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u142\Downloads\"/>
    </mc:Choice>
  </mc:AlternateContent>
  <xr:revisionPtr revIDLastSave="0" documentId="8_{F7F32081-C9FC-413E-A277-2DFD849FC47D}" xr6:coauthVersionLast="47" xr6:coauthVersionMax="47" xr10:uidLastSave="{00000000-0000-0000-0000-000000000000}"/>
  <workbookProtection workbookAlgorithmName="SHA-512" workbookHashValue="P7O4ai2fvG5hyi142ZHCcww9FtMV8vgEzi8g8WqatzKnnUVywG/ngjRmm3cG/+LAzKZolX7EwzRHXa621zEQOA==" workbookSaltValue="/c3NUA2fobEBrwkJZg5Ong==" workbookSpinCount="100000" lockStructure="1"/>
  <bookViews>
    <workbookView xWindow="-110" yWindow="-110" windowWidth="19420" windowHeight="10420" xr2:uid="{BF0530D0-88A8-48EA-8CCA-1C02C5BB36EE}"/>
  </bookViews>
  <sheets>
    <sheet name="Terminal Handling Charge" sheetId="5" r:id="rId1"/>
    <sheet name="Raw data - THC" sheetId="7" state="hidden" r:id="rId2"/>
    <sheet name="Raw data - FRO_FRI" sheetId="9" state="hidden" r:id="rId3"/>
    <sheet name="Free IN_OUT Service" sheetId="8" r:id="rId4"/>
    <sheet name="Drop-down list" sheetId="6" state="hidden" r:id="rId5"/>
  </sheets>
  <definedNames>
    <definedName name="_xlnm._FilterDatabase" localSheetId="4" hidden="1">'Drop-down list'!$A$1:$B$69</definedName>
    <definedName name="_xlnm._FilterDatabase" localSheetId="3" hidden="1">'Free IN_OUT Service'!$A$4:$O$4</definedName>
    <definedName name="_xlnm._FilterDatabase" localSheetId="2" hidden="1">'Raw data - FRO_FRI'!$A$2:$Z$284</definedName>
    <definedName name="_xlnm._FilterDatabase" localSheetId="1" hidden="1">'Raw data - THC'!$A$2:$Z$2488</definedName>
    <definedName name="_xlnm._FilterDatabase" localSheetId="0" hidden="1">'Terminal Handling Charge'!$A$5:$L$5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0" i="9" l="1"/>
  <c r="A54" i="9"/>
  <c r="A115" i="9"/>
  <c r="A59" i="9"/>
  <c r="A138" i="9"/>
  <c r="A12" i="9"/>
  <c r="A35" i="9"/>
  <c r="A143" i="9"/>
  <c r="A82" i="9"/>
  <c r="A87" i="9"/>
  <c r="A7" i="9"/>
  <c r="A139" i="9"/>
  <c r="A116" i="9"/>
  <c r="A8" i="9"/>
  <c r="A55" i="9"/>
  <c r="A13" i="9"/>
  <c r="A60" i="9"/>
  <c r="A144" i="9"/>
  <c r="A111" i="9"/>
  <c r="A83" i="9"/>
  <c r="A36" i="9"/>
  <c r="A88" i="9"/>
  <c r="A14" i="9"/>
  <c r="A9" i="9"/>
  <c r="A140" i="9"/>
  <c r="A56" i="9"/>
  <c r="A84" i="9"/>
  <c r="A61" i="9"/>
  <c r="A117" i="9"/>
  <c r="A89" i="9"/>
  <c r="A37" i="9"/>
  <c r="A145" i="9"/>
  <c r="A112" i="9"/>
  <c r="A113" i="9"/>
  <c r="A57" i="9"/>
  <c r="A15" i="9"/>
  <c r="A141" i="9"/>
  <c r="A90" i="9"/>
  <c r="A62" i="9"/>
  <c r="A118" i="9"/>
  <c r="A85" i="9"/>
  <c r="A10" i="9"/>
  <c r="A146" i="9"/>
  <c r="A38" i="9"/>
  <c r="A16" i="9"/>
  <c r="A58" i="9"/>
  <c r="A91" i="9"/>
  <c r="A11" i="9"/>
  <c r="A86" i="9"/>
  <c r="A63" i="9"/>
  <c r="A142" i="9"/>
  <c r="A147" i="9"/>
  <c r="A114" i="9"/>
  <c r="A39" i="9"/>
  <c r="A119" i="9"/>
  <c r="A46" i="9"/>
  <c r="A154" i="9"/>
  <c r="A126" i="9"/>
  <c r="A130" i="9"/>
  <c r="A98" i="9"/>
  <c r="A23" i="9"/>
  <c r="A102" i="9"/>
  <c r="A158" i="9"/>
  <c r="A70" i="9"/>
  <c r="A27" i="9"/>
  <c r="A74" i="9"/>
  <c r="A127" i="9"/>
  <c r="A99" i="9"/>
  <c r="A28" i="9"/>
  <c r="A24" i="9"/>
  <c r="A47" i="9"/>
  <c r="A131" i="9"/>
  <c r="A155" i="9"/>
  <c r="A103" i="9"/>
  <c r="A159" i="9"/>
  <c r="A71" i="9"/>
  <c r="A75" i="9"/>
  <c r="A48" i="9"/>
  <c r="A29" i="9"/>
  <c r="A128" i="9"/>
  <c r="A132" i="9"/>
  <c r="A25" i="9"/>
  <c r="A104" i="9"/>
  <c r="A160" i="9"/>
  <c r="A100" i="9"/>
  <c r="A72" i="9"/>
  <c r="A76" i="9"/>
  <c r="A156" i="9"/>
  <c r="A30" i="9"/>
  <c r="A105" i="9"/>
  <c r="A49" i="9"/>
  <c r="A161" i="9"/>
  <c r="A26" i="9"/>
  <c r="A157" i="9"/>
  <c r="A133" i="9"/>
  <c r="A73" i="9"/>
  <c r="A101" i="9"/>
  <c r="A129" i="9"/>
  <c r="A77" i="9"/>
  <c r="A3" i="9"/>
  <c r="A5" i="9"/>
  <c r="A92" i="9"/>
  <c r="A40" i="9"/>
  <c r="A64" i="9"/>
  <c r="A42" i="9"/>
  <c r="A65" i="9"/>
  <c r="A121" i="9"/>
  <c r="A93" i="9"/>
  <c r="A148" i="9"/>
  <c r="A149" i="9"/>
  <c r="A120" i="9"/>
  <c r="A41" i="9"/>
  <c r="A136" i="9"/>
  <c r="A50" i="9"/>
  <c r="A52" i="9"/>
  <c r="A134" i="9"/>
  <c r="A4" i="9"/>
  <c r="A6" i="9"/>
  <c r="A108" i="9"/>
  <c r="A78" i="9"/>
  <c r="A106" i="9"/>
  <c r="A31" i="9"/>
  <c r="A80" i="9"/>
  <c r="A33" i="9"/>
  <c r="A135" i="9"/>
  <c r="A51" i="9"/>
  <c r="A53" i="9"/>
  <c r="A17" i="9"/>
  <c r="A32" i="9"/>
  <c r="A18" i="9"/>
  <c r="A79" i="9"/>
  <c r="A81" i="9"/>
  <c r="A107" i="9"/>
  <c r="A109" i="9"/>
  <c r="A34" i="9"/>
  <c r="A137" i="9"/>
  <c r="A152" i="9"/>
  <c r="A124" i="9"/>
  <c r="A44" i="9"/>
  <c r="A19" i="9"/>
  <c r="A66" i="9"/>
  <c r="A68" i="9"/>
  <c r="A21" i="9"/>
  <c r="A43" i="9"/>
  <c r="A96" i="9"/>
  <c r="A150" i="9"/>
  <c r="A122" i="9"/>
  <c r="A94" i="9"/>
  <c r="A125" i="9"/>
  <c r="A97" i="9"/>
  <c r="A22" i="9"/>
  <c r="A123" i="9"/>
  <c r="A151" i="9"/>
  <c r="A67" i="9"/>
  <c r="A69" i="9"/>
  <c r="A45" i="9"/>
  <c r="A95" i="9"/>
  <c r="A153" i="9"/>
  <c r="A20" i="9"/>
  <c r="A204" i="9"/>
  <c r="A216" i="9"/>
  <c r="A209" i="9"/>
  <c r="A237" i="9"/>
  <c r="A225" i="9"/>
  <c r="A226" i="9"/>
  <c r="A181" i="9"/>
  <c r="A182" i="9"/>
  <c r="A193" i="9"/>
  <c r="A185" i="9"/>
  <c r="A196" i="9"/>
  <c r="A197" i="9"/>
  <c r="A250" i="9"/>
  <c r="A245" i="9"/>
  <c r="A262" i="9"/>
  <c r="A258" i="9"/>
  <c r="A239" i="9"/>
  <c r="A241" i="9"/>
  <c r="A268" i="9"/>
  <c r="A266" i="9"/>
  <c r="A276" i="9"/>
  <c r="A270" i="9"/>
  <c r="A271" i="9"/>
  <c r="A267" i="9"/>
  <c r="A273" i="9"/>
  <c r="A274" i="9"/>
  <c r="A166" i="9"/>
  <c r="A179" i="9"/>
  <c r="A168" i="9"/>
  <c r="A164" i="9"/>
  <c r="A173" i="9"/>
  <c r="A172" i="9"/>
  <c r="A162" i="9"/>
  <c r="A180" i="9"/>
  <c r="A163" i="9"/>
  <c r="A174" i="9"/>
  <c r="M6" i="8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s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s="1"/>
  <c r="B1" i="9"/>
  <c r="C1" i="9" s="1"/>
  <c r="D1" i="9" s="1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B3" i="5"/>
  <c r="B3" i="7"/>
  <c r="B2262" i="7"/>
  <c r="B2274" i="7"/>
  <c r="B2275" i="7"/>
  <c r="B2272" i="7"/>
  <c r="B2271" i="7"/>
  <c r="B2273" i="7"/>
  <c r="B2265" i="7"/>
  <c r="B2268" i="7"/>
  <c r="B2260" i="7"/>
  <c r="B2266" i="7"/>
  <c r="B2279" i="7"/>
  <c r="B2276" i="7"/>
  <c r="B2269" i="7"/>
  <c r="B2261" i="7"/>
  <c r="B2267" i="7"/>
  <c r="B2278" i="7"/>
  <c r="B2277" i="7"/>
  <c r="B2263" i="7"/>
  <c r="B2264" i="7"/>
  <c r="B1213" i="7"/>
  <c r="B1217" i="7"/>
  <c r="B1227" i="7"/>
  <c r="B1221" i="7"/>
  <c r="B1228" i="7"/>
  <c r="B1226" i="7"/>
  <c r="B1212" i="7"/>
  <c r="B1216" i="7"/>
  <c r="B1224" i="7"/>
  <c r="B1220" i="7"/>
  <c r="B1219" i="7"/>
  <c r="B1222" i="7"/>
  <c r="B1211" i="7"/>
  <c r="B1215" i="7"/>
  <c r="B1210" i="7"/>
  <c r="B1214" i="7"/>
  <c r="B1218" i="7"/>
  <c r="B1225" i="7"/>
  <c r="B1223" i="7"/>
  <c r="B1229" i="7"/>
  <c r="B304" i="7"/>
  <c r="B905" i="7"/>
  <c r="B847" i="7"/>
  <c r="B603" i="7"/>
  <c r="B787" i="7"/>
  <c r="B1154" i="7"/>
  <c r="B1163" i="7"/>
  <c r="B899" i="7"/>
  <c r="B788" i="7"/>
  <c r="B903" i="7"/>
  <c r="B902" i="7"/>
  <c r="B846" i="7"/>
  <c r="B797" i="7"/>
  <c r="B1153" i="7"/>
  <c r="B1152" i="7"/>
  <c r="B786" i="7"/>
  <c r="B845" i="7"/>
  <c r="B791" i="7"/>
  <c r="B1162" i="7"/>
  <c r="B898" i="7"/>
  <c r="B800" i="7"/>
  <c r="B1155" i="7"/>
  <c r="B799" i="7"/>
  <c r="B1164" i="7"/>
  <c r="B600" i="7"/>
  <c r="B798" i="7"/>
  <c r="B601" i="7"/>
  <c r="B306" i="7"/>
  <c r="B900" i="7"/>
  <c r="B602" i="7"/>
  <c r="B789" i="7"/>
  <c r="B904" i="7"/>
  <c r="B305" i="7"/>
  <c r="B848" i="7"/>
  <c r="B1165" i="7"/>
  <c r="B303" i="7"/>
  <c r="B790" i="7"/>
  <c r="B901" i="7"/>
  <c r="B793" i="7"/>
  <c r="B792" i="7"/>
  <c r="B2270" i="7"/>
  <c r="B2474" i="7"/>
  <c r="B2475" i="7"/>
  <c r="B2473" i="7"/>
  <c r="B2471" i="7"/>
  <c r="B2470" i="7"/>
  <c r="B2472" i="7"/>
  <c r="B2259" i="7"/>
  <c r="B2171" i="7"/>
  <c r="B2172" i="7"/>
  <c r="B2170" i="7"/>
  <c r="B2168" i="7"/>
  <c r="B2169" i="7"/>
  <c r="B2167" i="7"/>
  <c r="B2145" i="7"/>
  <c r="B2144" i="7"/>
  <c r="B2146" i="7"/>
  <c r="B2129" i="7"/>
  <c r="B2128" i="7"/>
  <c r="B2130" i="7"/>
  <c r="B2093" i="7"/>
  <c r="B2094" i="7"/>
  <c r="B2092" i="7"/>
  <c r="B2090" i="7"/>
  <c r="B2089" i="7"/>
  <c r="B2091" i="7"/>
  <c r="B1975" i="7"/>
  <c r="B1976" i="7"/>
  <c r="B1974" i="7"/>
  <c r="B1312" i="7"/>
  <c r="B1281" i="7"/>
  <c r="B1263" i="7"/>
  <c r="B1262" i="7"/>
  <c r="B1264" i="7"/>
  <c r="B2476" i="7"/>
  <c r="B529" i="7"/>
  <c r="B936" i="7"/>
  <c r="B752" i="7"/>
  <c r="B567" i="7"/>
  <c r="B778" i="7"/>
  <c r="B994" i="7"/>
  <c r="B753" i="7"/>
  <c r="B836" i="7"/>
  <c r="B757" i="7"/>
  <c r="B562" i="7"/>
  <c r="B568" i="7"/>
  <c r="B772" i="7"/>
  <c r="B1004" i="7"/>
  <c r="B218" i="7"/>
  <c r="B841" i="7"/>
  <c r="B934" i="7"/>
  <c r="B530" i="7"/>
  <c r="B773" i="7"/>
  <c r="B758" i="7"/>
  <c r="B837" i="7"/>
  <c r="B563" i="7"/>
  <c r="B284" i="7"/>
  <c r="B842" i="7"/>
  <c r="B1003" i="7"/>
  <c r="B279" i="7"/>
  <c r="B937" i="7"/>
  <c r="B941" i="7"/>
  <c r="B838" i="7"/>
  <c r="B852" i="7"/>
  <c r="B942" i="7"/>
  <c r="B943" i="7"/>
  <c r="B224" i="7"/>
  <c r="B561" i="7"/>
  <c r="B944" i="7"/>
  <c r="B993" i="7"/>
  <c r="B851" i="7"/>
  <c r="B217" i="7"/>
  <c r="B839" i="7"/>
  <c r="B225" i="7"/>
  <c r="B771" i="7"/>
  <c r="B995" i="7"/>
  <c r="B774" i="7"/>
  <c r="B996" i="7"/>
  <c r="B219" i="7"/>
  <c r="B285" i="7"/>
  <c r="B280" i="7"/>
  <c r="B834" i="7"/>
  <c r="B751" i="7"/>
  <c r="B938" i="7"/>
  <c r="B750" i="7"/>
  <c r="B939" i="7"/>
  <c r="B220" i="7"/>
  <c r="B564" i="7"/>
  <c r="B754" i="7"/>
  <c r="B278" i="7"/>
  <c r="B569" i="7"/>
  <c r="B524" i="7"/>
  <c r="B221" i="7"/>
  <c r="B226" i="7"/>
  <c r="B276" i="7"/>
  <c r="B940" i="7"/>
  <c r="B531" i="7"/>
  <c r="B769" i="7"/>
  <c r="B277" i="7"/>
  <c r="B755" i="7"/>
  <c r="B222" i="7"/>
  <c r="B525" i="7"/>
  <c r="B775" i="7"/>
  <c r="B523" i="7"/>
  <c r="B999" i="7"/>
  <c r="B286" i="7"/>
  <c r="B532" i="7"/>
  <c r="B1000" i="7"/>
  <c r="B840" i="7"/>
  <c r="B526" i="7"/>
  <c r="B779" i="7"/>
  <c r="B756" i="7"/>
  <c r="B527" i="7"/>
  <c r="B835" i="7"/>
  <c r="B770" i="7"/>
  <c r="B216" i="7"/>
  <c r="B281" i="7"/>
  <c r="B282" i="7"/>
  <c r="B528" i="7"/>
  <c r="B780" i="7"/>
  <c r="B776" i="7"/>
  <c r="B933" i="7"/>
  <c r="B991" i="7"/>
  <c r="B565" i="7"/>
  <c r="B843" i="7"/>
  <c r="B992" i="7"/>
  <c r="B1001" i="7"/>
  <c r="B283" i="7"/>
  <c r="B935" i="7"/>
  <c r="B223" i="7"/>
  <c r="B833" i="7"/>
  <c r="B560" i="7"/>
  <c r="B522" i="7"/>
  <c r="B1002" i="7"/>
  <c r="B759" i="7"/>
  <c r="B227" i="7"/>
  <c r="B997" i="7"/>
  <c r="B844" i="7"/>
  <c r="B559" i="7"/>
  <c r="B521" i="7"/>
  <c r="B760" i="7"/>
  <c r="B566" i="7"/>
  <c r="B570" i="7"/>
  <c r="B287" i="7"/>
  <c r="B998" i="7"/>
  <c r="B777" i="7"/>
  <c r="B2075" i="7"/>
  <c r="B2028" i="7"/>
  <c r="B2073" i="7"/>
  <c r="B1193" i="7"/>
  <c r="B1236" i="7"/>
  <c r="B2140" i="7"/>
  <c r="B2046" i="7"/>
  <c r="B2051" i="7"/>
  <c r="B2141" i="7"/>
  <c r="B2257" i="7"/>
  <c r="B2198" i="7"/>
  <c r="B2150" i="7"/>
  <c r="B2193" i="7"/>
  <c r="B1954" i="7"/>
  <c r="B1241" i="7"/>
  <c r="B1955" i="7"/>
  <c r="B2063" i="7"/>
  <c r="B2080" i="7"/>
  <c r="B2081" i="7"/>
  <c r="B1234" i="7"/>
  <c r="B1194" i="7"/>
  <c r="B1956" i="7"/>
  <c r="B2134" i="7"/>
  <c r="B2135" i="7"/>
  <c r="B2149" i="7"/>
  <c r="B1195" i="7"/>
  <c r="B2052" i="7"/>
  <c r="B2064" i="7"/>
  <c r="B1192" i="7"/>
  <c r="B2194" i="7"/>
  <c r="B1959" i="7"/>
  <c r="B2035" i="7"/>
  <c r="B2074" i="7"/>
  <c r="B2030" i="7"/>
  <c r="B1393" i="7"/>
  <c r="B1960" i="7"/>
  <c r="B2246" i="7"/>
  <c r="B1951" i="7"/>
  <c r="B2136" i="7"/>
  <c r="B2251" i="7"/>
  <c r="B2252" i="7"/>
  <c r="B1242" i="7"/>
  <c r="B2031" i="7"/>
  <c r="B2155" i="7"/>
  <c r="B1196" i="7"/>
  <c r="B2032" i="7"/>
  <c r="B1952" i="7"/>
  <c r="B2151" i="7"/>
  <c r="B1961" i="7"/>
  <c r="B1237" i="7"/>
  <c r="B2247" i="7"/>
  <c r="B2142" i="7"/>
  <c r="B2191" i="7"/>
  <c r="B1243" i="7"/>
  <c r="B2060" i="7"/>
  <c r="B1401" i="7"/>
  <c r="B2047" i="7"/>
  <c r="B1395" i="7"/>
  <c r="B2156" i="7"/>
  <c r="B2243" i="7"/>
  <c r="B2043" i="7"/>
  <c r="B2133" i="7"/>
  <c r="B2036" i="7"/>
  <c r="B1233" i="7"/>
  <c r="B2143" i="7"/>
  <c r="B2082" i="7"/>
  <c r="B1198" i="7"/>
  <c r="B2157" i="7"/>
  <c r="B1957" i="7"/>
  <c r="B2076" i="7"/>
  <c r="B1235" i="7"/>
  <c r="B2148" i="7"/>
  <c r="B2068" i="7"/>
  <c r="B2253" i="7"/>
  <c r="B1402" i="7"/>
  <c r="B1403" i="7"/>
  <c r="B2069" i="7"/>
  <c r="B2195" i="7"/>
  <c r="B2158" i="7"/>
  <c r="B2192" i="7"/>
  <c r="B1238" i="7"/>
  <c r="B2048" i="7"/>
  <c r="B2033" i="7"/>
  <c r="B2248" i="7"/>
  <c r="B2077" i="7"/>
  <c r="B2070" i="7"/>
  <c r="B2244" i="7"/>
  <c r="B2152" i="7"/>
  <c r="B2049" i="7"/>
  <c r="B2053" i="7"/>
  <c r="B2072" i="7"/>
  <c r="B2196" i="7"/>
  <c r="B1197" i="7"/>
  <c r="B1953" i="7"/>
  <c r="B1958" i="7"/>
  <c r="B2062" i="7"/>
  <c r="B1397" i="7"/>
  <c r="B2199" i="7"/>
  <c r="B1199" i="7"/>
  <c r="B1962" i="7"/>
  <c r="B1190" i="7"/>
  <c r="B2078" i="7"/>
  <c r="B2037" i="7"/>
  <c r="B2065" i="7"/>
  <c r="B2066" i="7"/>
  <c r="B2249" i="7"/>
  <c r="B2153" i="7"/>
  <c r="B2147" i="7"/>
  <c r="B1398" i="7"/>
  <c r="B2254" i="7"/>
  <c r="B2045" i="7"/>
  <c r="B2132" i="7"/>
  <c r="B2054" i="7"/>
  <c r="B1404" i="7"/>
  <c r="B1239" i="7"/>
  <c r="B2137" i="7"/>
  <c r="B2044" i="7"/>
  <c r="B2067" i="7"/>
  <c r="B1240" i="7"/>
  <c r="B2034" i="7"/>
  <c r="B1200" i="7"/>
  <c r="B2138" i="7"/>
  <c r="B2139" i="7"/>
  <c r="B2245" i="7"/>
  <c r="B1201" i="7"/>
  <c r="B2154" i="7"/>
  <c r="B2258" i="7"/>
  <c r="B1394" i="7"/>
  <c r="B2038" i="7"/>
  <c r="B2079" i="7"/>
  <c r="B2029" i="7"/>
  <c r="B2197" i="7"/>
  <c r="B2071" i="7"/>
  <c r="B1399" i="7"/>
  <c r="B1244" i="7"/>
  <c r="B2050" i="7"/>
  <c r="B2061" i="7"/>
  <c r="B2200" i="7"/>
  <c r="B2250" i="7"/>
  <c r="B2083" i="7"/>
  <c r="B1400" i="7"/>
  <c r="B2201" i="7"/>
  <c r="B2190" i="7"/>
  <c r="B2027" i="7"/>
  <c r="B1191" i="7"/>
  <c r="B1396" i="7"/>
  <c r="B2218" i="7"/>
  <c r="B367" i="7"/>
  <c r="B371" i="7"/>
  <c r="B373" i="7"/>
  <c r="B374" i="7"/>
  <c r="B378" i="7"/>
  <c r="B372" i="7"/>
  <c r="B2216" i="7"/>
  <c r="B2211" i="7"/>
  <c r="B2219" i="7"/>
  <c r="B2222" i="7"/>
  <c r="B2215" i="7"/>
  <c r="B2223" i="7"/>
  <c r="B375" i="7"/>
  <c r="B376" i="7"/>
  <c r="B379" i="7"/>
  <c r="B370" i="7"/>
  <c r="B368" i="7"/>
  <c r="B380" i="7"/>
  <c r="B381" i="7"/>
  <c r="B377" i="7"/>
  <c r="B369" i="7"/>
  <c r="B2220" i="7"/>
  <c r="B2213" i="7"/>
  <c r="B2214" i="7"/>
  <c r="B2212" i="7"/>
  <c r="B2224" i="7"/>
  <c r="B2225" i="7"/>
  <c r="B2221" i="7"/>
  <c r="B2217" i="7"/>
  <c r="B1303" i="7"/>
  <c r="B1302" i="7"/>
  <c r="B1304" i="7"/>
  <c r="B1308" i="7"/>
  <c r="B1300" i="7"/>
  <c r="B1309" i="7"/>
  <c r="B1310" i="7"/>
  <c r="B1299" i="7"/>
  <c r="B1293" i="7"/>
  <c r="B1294" i="7"/>
  <c r="B1283" i="7"/>
  <c r="B1288" i="7"/>
  <c r="B1289" i="7"/>
  <c r="B1290" i="7"/>
  <c r="B1286" i="7"/>
  <c r="B1285" i="7"/>
  <c r="B1291" i="7"/>
  <c r="B1292" i="7"/>
  <c r="B1295" i="7"/>
  <c r="B1296" i="7"/>
  <c r="B1287" i="7"/>
  <c r="B1284" i="7"/>
  <c r="B1282" i="7"/>
  <c r="B1311" i="7"/>
  <c r="B1305" i="7"/>
  <c r="B1306" i="7"/>
  <c r="B1307" i="7"/>
  <c r="B1298" i="7"/>
  <c r="B1297" i="7"/>
  <c r="B1301" i="7"/>
  <c r="A3" i="7" l="1"/>
  <c r="A229" i="9"/>
  <c r="A211" i="9"/>
  <c r="A215" i="9"/>
  <c r="A283" i="9"/>
  <c r="A278" i="9"/>
  <c r="A240" i="9"/>
  <c r="A261" i="9"/>
  <c r="A249" i="9"/>
  <c r="A195" i="9"/>
  <c r="A192" i="9"/>
  <c r="A198" i="9"/>
  <c r="A224" i="9"/>
  <c r="A228" i="9"/>
  <c r="A203" i="9"/>
  <c r="A214" i="9"/>
  <c r="A277" i="9"/>
  <c r="A238" i="9"/>
  <c r="A257" i="9"/>
  <c r="A244" i="9"/>
  <c r="A194" i="9"/>
  <c r="A184" i="9"/>
  <c r="A235" i="9"/>
  <c r="A223" i="9"/>
  <c r="A220" i="9"/>
  <c r="A201" i="9"/>
  <c r="A213" i="9"/>
  <c r="A176" i="9"/>
  <c r="A284" i="9"/>
  <c r="A253" i="9"/>
  <c r="A260" i="9"/>
  <c r="A243" i="9"/>
  <c r="A183" i="9"/>
  <c r="A234" i="9"/>
  <c r="A231" i="9"/>
  <c r="A219" i="9"/>
  <c r="A200" i="9"/>
  <c r="A208" i="9"/>
  <c r="A264" i="9"/>
  <c r="A170" i="9"/>
  <c r="A167" i="9"/>
  <c r="A282" i="9"/>
  <c r="A275" i="9"/>
  <c r="A255" i="9"/>
  <c r="A265" i="9"/>
  <c r="A256" i="9"/>
  <c r="A248" i="9"/>
  <c r="A188" i="9"/>
  <c r="A199" i="9"/>
  <c r="A233" i="9"/>
  <c r="A230" i="9"/>
  <c r="A236" i="9"/>
  <c r="A202" i="9"/>
  <c r="A207" i="9"/>
  <c r="A178" i="9"/>
  <c r="A280" i="9"/>
  <c r="A189" i="9"/>
  <c r="A165" i="9"/>
  <c r="A177" i="9"/>
  <c r="A175" i="9"/>
  <c r="A281" i="9"/>
  <c r="A269" i="9"/>
  <c r="A252" i="9"/>
  <c r="A259" i="9"/>
  <c r="A251" i="9"/>
  <c r="A247" i="9"/>
  <c r="A187" i="9"/>
  <c r="A191" i="9"/>
  <c r="A232" i="9"/>
  <c r="A222" i="9"/>
  <c r="A210" i="9"/>
  <c r="A217" i="9"/>
  <c r="A206" i="9"/>
  <c r="A169" i="9"/>
  <c r="A171" i="9"/>
  <c r="A272" i="9"/>
  <c r="A279" i="9"/>
  <c r="A254" i="9"/>
  <c r="A263" i="9"/>
  <c r="A246" i="9"/>
  <c r="A242" i="9"/>
  <c r="A186" i="9"/>
  <c r="A190" i="9"/>
  <c r="A227" i="9"/>
  <c r="A221" i="9"/>
  <c r="L5" i="8" s="1"/>
  <c r="A212" i="9"/>
  <c r="A218" i="9"/>
  <c r="A205" i="9"/>
  <c r="E5" i="8" s="1"/>
  <c r="D5" i="8"/>
  <c r="A5" i="8"/>
  <c r="H5" i="8"/>
  <c r="I5" i="8"/>
  <c r="B5" i="8"/>
  <c r="J5" i="8"/>
  <c r="C5" i="8"/>
  <c r="K5" i="8"/>
  <c r="B556" i="7"/>
  <c r="B424" i="7"/>
  <c r="B1094" i="7"/>
  <c r="B1093" i="7"/>
  <c r="B425" i="7"/>
  <c r="B557" i="7"/>
  <c r="B1096" i="7"/>
  <c r="B537" i="7"/>
  <c r="B555" i="7"/>
  <c r="B1097" i="7"/>
  <c r="B558" i="7"/>
  <c r="B423" i="7"/>
  <c r="B554" i="7"/>
  <c r="B422" i="7"/>
  <c r="B534" i="7"/>
  <c r="B645" i="7"/>
  <c r="B644" i="7"/>
  <c r="B202" i="7"/>
  <c r="B186" i="7"/>
  <c r="B203" i="7"/>
  <c r="B206" i="7"/>
  <c r="B643" i="7"/>
  <c r="B639" i="7"/>
  <c r="B649" i="7"/>
  <c r="B646" i="7"/>
  <c r="B650" i="7"/>
  <c r="B642" i="7"/>
  <c r="B647" i="7"/>
  <c r="B640" i="7"/>
  <c r="B641" i="7"/>
  <c r="B204" i="7"/>
  <c r="B205" i="7"/>
  <c r="B180" i="7"/>
  <c r="B146" i="7"/>
  <c r="B135" i="7"/>
  <c r="B150" i="7"/>
  <c r="B119" i="7"/>
  <c r="B141" i="7"/>
  <c r="B648" i="7"/>
  <c r="B175" i="7"/>
  <c r="B207" i="7"/>
  <c r="B130" i="7"/>
  <c r="B124" i="7"/>
  <c r="B109" i="7"/>
  <c r="B651" i="7"/>
  <c r="B638" i="7"/>
  <c r="B652" i="7"/>
  <c r="B636" i="7"/>
  <c r="B637" i="7"/>
  <c r="B170" i="7"/>
  <c r="B197" i="7"/>
  <c r="B181" i="7"/>
  <c r="B165" i="7"/>
  <c r="B192" i="7"/>
  <c r="B208" i="7"/>
  <c r="B191" i="7"/>
  <c r="B209" i="7"/>
  <c r="B151" i="7"/>
  <c r="B114" i="7"/>
  <c r="B125" i="7"/>
  <c r="B152" i="7"/>
  <c r="B147" i="7"/>
  <c r="B148" i="7"/>
  <c r="B149" i="7"/>
  <c r="B153" i="7"/>
  <c r="B136" i="7"/>
  <c r="B626" i="7"/>
  <c r="B628" i="7"/>
  <c r="B630" i="7"/>
  <c r="B629" i="7"/>
  <c r="B627" i="7"/>
  <c r="B1095" i="7"/>
  <c r="B421" i="7"/>
  <c r="B535" i="7"/>
  <c r="B536" i="7"/>
  <c r="B142" i="7"/>
  <c r="B193" i="7"/>
  <c r="B137" i="7"/>
  <c r="B187" i="7"/>
  <c r="B182" i="7"/>
  <c r="B105" i="7"/>
  <c r="B110" i="7"/>
  <c r="B171" i="7"/>
  <c r="B115" i="7"/>
  <c r="B176" i="7"/>
  <c r="B188" i="7"/>
  <c r="B143" i="7"/>
  <c r="B198" i="7"/>
  <c r="B126" i="7"/>
  <c r="B116" i="7"/>
  <c r="B161" i="7"/>
  <c r="B199" i="7"/>
  <c r="B131" i="7"/>
  <c r="B138" i="7"/>
  <c r="B120" i="7"/>
  <c r="B172" i="7"/>
  <c r="B117" i="7"/>
  <c r="B162" i="7"/>
  <c r="B194" i="7"/>
  <c r="B144" i="7"/>
  <c r="B189" i="7"/>
  <c r="B139" i="7"/>
  <c r="B166" i="7"/>
  <c r="B106" i="7"/>
  <c r="B183" i="7"/>
  <c r="B132" i="7"/>
  <c r="B163" i="7"/>
  <c r="B167" i="7"/>
  <c r="B107" i="7"/>
  <c r="B133" i="7"/>
  <c r="B173" i="7"/>
  <c r="B111" i="7"/>
  <c r="B121" i="7"/>
  <c r="B200" i="7"/>
  <c r="B127" i="7"/>
  <c r="B134" i="7"/>
  <c r="B128" i="7"/>
  <c r="B184" i="7"/>
  <c r="B195" i="7"/>
  <c r="B177" i="7"/>
  <c r="B174" i="7"/>
  <c r="B108" i="7"/>
  <c r="B196" i="7"/>
  <c r="B185" i="7"/>
  <c r="B145" i="7"/>
  <c r="B178" i="7"/>
  <c r="B168" i="7"/>
  <c r="B140" i="7"/>
  <c r="B129" i="7"/>
  <c r="B169" i="7"/>
  <c r="B118" i="7"/>
  <c r="B122" i="7"/>
  <c r="B112" i="7"/>
  <c r="B179" i="7"/>
  <c r="B123" i="7"/>
  <c r="B113" i="7"/>
  <c r="B190" i="7"/>
  <c r="B164" i="7"/>
  <c r="B201" i="7"/>
  <c r="B1947" i="7"/>
  <c r="B2316" i="7"/>
  <c r="B2319" i="7"/>
  <c r="B2315" i="7"/>
  <c r="B1327" i="7"/>
  <c r="B1410" i="7"/>
  <c r="B1407" i="7"/>
  <c r="B1328" i="7"/>
  <c r="B1326" i="7"/>
  <c r="B1408" i="7"/>
  <c r="B2318" i="7"/>
  <c r="B1946" i="7"/>
  <c r="B1409" i="7"/>
  <c r="B1948" i="7"/>
  <c r="B2317" i="7"/>
  <c r="B1325" i="7"/>
  <c r="B101" i="7"/>
  <c r="B97" i="7"/>
  <c r="B70" i="7"/>
  <c r="B86" i="7"/>
  <c r="B98" i="7"/>
  <c r="B28" i="7"/>
  <c r="B43" i="7"/>
  <c r="B17" i="7"/>
  <c r="B48" i="7"/>
  <c r="B22" i="7"/>
  <c r="B49" i="7"/>
  <c r="B1993" i="7"/>
  <c r="B1990" i="7"/>
  <c r="B50" i="7"/>
  <c r="B1995" i="7"/>
  <c r="B81" i="7"/>
  <c r="B96" i="7"/>
  <c r="B65" i="7"/>
  <c r="B7" i="7"/>
  <c r="B2001" i="7"/>
  <c r="B1988" i="7"/>
  <c r="B2002" i="7"/>
  <c r="B1991" i="7"/>
  <c r="B1997" i="7"/>
  <c r="B1998" i="7"/>
  <c r="B1992" i="7"/>
  <c r="B1999" i="7"/>
  <c r="B1994" i="7"/>
  <c r="B2000" i="7"/>
  <c r="B102" i="7"/>
  <c r="B91" i="7"/>
  <c r="B75" i="7"/>
  <c r="B76" i="7"/>
  <c r="B103" i="7"/>
  <c r="B104" i="7"/>
  <c r="B99" i="7"/>
  <c r="B23" i="7"/>
  <c r="B51" i="7"/>
  <c r="B38" i="7"/>
  <c r="B44" i="7"/>
  <c r="B45" i="7"/>
  <c r="B33" i="7"/>
  <c r="B12" i="7"/>
  <c r="B2003" i="7"/>
  <c r="B1996" i="7"/>
  <c r="B2004" i="7"/>
  <c r="B46" i="7"/>
  <c r="B1989" i="7"/>
  <c r="B100" i="7"/>
  <c r="B60" i="7"/>
  <c r="B47" i="7"/>
  <c r="B1986" i="7"/>
  <c r="B1983" i="7"/>
  <c r="B1982" i="7"/>
  <c r="B1984" i="7"/>
  <c r="B1985" i="7"/>
  <c r="B1411" i="7"/>
  <c r="B1329" i="7"/>
  <c r="B1950" i="7"/>
  <c r="B1949" i="7"/>
  <c r="B92" i="7"/>
  <c r="B29" i="7"/>
  <c r="B30" i="7"/>
  <c r="B82" i="7"/>
  <c r="B83" i="7"/>
  <c r="B24" i="7"/>
  <c r="B93" i="7"/>
  <c r="B94" i="7"/>
  <c r="B18" i="7"/>
  <c r="B19" i="7"/>
  <c r="B71" i="7"/>
  <c r="B87" i="7"/>
  <c r="B88" i="7"/>
  <c r="B31" i="7"/>
  <c r="B72" i="7"/>
  <c r="B39" i="7"/>
  <c r="B40" i="7"/>
  <c r="B66" i="7"/>
  <c r="B32" i="7"/>
  <c r="B41" i="7"/>
  <c r="B42" i="7"/>
  <c r="B84" i="7"/>
  <c r="B85" i="7"/>
  <c r="B89" i="7"/>
  <c r="B77" i="7"/>
  <c r="B25" i="7"/>
  <c r="B61" i="7"/>
  <c r="B8" i="7"/>
  <c r="B73" i="7"/>
  <c r="B34" i="7"/>
  <c r="B20" i="7"/>
  <c r="B26" i="7"/>
  <c r="B95" i="7"/>
  <c r="B78" i="7"/>
  <c r="B79" i="7"/>
  <c r="B35" i="7"/>
  <c r="B56" i="7"/>
  <c r="B62" i="7"/>
  <c r="B74" i="7"/>
  <c r="B9" i="7"/>
  <c r="B80" i="7"/>
  <c r="B27" i="7"/>
  <c r="B21" i="7"/>
  <c r="B63" i="7"/>
  <c r="B13" i="7"/>
  <c r="B36" i="7"/>
  <c r="B37" i="7"/>
  <c r="B14" i="7"/>
  <c r="B90" i="7"/>
  <c r="B4" i="7"/>
  <c r="B5" i="7"/>
  <c r="B6" i="7"/>
  <c r="B67" i="7"/>
  <c r="B68" i="7"/>
  <c r="B64" i="7"/>
  <c r="B15" i="7"/>
  <c r="B57" i="7"/>
  <c r="B10" i="7"/>
  <c r="B58" i="7"/>
  <c r="B59" i="7"/>
  <c r="B11" i="7"/>
  <c r="B69" i="7"/>
  <c r="B16" i="7"/>
  <c r="B782" i="7"/>
  <c r="B781" i="7"/>
  <c r="B783" i="7"/>
  <c r="B784" i="7"/>
  <c r="B785" i="7"/>
  <c r="B2086" i="7"/>
  <c r="B2087" i="7"/>
  <c r="B2084" i="7"/>
  <c r="B2088" i="7"/>
  <c r="B2085" i="7"/>
  <c r="B327" i="7"/>
  <c r="B330" i="7"/>
  <c r="B329" i="7"/>
  <c r="B328" i="7"/>
  <c r="B326" i="7"/>
  <c r="B1273" i="7"/>
  <c r="B1269" i="7"/>
  <c r="B1272" i="7"/>
  <c r="B1270" i="7"/>
  <c r="B1271" i="7"/>
  <c r="B719" i="7"/>
  <c r="B718" i="7"/>
  <c r="B717" i="7"/>
  <c r="B721" i="7"/>
  <c r="B710" i="7"/>
  <c r="B720" i="7"/>
  <c r="B487" i="7"/>
  <c r="B658" i="7"/>
  <c r="B709" i="7"/>
  <c r="B657" i="7"/>
  <c r="B315" i="7"/>
  <c r="B659" i="7"/>
  <c r="B486" i="7"/>
  <c r="B656" i="7"/>
  <c r="B655" i="7"/>
  <c r="B549" i="7"/>
  <c r="B548" i="7"/>
  <c r="B489" i="7"/>
  <c r="B317" i="7"/>
  <c r="B492" i="7"/>
  <c r="B711" i="7"/>
  <c r="B491" i="7"/>
  <c r="B490" i="7"/>
  <c r="B488" i="7"/>
  <c r="B215" i="7"/>
  <c r="B211" i="7"/>
  <c r="B212" i="7"/>
  <c r="B485" i="7"/>
  <c r="B316" i="7"/>
  <c r="B213" i="7"/>
  <c r="B550" i="7"/>
  <c r="B551" i="7"/>
  <c r="B214" i="7"/>
  <c r="B552" i="7"/>
  <c r="B547" i="7"/>
  <c r="B1420" i="7"/>
  <c r="B1415" i="7"/>
  <c r="B2182" i="7"/>
  <c r="B2026" i="7"/>
  <c r="B2024" i="7"/>
  <c r="B1414" i="7"/>
  <c r="B2025" i="7"/>
  <c r="B2022" i="7"/>
  <c r="B2023" i="7"/>
  <c r="B2007" i="7"/>
  <c r="B2006" i="7"/>
  <c r="B2009" i="7"/>
  <c r="B1423" i="7"/>
  <c r="B2005" i="7"/>
  <c r="B1424" i="7"/>
  <c r="B1426" i="7"/>
  <c r="B2008" i="7"/>
  <c r="B1374" i="7"/>
  <c r="B1376" i="7"/>
  <c r="B1378" i="7"/>
  <c r="B1375" i="7"/>
  <c r="B1377" i="7"/>
  <c r="B1373" i="7"/>
  <c r="B1188" i="7"/>
  <c r="B1186" i="7"/>
  <c r="B1371" i="7"/>
  <c r="B1418" i="7"/>
  <c r="B1372" i="7"/>
  <c r="B1419" i="7"/>
  <c r="B1185" i="7"/>
  <c r="B1187" i="7"/>
  <c r="B1189" i="7"/>
  <c r="B2181" i="7"/>
  <c r="B2180" i="7"/>
  <c r="B1422" i="7"/>
  <c r="B1425" i="7"/>
  <c r="B1416" i="7"/>
  <c r="B795" i="7"/>
  <c r="B664" i="7"/>
  <c r="B364" i="7"/>
  <c r="B595" i="7"/>
  <c r="B888" i="7"/>
  <c r="B669" i="7"/>
  <c r="B665" i="7"/>
  <c r="B589" i="7"/>
  <c r="B1174" i="7"/>
  <c r="B794" i="7"/>
  <c r="B662" i="7"/>
  <c r="B596" i="7"/>
  <c r="B1168" i="7"/>
  <c r="B1175" i="7"/>
  <c r="B363" i="7"/>
  <c r="B1176" i="7"/>
  <c r="B661" i="7"/>
  <c r="B964" i="7"/>
  <c r="B1084" i="7"/>
  <c r="B1169" i="7"/>
  <c r="B963" i="7"/>
  <c r="B660" i="7"/>
  <c r="B1078" i="7"/>
  <c r="B1079" i="7"/>
  <c r="B1080" i="7"/>
  <c r="B1082" i="7"/>
  <c r="B1081" i="7"/>
  <c r="B1085" i="7"/>
  <c r="B1172" i="7"/>
  <c r="B1170" i="7"/>
  <c r="B590" i="7"/>
  <c r="B591" i="7"/>
  <c r="B594" i="7"/>
  <c r="B365" i="7"/>
  <c r="B890" i="7"/>
  <c r="B1171" i="7"/>
  <c r="B663" i="7"/>
  <c r="B359" i="7"/>
  <c r="B358" i="7"/>
  <c r="B357" i="7"/>
  <c r="B588" i="7"/>
  <c r="B746" i="7"/>
  <c r="B749" i="7"/>
  <c r="B296" i="7"/>
  <c r="B1179" i="7"/>
  <c r="B1180" i="7"/>
  <c r="B298" i="7"/>
  <c r="B597" i="7"/>
  <c r="B593" i="7"/>
  <c r="B889" i="7"/>
  <c r="B796" i="7"/>
  <c r="B1177" i="7"/>
  <c r="B667" i="7"/>
  <c r="B1178" i="7"/>
  <c r="B592" i="7"/>
  <c r="B1083" i="7"/>
  <c r="B668" i="7"/>
  <c r="B366" i="7"/>
  <c r="B362" i="7"/>
  <c r="B957" i="7"/>
  <c r="B887" i="7"/>
  <c r="B1173" i="7"/>
  <c r="B748" i="7"/>
  <c r="B958" i="7"/>
  <c r="B956" i="7"/>
  <c r="B360" i="7"/>
  <c r="B965" i="7"/>
  <c r="B959" i="7"/>
  <c r="B666" i="7"/>
  <c r="B361" i="7"/>
  <c r="B747" i="7"/>
  <c r="B886" i="7"/>
  <c r="B297" i="7"/>
  <c r="B520" i="7"/>
  <c r="B519" i="7"/>
  <c r="B2041" i="7"/>
  <c r="B1969" i="7"/>
  <c r="B2485" i="7"/>
  <c r="B2014" i="7"/>
  <c r="B2015" i="7"/>
  <c r="B1279" i="7"/>
  <c r="B2097" i="7"/>
  <c r="B2095" i="7"/>
  <c r="B1964" i="7"/>
  <c r="B2010" i="7"/>
  <c r="B2307" i="7"/>
  <c r="B2478" i="7"/>
  <c r="B2013" i="7"/>
  <c r="B2231" i="7"/>
  <c r="B2039" i="7"/>
  <c r="B1261" i="7"/>
  <c r="B1276" i="7"/>
  <c r="B1967" i="7"/>
  <c r="B1973" i="7"/>
  <c r="B1255" i="7"/>
  <c r="B1258" i="7"/>
  <c r="B2230" i="7"/>
  <c r="B2040" i="7"/>
  <c r="B1278" i="7"/>
  <c r="B2480" i="7"/>
  <c r="B2011" i="7"/>
  <c r="B2484" i="7"/>
  <c r="B1274" i="7"/>
  <c r="B2012" i="7"/>
  <c r="B1966" i="7"/>
  <c r="B1254" i="7"/>
  <c r="B1253" i="7"/>
  <c r="B2482" i="7"/>
  <c r="B1277" i="7"/>
  <c r="B2305" i="7"/>
  <c r="B2306" i="7"/>
  <c r="B2308" i="7"/>
  <c r="B2481" i="7"/>
  <c r="B1965" i="7"/>
  <c r="B1275" i="7"/>
  <c r="B2483" i="7"/>
  <c r="B2206" i="7"/>
  <c r="B2204" i="7"/>
  <c r="B2205" i="7"/>
  <c r="B2207" i="7"/>
  <c r="B2232" i="7"/>
  <c r="B2096" i="7"/>
  <c r="B2042" i="7"/>
  <c r="B2479" i="7"/>
  <c r="B2486" i="7"/>
  <c r="B1259" i="7"/>
  <c r="B1968" i="7"/>
  <c r="B1256" i="7"/>
  <c r="B1260" i="7"/>
  <c r="B1257" i="7"/>
  <c r="B1392" i="7"/>
  <c r="B1391" i="7"/>
  <c r="B981" i="7"/>
  <c r="B974" i="7"/>
  <c r="B979" i="7"/>
  <c r="B980" i="7"/>
  <c r="B976" i="7"/>
  <c r="B977" i="7"/>
  <c r="B978" i="7"/>
  <c r="B972" i="7"/>
  <c r="B973" i="7"/>
  <c r="B975" i="7"/>
  <c r="B1045" i="7"/>
  <c r="B1051" i="7"/>
  <c r="B1053" i="7"/>
  <c r="B865" i="7"/>
  <c r="B864" i="7"/>
  <c r="B1118" i="7"/>
  <c r="B1113" i="7"/>
  <c r="B1115" i="7"/>
  <c r="B1119" i="7"/>
  <c r="B1057" i="7"/>
  <c r="B244" i="7"/>
  <c r="B1124" i="7"/>
  <c r="B1125" i="7"/>
  <c r="B245" i="7"/>
  <c r="B856" i="7"/>
  <c r="B873" i="7"/>
  <c r="B1058" i="7"/>
  <c r="B1136" i="7"/>
  <c r="B246" i="7"/>
  <c r="B1132" i="7"/>
  <c r="B1137" i="7"/>
  <c r="B877" i="7"/>
  <c r="B866" i="7"/>
  <c r="B863" i="7"/>
  <c r="B867" i="7"/>
  <c r="B878" i="7"/>
  <c r="B256" i="7"/>
  <c r="B1054" i="7"/>
  <c r="B1035" i="7"/>
  <c r="B252" i="7"/>
  <c r="B257" i="7"/>
  <c r="B253" i="7"/>
  <c r="B1041" i="7"/>
  <c r="B254" i="7"/>
  <c r="B1042" i="7"/>
  <c r="B255" i="7"/>
  <c r="B258" i="7"/>
  <c r="B259" i="7"/>
  <c r="B1046" i="7"/>
  <c r="B874" i="7"/>
  <c r="B1050" i="7"/>
  <c r="B1052" i="7"/>
  <c r="B1033" i="7"/>
  <c r="B861" i="7"/>
  <c r="B869" i="7"/>
  <c r="B1030" i="7"/>
  <c r="B875" i="7"/>
  <c r="B1055" i="7"/>
  <c r="B1031" i="7"/>
  <c r="B1123" i="7"/>
  <c r="B858" i="7"/>
  <c r="B1056" i="7"/>
  <c r="B1049" i="7"/>
  <c r="B250" i="7"/>
  <c r="B242" i="7"/>
  <c r="B1047" i="7"/>
  <c r="B241" i="7"/>
  <c r="B1133" i="7"/>
  <c r="B1034" i="7"/>
  <c r="B1121" i="7"/>
  <c r="B853" i="7"/>
  <c r="B1122" i="7"/>
  <c r="B1039" i="7"/>
  <c r="B1036" i="7"/>
  <c r="B248" i="7"/>
  <c r="B879" i="7"/>
  <c r="B870" i="7"/>
  <c r="B1126" i="7"/>
  <c r="B1112" i="7"/>
  <c r="B1117" i="7"/>
  <c r="B859" i="7"/>
  <c r="B1128" i="7"/>
  <c r="B1129" i="7"/>
  <c r="B1040" i="7"/>
  <c r="B857" i="7"/>
  <c r="B1114" i="7"/>
  <c r="B1116" i="7"/>
  <c r="B1134" i="7"/>
  <c r="B1130" i="7"/>
  <c r="B876" i="7"/>
  <c r="B1135" i="7"/>
  <c r="B868" i="7"/>
  <c r="B247" i="7"/>
  <c r="B1138" i="7"/>
  <c r="B854" i="7"/>
  <c r="B871" i="7"/>
  <c r="B251" i="7"/>
  <c r="B1131" i="7"/>
  <c r="B1120" i="7"/>
  <c r="B1032" i="7"/>
  <c r="B1037" i="7"/>
  <c r="B855" i="7"/>
  <c r="B249" i="7"/>
  <c r="B1139" i="7"/>
  <c r="B1043" i="7"/>
  <c r="B1044" i="7"/>
  <c r="B872" i="7"/>
  <c r="B243" i="7"/>
  <c r="B1038" i="7"/>
  <c r="B880" i="7"/>
  <c r="B1127" i="7"/>
  <c r="B1048" i="7"/>
  <c r="B862" i="7"/>
  <c r="B860" i="7"/>
  <c r="B2298" i="7"/>
  <c r="B2294" i="7"/>
  <c r="B2284" i="7"/>
  <c r="B2292" i="7"/>
  <c r="B2282" i="7"/>
  <c r="B2285" i="7"/>
  <c r="B2290" i="7"/>
  <c r="B2296" i="7"/>
  <c r="B2280" i="7"/>
  <c r="B2288" i="7"/>
  <c r="B2237" i="7"/>
  <c r="B2235" i="7"/>
  <c r="B2236" i="7"/>
  <c r="B2238" i="7"/>
  <c r="B2283" i="7"/>
  <c r="B2289" i="7"/>
  <c r="B2299" i="7"/>
  <c r="B2297" i="7"/>
  <c r="B2291" i="7"/>
  <c r="B2295" i="7"/>
  <c r="B2286" i="7"/>
  <c r="B2293" i="7"/>
  <c r="B2287" i="7"/>
  <c r="B2281" i="7"/>
  <c r="B1347" i="7"/>
  <c r="B1354" i="7"/>
  <c r="B1348" i="7"/>
  <c r="B1352" i="7"/>
  <c r="B1355" i="7"/>
  <c r="B1349" i="7"/>
  <c r="B1353" i="7"/>
  <c r="B1356" i="7"/>
  <c r="B1350" i="7"/>
  <c r="B1351" i="7"/>
  <c r="B2107" i="7"/>
  <c r="B2119" i="7"/>
  <c r="B2120" i="7"/>
  <c r="B2121" i="7"/>
  <c r="B2105" i="7"/>
  <c r="B2102" i="7"/>
  <c r="B2123" i="7"/>
  <c r="B2111" i="7"/>
  <c r="B2124" i="7"/>
  <c r="B2112" i="7"/>
  <c r="B2100" i="7"/>
  <c r="B2101" i="7"/>
  <c r="B2106" i="7"/>
  <c r="B2104" i="7"/>
  <c r="B2115" i="7"/>
  <c r="B2116" i="7"/>
  <c r="B2117" i="7"/>
  <c r="B2103" i="7"/>
  <c r="B2125" i="7"/>
  <c r="B2099" i="7"/>
  <c r="B2109" i="7"/>
  <c r="B2108" i="7"/>
  <c r="B2126" i="7"/>
  <c r="B2113" i="7"/>
  <c r="B2118" i="7"/>
  <c r="B2122" i="7"/>
  <c r="B2114" i="7"/>
  <c r="B2110" i="7"/>
  <c r="B311" i="7"/>
  <c r="B633" i="7"/>
  <c r="B417" i="7"/>
  <c r="B713" i="7"/>
  <c r="B712" i="7"/>
  <c r="B831" i="7"/>
  <c r="B313" i="7"/>
  <c r="B765" i="7"/>
  <c r="B764" i="7"/>
  <c r="B312" i="7"/>
  <c r="B343" i="7"/>
  <c r="B714" i="7"/>
  <c r="B288" i="7"/>
  <c r="B314" i="7"/>
  <c r="B832" i="7"/>
  <c r="B293" i="7"/>
  <c r="B745" i="7"/>
  <c r="B767" i="7"/>
  <c r="B761" i="7"/>
  <c r="B420" i="7"/>
  <c r="B342" i="7"/>
  <c r="B850" i="7"/>
  <c r="B545" i="7"/>
  <c r="B634" i="7"/>
  <c r="B289" i="7"/>
  <c r="B744" i="7"/>
  <c r="B762" i="7"/>
  <c r="B768" i="7"/>
  <c r="B418" i="7"/>
  <c r="B849" i="7"/>
  <c r="B763" i="7"/>
  <c r="B292" i="7"/>
  <c r="B344" i="7"/>
  <c r="B345" i="7"/>
  <c r="B544" i="7"/>
  <c r="B929" i="7"/>
  <c r="B419" i="7"/>
  <c r="B2188" i="7"/>
  <c r="B2178" i="7"/>
  <c r="B2057" i="7"/>
  <c r="B2179" i="7"/>
  <c r="B2189" i="7"/>
  <c r="B2020" i="7"/>
  <c r="B2177" i="7"/>
  <c r="B2187" i="7"/>
  <c r="B2021" i="7"/>
  <c r="B2019" i="7"/>
  <c r="B2056" i="7"/>
  <c r="B2055" i="7"/>
  <c r="B507" i="7"/>
  <c r="B1150" i="7"/>
  <c r="B896" i="7"/>
  <c r="B512" i="7"/>
  <c r="B513" i="7"/>
  <c r="B508" i="7"/>
  <c r="B155" i="7"/>
  <c r="B598" i="7"/>
  <c r="B1144" i="7"/>
  <c r="B1146" i="7"/>
  <c r="B1090" i="7"/>
  <c r="B895" i="7"/>
  <c r="B506" i="7"/>
  <c r="B1151" i="7"/>
  <c r="B509" i="7"/>
  <c r="B510" i="7"/>
  <c r="B1147" i="7"/>
  <c r="B504" i="7"/>
  <c r="B514" i="7"/>
  <c r="B1145" i="7"/>
  <c r="B599" i="7"/>
  <c r="B409" i="7"/>
  <c r="B408" i="7"/>
  <c r="B515" i="7"/>
  <c r="B511" i="7"/>
  <c r="B505" i="7"/>
  <c r="B154" i="7"/>
  <c r="B2311" i="7"/>
  <c r="B1387" i="7"/>
  <c r="B1381" i="7"/>
  <c r="B1382" i="7"/>
  <c r="B1383" i="7"/>
  <c r="B1384" i="7"/>
  <c r="B1385" i="7"/>
  <c r="B2313" i="7"/>
  <c r="B2314" i="7"/>
  <c r="B1380" i="7"/>
  <c r="B1388" i="7"/>
  <c r="B1389" i="7"/>
  <c r="B2312" i="7"/>
  <c r="B1386" i="7"/>
  <c r="B1379" i="7"/>
  <c r="B2162" i="7"/>
  <c r="B1390" i="7"/>
  <c r="B2161" i="7"/>
  <c r="B1944" i="7"/>
  <c r="B1945" i="7"/>
  <c r="B347" i="7"/>
  <c r="B333" i="7"/>
  <c r="B228" i="7"/>
  <c r="B1005" i="7"/>
  <c r="B229" i="7"/>
  <c r="B1012" i="7"/>
  <c r="B1006" i="7"/>
  <c r="B400" i="7"/>
  <c r="B615" i="7"/>
  <c r="B611" i="7"/>
  <c r="B1167" i="7"/>
  <c r="B302" i="7"/>
  <c r="B349" i="7"/>
  <c r="B233" i="7"/>
  <c r="B459" i="7"/>
  <c r="B1068" i="7"/>
  <c r="B823" i="7"/>
  <c r="B921" i="7"/>
  <c r="B580" i="7"/>
  <c r="B1070" i="7"/>
  <c r="B736" i="7"/>
  <c r="B821" i="7"/>
  <c r="B699" i="7"/>
  <c r="B612" i="7"/>
  <c r="B811" i="7"/>
  <c r="B729" i="7"/>
  <c r="B705" i="7"/>
  <c r="B404" i="7"/>
  <c r="B573" i="7"/>
  <c r="B733" i="7"/>
  <c r="B401" i="7"/>
  <c r="B894" i="7"/>
  <c r="B1161" i="7"/>
  <c r="B265" i="7"/>
  <c r="B694" i="7"/>
  <c r="B1100" i="7"/>
  <c r="B1011" i="7"/>
  <c r="B675" i="7"/>
  <c r="B338" i="7"/>
  <c r="B913" i="7"/>
  <c r="B914" i="7"/>
  <c r="B1086" i="7"/>
  <c r="B456" i="7"/>
  <c r="B463" i="7"/>
  <c r="B915" i="7"/>
  <c r="B909" i="7"/>
  <c r="B460" i="7"/>
  <c r="B910" i="7"/>
  <c r="B809" i="7"/>
  <c r="B1014" i="7"/>
  <c r="B906" i="7"/>
  <c r="B493" i="7"/>
  <c r="B1021" i="7"/>
  <c r="B919" i="7"/>
  <c r="B946" i="7"/>
  <c r="B399" i="7"/>
  <c r="B1069" i="7"/>
  <c r="B947" i="7"/>
  <c r="B474" i="7"/>
  <c r="B405" i="7"/>
  <c r="B701" i="7"/>
  <c r="B725" i="7"/>
  <c r="B576" i="7"/>
  <c r="B406" i="7"/>
  <c r="B925" i="7"/>
  <c r="B952" i="7"/>
  <c r="B472" i="7"/>
  <c r="B702" i="7"/>
  <c r="B706" i="7"/>
  <c r="B581" i="7"/>
  <c r="B1022" i="7"/>
  <c r="B339" i="7"/>
  <c r="B464" i="7"/>
  <c r="B340" i="7"/>
  <c r="B500" i="7"/>
  <c r="B301" i="7"/>
  <c r="B1158" i="7"/>
  <c r="B237" i="7"/>
  <c r="B501" i="7"/>
  <c r="B496" i="7"/>
  <c r="B331" i="7"/>
  <c r="B1023" i="7"/>
  <c r="B353" i="7"/>
  <c r="B812" i="7"/>
  <c r="B465" i="7"/>
  <c r="B816" i="7"/>
  <c r="B354" i="7"/>
  <c r="B355" i="7"/>
  <c r="B466" i="7"/>
  <c r="B681" i="7"/>
  <c r="B609" i="7"/>
  <c r="B620" i="7"/>
  <c r="B309" i="7"/>
  <c r="B653" i="7"/>
  <c r="B495" i="7"/>
  <c r="B698" i="7"/>
  <c r="B926" i="7"/>
  <c r="B577" i="7"/>
  <c r="B310" i="7"/>
  <c r="B1099" i="7"/>
  <c r="B458" i="7"/>
  <c r="B945" i="7"/>
  <c r="B346" i="7"/>
  <c r="B232" i="7"/>
  <c r="B689" i="7"/>
  <c r="B445" i="7"/>
  <c r="B716" i="7"/>
  <c r="B740" i="7"/>
  <c r="B479" i="7"/>
  <c r="B475" i="7"/>
  <c r="B397" i="7"/>
  <c r="B707" i="7"/>
  <c r="B677" i="7"/>
  <c r="B497" i="7"/>
  <c r="B334" i="7"/>
  <c r="B461" i="7"/>
  <c r="B332" i="7"/>
  <c r="B335" i="7"/>
  <c r="B813" i="7"/>
  <c r="B911" i="7"/>
  <c r="B678" i="7"/>
  <c r="B619" i="7"/>
  <c r="B502" i="7"/>
  <c r="B238" i="7"/>
  <c r="B817" i="7"/>
  <c r="B503" i="7"/>
  <c r="B708" i="7"/>
  <c r="B239" i="7"/>
  <c r="B240" i="7"/>
  <c r="B695" i="7"/>
  <c r="B682" i="7"/>
  <c r="B604" i="7"/>
  <c r="B1159" i="7"/>
  <c r="B1160" i="7"/>
  <c r="B715" i="7"/>
  <c r="B234" i="7"/>
  <c r="B462" i="7"/>
  <c r="B690" i="7"/>
  <c r="B814" i="7"/>
  <c r="B1017" i="7"/>
  <c r="B1009" i="7"/>
  <c r="B953" i="7"/>
  <c r="B679" i="7"/>
  <c r="B498" i="7"/>
  <c r="B402" i="7"/>
  <c r="B1074" i="7"/>
  <c r="B824" i="7"/>
  <c r="B922" i="7"/>
  <c r="B696" i="7"/>
  <c r="B683" i="7"/>
  <c r="B818" i="7"/>
  <c r="B350" i="7"/>
  <c r="B1087" i="7"/>
  <c r="B1010" i="7"/>
  <c r="B1141" i="7"/>
  <c r="B948" i="7"/>
  <c r="B321" i="7"/>
  <c r="B444" i="7"/>
  <c r="B730" i="7"/>
  <c r="B578" i="7"/>
  <c r="B480" i="7"/>
  <c r="B741" i="7"/>
  <c r="B737" i="7"/>
  <c r="B582" i="7"/>
  <c r="B825" i="7"/>
  <c r="B726" i="7"/>
  <c r="B1075" i="7"/>
  <c r="B923" i="7"/>
  <c r="B954" i="7"/>
  <c r="B608" i="7"/>
  <c r="B403" i="7"/>
  <c r="B473" i="7"/>
  <c r="B724" i="7"/>
  <c r="B920" i="7"/>
  <c r="B822" i="7"/>
  <c r="B574" i="7"/>
  <c r="B320" i="7"/>
  <c r="B1140" i="7"/>
  <c r="B700" i="7"/>
  <c r="B949" i="7"/>
  <c r="B731" i="7"/>
  <c r="B722" i="7"/>
  <c r="B407" i="7"/>
  <c r="B476" i="7"/>
  <c r="B616" i="7"/>
  <c r="B1024" i="7"/>
  <c r="B684" i="7"/>
  <c r="B235" i="7"/>
  <c r="B336" i="7"/>
  <c r="B1018" i="7"/>
  <c r="B499" i="7"/>
  <c r="B337" i="7"/>
  <c r="B691" i="7"/>
  <c r="B1019" i="7"/>
  <c r="B692" i="7"/>
  <c r="B351" i="7"/>
  <c r="B654" i="7"/>
  <c r="B494" i="7"/>
  <c r="B617" i="7"/>
  <c r="B703" i="7"/>
  <c r="B955" i="7"/>
  <c r="B727" i="7"/>
  <c r="B457" i="7"/>
  <c r="B810" i="7"/>
  <c r="B688" i="7"/>
  <c r="B1015" i="7"/>
  <c r="B907" i="7"/>
  <c r="B723" i="7"/>
  <c r="B735" i="7"/>
  <c r="B398" i="7"/>
  <c r="B613" i="7"/>
  <c r="B348" i="7"/>
  <c r="B236" i="7"/>
  <c r="B912" i="7"/>
  <c r="B732" i="7"/>
  <c r="B231" i="7"/>
  <c r="B1016" i="7"/>
  <c r="B579" i="7"/>
  <c r="B950" i="7"/>
  <c r="B605" i="7"/>
  <c r="B264" i="7"/>
  <c r="B827" i="7"/>
  <c r="B618" i="7"/>
  <c r="B738" i="7"/>
  <c r="B828" i="7"/>
  <c r="B734" i="7"/>
  <c r="B1076" i="7"/>
  <c r="B820" i="7"/>
  <c r="B927" i="7"/>
  <c r="B951" i="7"/>
  <c r="B477" i="7"/>
  <c r="B1067" i="7"/>
  <c r="B481" i="7"/>
  <c r="B742" i="7"/>
  <c r="B614" i="7"/>
  <c r="B575" i="7"/>
  <c r="B908" i="7"/>
  <c r="B916" i="7"/>
  <c r="B356" i="7"/>
  <c r="B815" i="7"/>
  <c r="B693" i="7"/>
  <c r="B1020" i="7"/>
  <c r="B680" i="7"/>
  <c r="B352" i="7"/>
  <c r="B230" i="7"/>
  <c r="B687" i="7"/>
  <c r="B674" i="7"/>
  <c r="B341" i="7"/>
  <c r="B819" i="7"/>
  <c r="B676" i="7"/>
  <c r="B697" i="7"/>
  <c r="B610" i="7"/>
  <c r="B1071" i="7"/>
  <c r="B739" i="7"/>
  <c r="B1166" i="7"/>
  <c r="B808" i="7"/>
  <c r="B807" i="7"/>
  <c r="B893" i="7"/>
  <c r="B924" i="7"/>
  <c r="B928" i="7"/>
  <c r="B583" i="7"/>
  <c r="B728" i="7"/>
  <c r="B918" i="7"/>
  <c r="B1072" i="7"/>
  <c r="B704" i="7"/>
  <c r="B478" i="7"/>
  <c r="B482" i="7"/>
  <c r="B1077" i="7"/>
  <c r="B829" i="7"/>
  <c r="B826" i="7"/>
  <c r="B1073" i="7"/>
  <c r="B830" i="7"/>
  <c r="B743" i="7"/>
  <c r="B1360" i="7"/>
  <c r="B1364" i="7"/>
  <c r="B1365" i="7"/>
  <c r="B1265" i="7"/>
  <c r="B1358" i="7"/>
  <c r="B1357" i="7"/>
  <c r="B2175" i="7"/>
  <c r="B1361" i="7"/>
  <c r="B1362" i="7"/>
  <c r="B1366" i="7"/>
  <c r="B1363" i="7"/>
  <c r="B1266" i="7"/>
  <c r="B1367" i="7"/>
  <c r="B2173" i="7"/>
  <c r="B2174" i="7"/>
  <c r="B1359" i="7"/>
  <c r="B670" i="7"/>
  <c r="B804" i="7"/>
  <c r="B467" i="7"/>
  <c r="B1065" i="7"/>
  <c r="B308" i="7"/>
  <c r="B805" i="7"/>
  <c r="B671" i="7"/>
  <c r="B930" i="7"/>
  <c r="B1088" i="7"/>
  <c r="B300" i="7"/>
  <c r="B1182" i="7"/>
  <c r="B803" i="7"/>
  <c r="B885" i="7"/>
  <c r="B931" i="7"/>
  <c r="B968" i="7"/>
  <c r="B294" i="7"/>
  <c r="B324" i="7"/>
  <c r="B307" i="7"/>
  <c r="B1183" i="7"/>
  <c r="B1066" i="7"/>
  <c r="B468" i="7"/>
  <c r="B325" i="7"/>
  <c r="B806" i="7"/>
  <c r="B299" i="7"/>
  <c r="B295" i="7"/>
  <c r="B960" i="7"/>
  <c r="B1091" i="7"/>
  <c r="B892" i="7"/>
  <c r="B891" i="7"/>
  <c r="B470" i="7"/>
  <c r="B673" i="7"/>
  <c r="B323" i="7"/>
  <c r="B672" i="7"/>
  <c r="B1092" i="7"/>
  <c r="B322" i="7"/>
  <c r="B571" i="7"/>
  <c r="B884" i="7"/>
  <c r="B572" i="7"/>
  <c r="B469" i="7"/>
  <c r="B2131" i="7"/>
  <c r="B1230" i="7"/>
  <c r="B1231" i="7"/>
  <c r="B1246" i="7"/>
  <c r="B1013" i="7"/>
  <c r="B383" i="7"/>
  <c r="B543" i="7"/>
  <c r="B1098" i="7"/>
  <c r="B546" i="7"/>
  <c r="B766" i="7"/>
  <c r="B2184" i="7"/>
  <c r="B2185" i="7"/>
  <c r="B1248" i="7"/>
  <c r="B1156" i="7"/>
  <c r="B2186" i="7"/>
  <c r="B415" i="7"/>
  <c r="B962" i="7"/>
  <c r="B961" i="7"/>
  <c r="B632" i="7"/>
  <c r="B431" i="7"/>
  <c r="B290" i="7"/>
  <c r="B540" i="7"/>
  <c r="B291" i="7"/>
  <c r="B516" i="7"/>
  <c r="B386" i="7"/>
  <c r="B538" i="7"/>
  <c r="B553" i="7"/>
  <c r="B1247" i="7"/>
  <c r="B210" i="7"/>
  <c r="B1064" i="7"/>
  <c r="B450" i="7"/>
  <c r="B416" i="7"/>
  <c r="B387" i="7"/>
  <c r="B438" i="7"/>
  <c r="B539" i="7"/>
  <c r="B631" i="7"/>
  <c r="B483" i="7"/>
  <c r="B1101" i="7"/>
  <c r="B1102" i="7"/>
  <c r="B2183" i="7"/>
  <c r="B1157" i="7"/>
  <c r="B471" i="7"/>
  <c r="B897" i="7"/>
  <c r="B1007" i="7"/>
  <c r="B432" i="7"/>
  <c r="B917" i="7"/>
  <c r="B451" i="7"/>
  <c r="B1245" i="7"/>
  <c r="B1008" i="7"/>
  <c r="B2226" i="7"/>
  <c r="B1184" i="7"/>
  <c r="B1332" i="7"/>
  <c r="B1345" i="7"/>
  <c r="B1337" i="7"/>
  <c r="B2058" i="7"/>
  <c r="B2227" i="7"/>
  <c r="B1413" i="7"/>
  <c r="B2209" i="7"/>
  <c r="B2324" i="7"/>
  <c r="B1252" i="7"/>
  <c r="B1417" i="7"/>
  <c r="B1250" i="7"/>
  <c r="B2208" i="7"/>
  <c r="B2164" i="7"/>
  <c r="B2165" i="7"/>
  <c r="B2229" i="7"/>
  <c r="B1331" i="7"/>
  <c r="B1344" i="7"/>
  <c r="B1369" i="7"/>
  <c r="B2228" i="7"/>
  <c r="B1315" i="7"/>
  <c r="B2059" i="7"/>
  <c r="B1314" i="7"/>
  <c r="B1412" i="7"/>
  <c r="B2166" i="7"/>
  <c r="B989" i="7"/>
  <c r="B982" i="7"/>
  <c r="B986" i="7"/>
  <c r="B988" i="7"/>
  <c r="B990" i="7"/>
  <c r="B985" i="7"/>
  <c r="B411" i="7"/>
  <c r="B437" i="7"/>
  <c r="B621" i="7"/>
  <c r="B394" i="7"/>
  <c r="B622" i="7"/>
  <c r="B160" i="7"/>
  <c r="B1062" i="7"/>
  <c r="B1059" i="7"/>
  <c r="B159" i="7"/>
  <c r="B410" i="7"/>
  <c r="B269" i="7"/>
  <c r="B390" i="7"/>
  <c r="B1107" i="7"/>
  <c r="B439" i="7"/>
  <c r="B442" i="7"/>
  <c r="B158" i="7"/>
  <c r="B984" i="7"/>
  <c r="B983" i="7"/>
  <c r="B625" i="7"/>
  <c r="B586" i="7"/>
  <c r="B1106" i="7"/>
  <c r="B443" i="7"/>
  <c r="B1103" i="7"/>
  <c r="B1105" i="7"/>
  <c r="B268" i="7"/>
  <c r="B1104" i="7"/>
  <c r="B624" i="7"/>
  <c r="B412" i="7"/>
  <c r="B1061" i="7"/>
  <c r="B585" i="7"/>
  <c r="B1060" i="7"/>
  <c r="B270" i="7"/>
  <c r="B436" i="7"/>
  <c r="B433" i="7"/>
  <c r="B267" i="7"/>
  <c r="B440" i="7"/>
  <c r="B623" i="7"/>
  <c r="B434" i="7"/>
  <c r="B435" i="7"/>
  <c r="B584" i="7"/>
  <c r="B392" i="7"/>
  <c r="B157" i="7"/>
  <c r="B987" i="7"/>
  <c r="B156" i="7"/>
  <c r="B441" i="7"/>
  <c r="B391" i="7"/>
  <c r="B587" i="7"/>
  <c r="B414" i="7"/>
  <c r="B1063" i="7"/>
  <c r="B266" i="7"/>
  <c r="B413" i="7"/>
  <c r="B393" i="7"/>
  <c r="B1109" i="7"/>
  <c r="B1108" i="7"/>
  <c r="B1111" i="7"/>
  <c r="B1110" i="7"/>
  <c r="B2241" i="7"/>
  <c r="B2242" i="7"/>
  <c r="B2239" i="7"/>
  <c r="B1335" i="7"/>
  <c r="B55" i="7"/>
  <c r="B52" i="7"/>
  <c r="B1206" i="7"/>
  <c r="B1209" i="7"/>
  <c r="B2240" i="7"/>
  <c r="B2321" i="7"/>
  <c r="B1339" i="7"/>
  <c r="B1981" i="7"/>
  <c r="B53" i="7"/>
  <c r="B1321" i="7"/>
  <c r="B2320" i="7"/>
  <c r="B2322" i="7"/>
  <c r="B1320" i="7"/>
  <c r="B1979" i="7"/>
  <c r="B1319" i="7"/>
  <c r="B2302" i="7"/>
  <c r="B1338" i="7"/>
  <c r="B1202" i="7"/>
  <c r="B2301" i="7"/>
  <c r="B1316" i="7"/>
  <c r="B54" i="7"/>
  <c r="B1204" i="7"/>
  <c r="B1203" i="7"/>
  <c r="B1323" i="7"/>
  <c r="B1333" i="7"/>
  <c r="B2304" i="7"/>
  <c r="B2323" i="7"/>
  <c r="B1205" i="7"/>
  <c r="B1341" i="7"/>
  <c r="B1334" i="7"/>
  <c r="B1336" i="7"/>
  <c r="B1340" i="7"/>
  <c r="B1207" i="7"/>
  <c r="B2303" i="7"/>
  <c r="B1980" i="7"/>
  <c r="B1978" i="7"/>
  <c r="B1318" i="7"/>
  <c r="B1322" i="7"/>
  <c r="B1208" i="7"/>
  <c r="B1317" i="7"/>
  <c r="B2465" i="7"/>
  <c r="B2464" i="7"/>
  <c r="B2467" i="7"/>
  <c r="B2466" i="7"/>
  <c r="B446" i="7"/>
  <c r="B428" i="7"/>
  <c r="B970" i="7"/>
  <c r="B1181" i="7"/>
  <c r="B1089" i="7"/>
  <c r="B447" i="7"/>
  <c r="B969" i="7"/>
  <c r="B382" i="7"/>
  <c r="B484" i="7"/>
  <c r="B453" i="7"/>
  <c r="B971" i="7"/>
  <c r="B2310" i="7"/>
  <c r="B1330" i="7"/>
  <c r="B1346" i="7"/>
  <c r="B1342" i="7"/>
  <c r="B2488" i="7"/>
  <c r="B1343" i="7"/>
  <c r="B2234" i="7"/>
  <c r="B1313" i="7"/>
  <c r="B966" i="7"/>
  <c r="B448" i="7"/>
  <c r="B429" i="7"/>
  <c r="B388" i="7"/>
  <c r="B1142" i="7"/>
  <c r="B262" i="7"/>
  <c r="B685" i="7"/>
  <c r="B426" i="7"/>
  <c r="B384" i="7"/>
  <c r="B606" i="7"/>
  <c r="B801" i="7"/>
  <c r="B1148" i="7"/>
  <c r="B1149" i="7"/>
  <c r="B686" i="7"/>
  <c r="B389" i="7"/>
  <c r="B449" i="7"/>
  <c r="B263" i="7"/>
  <c r="B385" i="7"/>
  <c r="B802" i="7"/>
  <c r="B427" i="7"/>
  <c r="B1143" i="7"/>
  <c r="B607" i="7"/>
  <c r="B430" i="7"/>
  <c r="B967" i="7"/>
  <c r="B881" i="7"/>
  <c r="B452" i="7"/>
  <c r="B635" i="7"/>
  <c r="B932" i="7"/>
  <c r="B542" i="7"/>
  <c r="B1028" i="7"/>
  <c r="B1029" i="7"/>
  <c r="B396" i="7"/>
  <c r="B518" i="7"/>
  <c r="B541" i="7"/>
  <c r="B517" i="7"/>
  <c r="B395" i="7"/>
  <c r="B2255" i="7"/>
  <c r="B2256" i="7"/>
  <c r="B2203" i="7"/>
  <c r="B1405" i="7"/>
  <c r="B1406" i="7"/>
  <c r="B261" i="7"/>
  <c r="B2336" i="7"/>
  <c r="B1456" i="7"/>
  <c r="B2210" i="7"/>
  <c r="B2477" i="7"/>
  <c r="B2382" i="7"/>
  <c r="B1518" i="7"/>
  <c r="B2374" i="7"/>
  <c r="B2427" i="7"/>
  <c r="B2438" i="7"/>
  <c r="B1635" i="7"/>
  <c r="B1531" i="7"/>
  <c r="B1482" i="7"/>
  <c r="B1483" i="7"/>
  <c r="B2346" i="7"/>
  <c r="B2350" i="7"/>
  <c r="B2424" i="7"/>
  <c r="B1533" i="7"/>
  <c r="B1546" i="7"/>
  <c r="B1754" i="7"/>
  <c r="B2421" i="7"/>
  <c r="B1664" i="7"/>
  <c r="B1495" i="7"/>
  <c r="B1496" i="7"/>
  <c r="B271" i="7"/>
  <c r="B1573" i="7"/>
  <c r="B1574" i="7"/>
  <c r="B1599" i="7"/>
  <c r="B1600" i="7"/>
  <c r="B1586" i="7"/>
  <c r="B1587" i="7"/>
  <c r="B1858" i="7"/>
  <c r="B1805" i="7"/>
  <c r="B2416" i="7"/>
  <c r="B1753" i="7"/>
  <c r="B1739" i="7"/>
  <c r="B2425" i="7"/>
  <c r="B1442" i="7"/>
  <c r="B2439" i="7"/>
  <c r="B2381" i="7"/>
  <c r="B1651" i="7"/>
  <c r="B1638" i="7"/>
  <c r="B882" i="7"/>
  <c r="B1846" i="7"/>
  <c r="B1847" i="7"/>
  <c r="B1833" i="7"/>
  <c r="B1834" i="7"/>
  <c r="B1443" i="7"/>
  <c r="B2428" i="7"/>
  <c r="B1570" i="7"/>
  <c r="B1930" i="7"/>
  <c r="B1807" i="7"/>
  <c r="B1808" i="7"/>
  <c r="B2414" i="7"/>
  <c r="B2429" i="7"/>
  <c r="B1688" i="7"/>
  <c r="B1520" i="7"/>
  <c r="B1637" i="7"/>
  <c r="B1025" i="7"/>
  <c r="B1780" i="7"/>
  <c r="B1596" i="7"/>
  <c r="B1817" i="7"/>
  <c r="B1559" i="7"/>
  <c r="B2327" i="7"/>
  <c r="B1716" i="7"/>
  <c r="B1742" i="7"/>
  <c r="B2390" i="7"/>
  <c r="B1690" i="7"/>
  <c r="B1665" i="7"/>
  <c r="B1743" i="7"/>
  <c r="B1717" i="7"/>
  <c r="B1280" i="7"/>
  <c r="B2202" i="7"/>
  <c r="B2159" i="7"/>
  <c r="B2380" i="7"/>
  <c r="B2456" i="7"/>
  <c r="B1598" i="7"/>
  <c r="B1755" i="7"/>
  <c r="B1859" i="7"/>
  <c r="B1572" i="7"/>
  <c r="B2358" i="7"/>
  <c r="B1931" i="7"/>
  <c r="B2430" i="7"/>
  <c r="B1584" i="7"/>
  <c r="B1809" i="7"/>
  <c r="B2309" i="7"/>
  <c r="B1756" i="7"/>
  <c r="B1820" i="7"/>
  <c r="B2417" i="7"/>
  <c r="B1810" i="7"/>
  <c r="B1811" i="7"/>
  <c r="B1812" i="7"/>
  <c r="B2408" i="7"/>
  <c r="B1768" i="7"/>
  <c r="B1769" i="7"/>
  <c r="B1770" i="7"/>
  <c r="B1757" i="7"/>
  <c r="B2440" i="7"/>
  <c r="B2431" i="7"/>
  <c r="B2333" i="7"/>
  <c r="B1639" i="7"/>
  <c r="B1612" i="7"/>
  <c r="B1963" i="7"/>
  <c r="B1729" i="7"/>
  <c r="B2432" i="7"/>
  <c r="B2359" i="7"/>
  <c r="B1466" i="7"/>
  <c r="B2349" i="7"/>
  <c r="B2363" i="7"/>
  <c r="B1521" i="7"/>
  <c r="B1758" i="7"/>
  <c r="B1759" i="7"/>
  <c r="B1744" i="7"/>
  <c r="B1652" i="7"/>
  <c r="B2364" i="7"/>
  <c r="B2418" i="7"/>
  <c r="B2406" i="7"/>
  <c r="B883" i="7"/>
  <c r="B1881" i="7"/>
  <c r="B2398" i="7"/>
  <c r="B1662" i="7"/>
  <c r="B1792" i="7"/>
  <c r="B2352" i="7"/>
  <c r="B1507" i="7"/>
  <c r="B1481" i="7"/>
  <c r="B2347" i="7"/>
  <c r="B1441" i="7"/>
  <c r="B1727" i="7"/>
  <c r="B1830" i="7"/>
  <c r="B2355" i="7"/>
  <c r="B1623" i="7"/>
  <c r="B1547" i="7"/>
  <c r="B1548" i="7"/>
  <c r="B1534" i="7"/>
  <c r="B1535" i="7"/>
  <c r="B2449" i="7"/>
  <c r="B1536" i="7"/>
  <c r="B1497" i="7"/>
  <c r="B2339" i="7"/>
  <c r="B1469" i="7"/>
  <c r="B1470" i="7"/>
  <c r="B1625" i="7"/>
  <c r="B1626" i="7"/>
  <c r="B1856" i="7"/>
  <c r="B2389" i="7"/>
  <c r="B1691" i="7"/>
  <c r="B2331" i="7"/>
  <c r="B2441" i="7"/>
  <c r="B2442" i="7"/>
  <c r="B1868" i="7"/>
  <c r="B1869" i="7"/>
  <c r="B1848" i="7"/>
  <c r="B1794" i="7"/>
  <c r="B1795" i="7"/>
  <c r="B1781" i="7"/>
  <c r="B1760" i="7"/>
  <c r="B1761" i="7"/>
  <c r="B2353" i="7"/>
  <c r="B1689" i="7"/>
  <c r="B2461" i="7"/>
  <c r="B2413" i="7"/>
  <c r="B1740" i="7"/>
  <c r="B2370" i="7"/>
  <c r="B1818" i="7"/>
  <c r="B1894" i="7"/>
  <c r="B1907" i="7"/>
  <c r="B1882" i="7"/>
  <c r="B1782" i="7"/>
  <c r="B1677" i="7"/>
  <c r="B1027" i="7"/>
  <c r="B274" i="7"/>
  <c r="B2344" i="7"/>
  <c r="B1844" i="7"/>
  <c r="B1718" i="7"/>
  <c r="B1719" i="7"/>
  <c r="B1933" i="7"/>
  <c r="B1920" i="7"/>
  <c r="B1883" i="7"/>
  <c r="B1884" i="7"/>
  <c r="B1885" i="7"/>
  <c r="B1886" i="7"/>
  <c r="B1457" i="7"/>
  <c r="B1752" i="7"/>
  <c r="B2371" i="7"/>
  <c r="B1860" i="7"/>
  <c r="B1251" i="7"/>
  <c r="B319" i="7"/>
  <c r="B318" i="7"/>
  <c r="B1692" i="7"/>
  <c r="B1666" i="7"/>
  <c r="B1653" i="7"/>
  <c r="B1654" i="7"/>
  <c r="B1640" i="7"/>
  <c r="B1641" i="7"/>
  <c r="B1642" i="7"/>
  <c r="B1601" i="7"/>
  <c r="B1560" i="7"/>
  <c r="B1934" i="7"/>
  <c r="B1908" i="7"/>
  <c r="B1895" i="7"/>
  <c r="B1896" i="7"/>
  <c r="B1887" i="7"/>
  <c r="B1783" i="7"/>
  <c r="B1458" i="7"/>
  <c r="B1970" i="7"/>
  <c r="B1549" i="7"/>
  <c r="B1537" i="7"/>
  <c r="B1538" i="7"/>
  <c r="B1508" i="7"/>
  <c r="B1655" i="7"/>
  <c r="B1656" i="7"/>
  <c r="B2378" i="7"/>
  <c r="B1613" i="7"/>
  <c r="B1870" i="7"/>
  <c r="B2443" i="7"/>
  <c r="B1492" i="7"/>
  <c r="B2338" i="7"/>
  <c r="B1871" i="7"/>
  <c r="B2433" i="7"/>
  <c r="B1861" i="7"/>
  <c r="B1905" i="7"/>
  <c r="B1509" i="7"/>
  <c r="B1498" i="7"/>
  <c r="B1484" i="7"/>
  <c r="B1485" i="7"/>
  <c r="B1778" i="7"/>
  <c r="B1611" i="7"/>
  <c r="B1745" i="7"/>
  <c r="B2434" i="7"/>
  <c r="B1427" i="7"/>
  <c r="B2400" i="7"/>
  <c r="B1862" i="7"/>
  <c r="B1453" i="7"/>
  <c r="B2423" i="7"/>
  <c r="B1835" i="7"/>
  <c r="B1836" i="7"/>
  <c r="B1837" i="7"/>
  <c r="B1849" i="7"/>
  <c r="B1897" i="7"/>
  <c r="B1588" i="7"/>
  <c r="B1589" i="7"/>
  <c r="B1872" i="7"/>
  <c r="B2450" i="7"/>
  <c r="B2394" i="7"/>
  <c r="B1831" i="7"/>
  <c r="B1917" i="7"/>
  <c r="B1539" i="7"/>
  <c r="B1510" i="7"/>
  <c r="B1511" i="7"/>
  <c r="B1499" i="7"/>
  <c r="B1500" i="7"/>
  <c r="B1838" i="7"/>
  <c r="B1796" i="7"/>
  <c r="B1797" i="7"/>
  <c r="B1784" i="7"/>
  <c r="B1935" i="7"/>
  <c r="B1936" i="7"/>
  <c r="B1444" i="7"/>
  <c r="B2457" i="7"/>
  <c r="B1839" i="7"/>
  <c r="B1898" i="7"/>
  <c r="B1888" i="7"/>
  <c r="B1937" i="7"/>
  <c r="B1938" i="7"/>
  <c r="B1602" i="7"/>
  <c r="B1603" i="7"/>
  <c r="B1590" i="7"/>
  <c r="B1591" i="7"/>
  <c r="B1558" i="7"/>
  <c r="B1455" i="7"/>
  <c r="B2337" i="7"/>
  <c r="B1674" i="7"/>
  <c r="B1906" i="7"/>
  <c r="B2463" i="7"/>
  <c r="B2460" i="7"/>
  <c r="B1909" i="7"/>
  <c r="B1910" i="7"/>
  <c r="B1899" i="7"/>
  <c r="B2444" i="7"/>
  <c r="B1428" i="7"/>
  <c r="B1921" i="7"/>
  <c r="B1900" i="7"/>
  <c r="B1821" i="7"/>
  <c r="B1822" i="7"/>
  <c r="B2357" i="7"/>
  <c r="B2017" i="7"/>
  <c r="B1971" i="7"/>
  <c r="B1643" i="7"/>
  <c r="B1468" i="7"/>
  <c r="B2387" i="7"/>
  <c r="B2399" i="7"/>
  <c r="B1540" i="7"/>
  <c r="B1541" i="7"/>
  <c r="B2348" i="7"/>
  <c r="B1512" i="7"/>
  <c r="B1513" i="7"/>
  <c r="B1514" i="7"/>
  <c r="B1501" i="7"/>
  <c r="B1823" i="7"/>
  <c r="B1693" i="7"/>
  <c r="B1614" i="7"/>
  <c r="B1575" i="7"/>
  <c r="B1459" i="7"/>
  <c r="B1667" i="7"/>
  <c r="B1668" i="7"/>
  <c r="B1615" i="7"/>
  <c r="B1576" i="7"/>
  <c r="B1577" i="7"/>
  <c r="B2445" i="7"/>
  <c r="B1713" i="7"/>
  <c r="B1730" i="7"/>
  <c r="B2372" i="7"/>
  <c r="B1873" i="7"/>
  <c r="B1857" i="7"/>
  <c r="B1592" i="7"/>
  <c r="B1578" i="7"/>
  <c r="B1550" i="7"/>
  <c r="B1551" i="7"/>
  <c r="B1552" i="7"/>
  <c r="B2160" i="7"/>
  <c r="B1370" i="7"/>
  <c r="B1874" i="7"/>
  <c r="B1701" i="7"/>
  <c r="B1532" i="7"/>
  <c r="B1762" i="7"/>
  <c r="B1763" i="7"/>
  <c r="B1494" i="7"/>
  <c r="B1746" i="7"/>
  <c r="B1720" i="7"/>
  <c r="B1368" i="7"/>
  <c r="B2326" i="7"/>
  <c r="B1731" i="7"/>
  <c r="B1703" i="7"/>
  <c r="B1747" i="7"/>
  <c r="B1798" i="7"/>
  <c r="B1799" i="7"/>
  <c r="B1764" i="7"/>
  <c r="B1771" i="7"/>
  <c r="B2405" i="7"/>
  <c r="B1519" i="7"/>
  <c r="B1911" i="7"/>
  <c r="B1912" i="7"/>
  <c r="B1913" i="7"/>
  <c r="B1914" i="7"/>
  <c r="B2454" i="7"/>
  <c r="B1232" i="7"/>
  <c r="B2335" i="7"/>
  <c r="B1875" i="7"/>
  <c r="B1445" i="7"/>
  <c r="B1446" i="7"/>
  <c r="B1460" i="7"/>
  <c r="B1627" i="7"/>
  <c r="B1522" i="7"/>
  <c r="B1732" i="7"/>
  <c r="B1471" i="7"/>
  <c r="B1429" i="7"/>
  <c r="B2375" i="7"/>
  <c r="B1461" i="7"/>
  <c r="B1832" i="7"/>
  <c r="B1819" i="7"/>
  <c r="B1876" i="7"/>
  <c r="B2332" i="7"/>
  <c r="B1486" i="7"/>
  <c r="B1472" i="7"/>
  <c r="B1430" i="7"/>
  <c r="B1553" i="7"/>
  <c r="B1554" i="7"/>
  <c r="B1542" i="7"/>
  <c r="B1515" i="7"/>
  <c r="B1644" i="7"/>
  <c r="B1628" i="7"/>
  <c r="B1629" i="7"/>
  <c r="B2351" i="7"/>
  <c r="B1523" i="7"/>
  <c r="B1741" i="7"/>
  <c r="B1687" i="7"/>
  <c r="B1880" i="7"/>
  <c r="B1891" i="7"/>
  <c r="B1793" i="7"/>
  <c r="B1440" i="7"/>
  <c r="B1892" i="7"/>
  <c r="B2419" i="7"/>
  <c r="B1616" i="7"/>
  <c r="B1617" i="7"/>
  <c r="B1604" i="7"/>
  <c r="B1605" i="7"/>
  <c r="B1524" i="7"/>
  <c r="B1525" i="7"/>
  <c r="B1526" i="7"/>
  <c r="B1527" i="7"/>
  <c r="B1714" i="7"/>
  <c r="B2377" i="7"/>
  <c r="B1661" i="7"/>
  <c r="B1715" i="7"/>
  <c r="B1571" i="7"/>
  <c r="B2409" i="7"/>
  <c r="B1904" i="7"/>
  <c r="B1877" i="7"/>
  <c r="B2392" i="7"/>
  <c r="B1721" i="7"/>
  <c r="B2384" i="7"/>
  <c r="B1704" i="7"/>
  <c r="B1705" i="7"/>
  <c r="B1706" i="7"/>
  <c r="B1707" i="7"/>
  <c r="B1678" i="7"/>
  <c r="B1939" i="7"/>
  <c r="B1977" i="7"/>
  <c r="B1748" i="7"/>
  <c r="B1669" i="7"/>
  <c r="B1670" i="7"/>
  <c r="B1249" i="7"/>
  <c r="B2393" i="7"/>
  <c r="B1708" i="7"/>
  <c r="B1709" i="7"/>
  <c r="B1710" i="7"/>
  <c r="B1800" i="7"/>
  <c r="B1447" i="7"/>
  <c r="B1675" i="7"/>
  <c r="B1767" i="7"/>
  <c r="B2462" i="7"/>
  <c r="B1585" i="7"/>
  <c r="B2368" i="7"/>
  <c r="B2341" i="7"/>
  <c r="B1733" i="7"/>
  <c r="B1528" i="7"/>
  <c r="B1529" i="7"/>
  <c r="B2098" i="7"/>
  <c r="B1448" i="7"/>
  <c r="B1679" i="7"/>
  <c r="B1618" i="7"/>
  <c r="B2366" i="7"/>
  <c r="B1657" i="7"/>
  <c r="B1863" i="7"/>
  <c r="B2415" i="7"/>
  <c r="B1700" i="7"/>
  <c r="B2391" i="7"/>
  <c r="B1663" i="7"/>
  <c r="B1779" i="7"/>
  <c r="B1479" i="7"/>
  <c r="B1864" i="7"/>
  <c r="B1943" i="7"/>
  <c r="B1918" i="7"/>
  <c r="B1806" i="7"/>
  <c r="B2383" i="7"/>
  <c r="B2469" i="7"/>
  <c r="B1658" i="7"/>
  <c r="B1749" i="7"/>
  <c r="B1722" i="7"/>
  <c r="B2361" i="7"/>
  <c r="B1610" i="7"/>
  <c r="B1544" i="7"/>
  <c r="B1922" i="7"/>
  <c r="B1923" i="7"/>
  <c r="B1734" i="7"/>
  <c r="B1723" i="7"/>
  <c r="B1671" i="7"/>
  <c r="B1268" i="7"/>
  <c r="B2487" i="7"/>
  <c r="B1324" i="7"/>
  <c r="B1924" i="7"/>
  <c r="B1925" i="7"/>
  <c r="B1843" i="7"/>
  <c r="B1506" i="7"/>
  <c r="B1824" i="7"/>
  <c r="B1825" i="7"/>
  <c r="B1893" i="7"/>
  <c r="B1649" i="7"/>
  <c r="B2403" i="7"/>
  <c r="B2356" i="7"/>
  <c r="B2459" i="7"/>
  <c r="B1636" i="7"/>
  <c r="B2388" i="7"/>
  <c r="B1766" i="7"/>
  <c r="B1865" i="7"/>
  <c r="B2362" i="7"/>
  <c r="B1735" i="7"/>
  <c r="B1694" i="7"/>
  <c r="B1672" i="7"/>
  <c r="B1940" i="7"/>
  <c r="B1919" i="7"/>
  <c r="B2330" i="7"/>
  <c r="B1711" i="7"/>
  <c r="B1712" i="7"/>
  <c r="B1449" i="7"/>
  <c r="B1801" i="7"/>
  <c r="B2411" i="7"/>
  <c r="B1785" i="7"/>
  <c r="B1772" i="7"/>
  <c r="B1773" i="7"/>
  <c r="B1774" i="7"/>
  <c r="B2435" i="7"/>
  <c r="B1650" i="7"/>
  <c r="B1609" i="7"/>
  <c r="B2397" i="7"/>
  <c r="B1901" i="7"/>
  <c r="B1695" i="7"/>
  <c r="B260" i="7"/>
  <c r="B1696" i="7"/>
  <c r="B1026" i="7"/>
  <c r="B2176" i="7"/>
  <c r="B2016" i="7"/>
  <c r="B1987" i="7"/>
  <c r="B1624" i="7"/>
  <c r="B1545" i="7"/>
  <c r="B1467" i="7"/>
  <c r="B1493" i="7"/>
  <c r="B1505" i="7"/>
  <c r="B2410" i="7"/>
  <c r="B2453" i="7"/>
  <c r="B1879" i="7"/>
  <c r="B2367" i="7"/>
  <c r="B2436" i="7"/>
  <c r="B1726" i="7"/>
  <c r="B1765" i="7"/>
  <c r="B2422" i="7"/>
  <c r="B1697" i="7"/>
  <c r="B1673" i="7"/>
  <c r="B1659" i="7"/>
  <c r="B1660" i="7"/>
  <c r="B2325" i="7"/>
  <c r="B1850" i="7"/>
  <c r="B1840" i="7"/>
  <c r="B2420" i="7"/>
  <c r="B1826" i="7"/>
  <c r="B2369" i="7"/>
  <c r="B2127" i="7"/>
  <c r="B1851" i="7"/>
  <c r="B1852" i="7"/>
  <c r="B1841" i="7"/>
  <c r="B1786" i="7"/>
  <c r="B1775" i="7"/>
  <c r="B1516" i="7"/>
  <c r="B1502" i="7"/>
  <c r="B2342" i="7"/>
  <c r="B1487" i="7"/>
  <c r="B1488" i="7"/>
  <c r="B1489" i="7"/>
  <c r="B1431" i="7"/>
  <c r="B2376" i="7"/>
  <c r="B1454" i="7"/>
  <c r="B1728" i="7"/>
  <c r="B1557" i="7"/>
  <c r="B2379" i="7"/>
  <c r="B2334" i="7"/>
  <c r="B1579" i="7"/>
  <c r="B1580" i="7"/>
  <c r="B1581" i="7"/>
  <c r="B1561" i="7"/>
  <c r="B1562" i="7"/>
  <c r="B2446" i="7"/>
  <c r="B1480" i="7"/>
  <c r="B2407" i="7"/>
  <c r="B1680" i="7"/>
  <c r="B1681" i="7"/>
  <c r="B1682" i="7"/>
  <c r="B1683" i="7"/>
  <c r="B1684" i="7"/>
  <c r="B1593" i="7"/>
  <c r="B1902" i="7"/>
  <c r="B1802" i="7"/>
  <c r="B1582" i="7"/>
  <c r="B1827" i="7"/>
  <c r="B1750" i="7"/>
  <c r="B1813" i="7"/>
  <c r="B1787" i="7"/>
  <c r="B1788" i="7"/>
  <c r="B1789" i="7"/>
  <c r="B1790" i="7"/>
  <c r="B1736" i="7"/>
  <c r="B1698" i="7"/>
  <c r="B1685" i="7"/>
  <c r="B1432" i="7"/>
  <c r="B1433" i="7"/>
  <c r="B1434" i="7"/>
  <c r="B1563" i="7"/>
  <c r="B1564" i="7"/>
  <c r="B1565" i="7"/>
  <c r="B1566" i="7"/>
  <c r="B1530" i="7"/>
  <c r="B1462" i="7"/>
  <c r="B1450" i="7"/>
  <c r="B2300" i="7"/>
  <c r="B2437" i="7"/>
  <c r="B2018" i="7"/>
  <c r="B2343" i="7"/>
  <c r="B1866" i="7"/>
  <c r="B2451" i="7"/>
  <c r="B1926" i="7"/>
  <c r="B1927" i="7"/>
  <c r="B1915" i="7"/>
  <c r="B1916" i="7"/>
  <c r="B1903" i="7"/>
  <c r="B1435" i="7"/>
  <c r="B1630" i="7"/>
  <c r="B1490" i="7"/>
  <c r="B1473" i="7"/>
  <c r="B1474" i="7"/>
  <c r="B1776" i="7"/>
  <c r="B2233" i="7"/>
  <c r="B1619" i="7"/>
  <c r="B2373" i="7"/>
  <c r="B1828" i="7"/>
  <c r="B1814" i="7"/>
  <c r="B1815" i="7"/>
  <c r="B1737" i="7"/>
  <c r="B1724" i="7"/>
  <c r="B1620" i="7"/>
  <c r="B1606" i="7"/>
  <c r="B1607" i="7"/>
  <c r="B1867" i="7"/>
  <c r="B2412" i="7"/>
  <c r="B2395" i="7"/>
  <c r="B1597" i="7"/>
  <c r="B1932" i="7"/>
  <c r="B1941" i="7"/>
  <c r="B1942" i="7"/>
  <c r="B1928" i="7"/>
  <c r="B1929" i="7"/>
  <c r="B1555" i="7"/>
  <c r="B2354" i="7"/>
  <c r="B1543" i="7"/>
  <c r="B1517" i="7"/>
  <c r="B2345" i="7"/>
  <c r="B1503" i="7"/>
  <c r="B1504" i="7"/>
  <c r="B2402" i="7"/>
  <c r="B2468" i="7"/>
  <c r="B1556" i="7"/>
  <c r="B1645" i="7"/>
  <c r="B1646" i="7"/>
  <c r="B1647" i="7"/>
  <c r="B1621" i="7"/>
  <c r="B1608" i="7"/>
  <c r="B1853" i="7"/>
  <c r="B1854" i="7"/>
  <c r="B2396" i="7"/>
  <c r="B1686" i="7"/>
  <c r="B1583" i="7"/>
  <c r="B2340" i="7"/>
  <c r="B2386" i="7"/>
  <c r="B1439" i="7"/>
  <c r="B1622" i="7"/>
  <c r="B2365" i="7"/>
  <c r="B1648" i="7"/>
  <c r="B1676" i="7"/>
  <c r="B1594" i="7"/>
  <c r="B1595" i="7"/>
  <c r="B2360" i="7"/>
  <c r="B1567" i="7"/>
  <c r="B1421" i="7"/>
  <c r="B1777" i="7"/>
  <c r="B1816" i="7"/>
  <c r="B1803" i="7"/>
  <c r="B2452" i="7"/>
  <c r="B1568" i="7"/>
  <c r="B1569" i="7"/>
  <c r="B1842" i="7"/>
  <c r="B1475" i="7"/>
  <c r="B1476" i="7"/>
  <c r="B1463" i="7"/>
  <c r="B1464" i="7"/>
  <c r="B1465" i="7"/>
  <c r="B2385" i="7"/>
  <c r="B2458" i="7"/>
  <c r="B2455" i="7"/>
  <c r="B1845" i="7"/>
  <c r="B1855" i="7"/>
  <c r="B1751" i="7"/>
  <c r="B1738" i="7"/>
  <c r="B1725" i="7"/>
  <c r="B1699" i="7"/>
  <c r="B1972" i="7"/>
  <c r="B1267" i="7"/>
  <c r="B455" i="7"/>
  <c r="B2163" i="7"/>
  <c r="B454" i="7"/>
  <c r="B2426" i="7"/>
  <c r="B1878" i="7"/>
  <c r="B2447" i="7"/>
  <c r="B2448" i="7"/>
  <c r="B1451" i="7"/>
  <c r="B1452" i="7"/>
  <c r="B1702" i="7"/>
  <c r="B2328" i="7"/>
  <c r="B2401" i="7"/>
  <c r="B1491" i="7"/>
  <c r="B1477" i="7"/>
  <c r="B2329" i="7"/>
  <c r="B1436" i="7"/>
  <c r="B1631" i="7"/>
  <c r="B1632" i="7"/>
  <c r="B1633" i="7"/>
  <c r="B1634" i="7"/>
  <c r="B2404" i="7"/>
  <c r="B1791" i="7"/>
  <c r="B1478" i="7"/>
  <c r="B1437" i="7"/>
  <c r="B1438" i="7"/>
  <c r="B1829" i="7"/>
  <c r="B1889" i="7"/>
  <c r="B1890" i="7"/>
  <c r="B1804" i="7"/>
  <c r="B273" i="7"/>
  <c r="B272" i="7"/>
  <c r="B275" i="7"/>
  <c r="G5" i="8" l="1"/>
  <c r="F5" i="8"/>
  <c r="C44" i="8"/>
  <c r="E114" i="8"/>
  <c r="G138" i="8"/>
  <c r="B154" i="8"/>
  <c r="F87" i="8"/>
  <c r="J140" i="8"/>
  <c r="F154" i="8"/>
  <c r="J127" i="8"/>
  <c r="K158" i="8"/>
  <c r="B153" i="8"/>
  <c r="F67" i="8"/>
  <c r="B123" i="8"/>
  <c r="C165" i="8"/>
  <c r="K137" i="8"/>
  <c r="J107" i="8"/>
  <c r="D145" i="8"/>
  <c r="A147" i="8"/>
  <c r="D123" i="8"/>
  <c r="E142" i="8"/>
  <c r="G135" i="8"/>
  <c r="L119" i="8"/>
  <c r="J157" i="8"/>
  <c r="I115" i="8"/>
  <c r="K120" i="8"/>
  <c r="A126" i="8"/>
  <c r="I131" i="8"/>
  <c r="I52" i="8"/>
  <c r="I112" i="8"/>
  <c r="B131" i="8"/>
  <c r="I139" i="8"/>
  <c r="K144" i="8"/>
  <c r="A150" i="8"/>
  <c r="I155" i="8"/>
  <c r="K160" i="8"/>
  <c r="J73" i="8"/>
  <c r="B115" i="8"/>
  <c r="D128" i="8"/>
  <c r="H138" i="8"/>
  <c r="J143" i="8"/>
  <c r="L148" i="8"/>
  <c r="H154" i="8"/>
  <c r="J159" i="8"/>
  <c r="L164" i="8"/>
  <c r="D58" i="8"/>
  <c r="A111" i="8"/>
  <c r="F125" i="8"/>
  <c r="I138" i="8"/>
  <c r="K143" i="8"/>
  <c r="A149" i="8"/>
  <c r="I154" i="8"/>
  <c r="K159" i="8"/>
  <c r="A165" i="8"/>
  <c r="B111" i="8"/>
  <c r="B130" i="8"/>
  <c r="J138" i="8"/>
  <c r="L143" i="8"/>
  <c r="H149" i="8"/>
  <c r="J154" i="8"/>
  <c r="L159" i="8"/>
  <c r="G126" i="8"/>
  <c r="C132" i="8"/>
  <c r="D90" i="8"/>
  <c r="A115" i="8"/>
  <c r="I132" i="8"/>
  <c r="C140" i="8"/>
  <c r="E145" i="8"/>
  <c r="G150" i="8"/>
  <c r="C156" i="8"/>
  <c r="E161" i="8"/>
  <c r="L96" i="8"/>
  <c r="F117" i="8"/>
  <c r="K129" i="8"/>
  <c r="B139" i="8"/>
  <c r="D144" i="8"/>
  <c r="F149" i="8"/>
  <c r="B155" i="8"/>
  <c r="D160" i="8"/>
  <c r="F165" i="8"/>
  <c r="H76" i="8"/>
  <c r="C113" i="8"/>
  <c r="A127" i="8"/>
  <c r="C139" i="8"/>
  <c r="E144" i="8"/>
  <c r="G149" i="8"/>
  <c r="C155" i="8"/>
  <c r="E160" i="8"/>
  <c r="G165" i="8"/>
  <c r="D78" i="8"/>
  <c r="F113" i="8"/>
  <c r="J131" i="8"/>
  <c r="D139" i="8"/>
  <c r="F144" i="8"/>
  <c r="B150" i="8"/>
  <c r="D155" i="8"/>
  <c r="F160" i="8"/>
  <c r="A106" i="8"/>
  <c r="I111" i="8"/>
  <c r="K116" i="8"/>
  <c r="A122" i="8"/>
  <c r="I127" i="8"/>
  <c r="K132" i="8"/>
  <c r="I96" i="8"/>
  <c r="C117" i="8"/>
  <c r="B134" i="8"/>
  <c r="K140" i="8"/>
  <c r="A146" i="8"/>
  <c r="I151" i="8"/>
  <c r="K156" i="8"/>
  <c r="A162" i="8"/>
  <c r="B99" i="8"/>
  <c r="B119" i="8"/>
  <c r="D131" i="8"/>
  <c r="J139" i="8"/>
  <c r="L144" i="8"/>
  <c r="H150" i="8"/>
  <c r="J155" i="8"/>
  <c r="L160" i="8"/>
  <c r="L94" i="8"/>
  <c r="G115" i="8"/>
  <c r="F128" i="8"/>
  <c r="K139" i="8"/>
  <c r="A145" i="8"/>
  <c r="I150" i="8"/>
  <c r="K155" i="8"/>
  <c r="A161" i="8"/>
  <c r="B95" i="8"/>
  <c r="J115" i="8"/>
  <c r="C133" i="8"/>
  <c r="L139" i="8"/>
  <c r="H145" i="8"/>
  <c r="J150" i="8"/>
  <c r="L155" i="8"/>
  <c r="H131" i="8"/>
  <c r="F59" i="8"/>
  <c r="C96" i="8"/>
  <c r="E101" i="8"/>
  <c r="G106" i="8"/>
  <c r="C112" i="8"/>
  <c r="E117" i="8"/>
  <c r="G122" i="8"/>
  <c r="C128" i="8"/>
  <c r="E133" i="8"/>
  <c r="A99" i="8"/>
  <c r="A119" i="8"/>
  <c r="H135" i="8"/>
  <c r="E141" i="8"/>
  <c r="G146" i="8"/>
  <c r="C152" i="8"/>
  <c r="E157" i="8"/>
  <c r="G162" i="8"/>
  <c r="F101" i="8"/>
  <c r="I120" i="8"/>
  <c r="L132" i="8"/>
  <c r="D140" i="8"/>
  <c r="F145" i="8"/>
  <c r="B151" i="8"/>
  <c r="D156" i="8"/>
  <c r="F161" i="8"/>
  <c r="C97" i="8"/>
  <c r="K117" i="8"/>
  <c r="G131" i="8"/>
  <c r="E140" i="8"/>
  <c r="G145" i="8"/>
  <c r="C151" i="8"/>
  <c r="E156" i="8"/>
  <c r="G161" i="8"/>
  <c r="F97" i="8"/>
  <c r="G119" i="8"/>
  <c r="A134" i="8"/>
  <c r="C101" i="8"/>
  <c r="F120" i="8"/>
  <c r="F136" i="8"/>
  <c r="A142" i="8"/>
  <c r="I147" i="8"/>
  <c r="K152" i="8"/>
  <c r="A158" i="8"/>
  <c r="I163" i="8"/>
  <c r="J103" i="8"/>
  <c r="B122" i="8"/>
  <c r="E134" i="8"/>
  <c r="L140" i="8"/>
  <c r="H146" i="8"/>
  <c r="J151" i="8"/>
  <c r="L156" i="8"/>
  <c r="H162" i="8"/>
  <c r="G99" i="8"/>
  <c r="D119" i="8"/>
  <c r="H134" i="8"/>
  <c r="A141" i="8"/>
  <c r="I146" i="8"/>
  <c r="K151" i="8"/>
  <c r="A157" i="8"/>
  <c r="I162" i="8"/>
  <c r="J99" i="8"/>
  <c r="H122" i="8"/>
  <c r="L135" i="8"/>
  <c r="H141" i="8"/>
  <c r="J146" i="8"/>
  <c r="L151" i="8"/>
  <c r="H157" i="8"/>
  <c r="J162" i="8"/>
  <c r="G95" i="8"/>
  <c r="B118" i="8"/>
  <c r="E130" i="8"/>
  <c r="E139" i="8"/>
  <c r="G144" i="8"/>
  <c r="C124" i="8"/>
  <c r="E129" i="8"/>
  <c r="G134" i="8"/>
  <c r="G103" i="8"/>
  <c r="G123" i="8"/>
  <c r="D137" i="8"/>
  <c r="G142" i="8"/>
  <c r="C148" i="8"/>
  <c r="E153" i="8"/>
  <c r="G158" i="8"/>
  <c r="C164" i="8"/>
  <c r="D108" i="8"/>
  <c r="J123" i="8"/>
  <c r="I135" i="8"/>
  <c r="F141" i="8"/>
  <c r="B147" i="8"/>
  <c r="D152" i="8"/>
  <c r="F157" i="8"/>
  <c r="B163" i="8"/>
  <c r="K101" i="8"/>
  <c r="L120" i="8"/>
  <c r="J135" i="8"/>
  <c r="G141" i="8"/>
  <c r="C147" i="8"/>
  <c r="E152" i="8"/>
  <c r="G157" i="8"/>
  <c r="C163" i="8"/>
  <c r="D104" i="8"/>
  <c r="H125" i="8"/>
  <c r="K136" i="8"/>
  <c r="B142" i="8"/>
  <c r="D147" i="8"/>
  <c r="F152" i="8"/>
  <c r="B158" i="8"/>
  <c r="D163" i="8"/>
  <c r="A42" i="8"/>
  <c r="F44" i="8"/>
  <c r="L21" i="8"/>
  <c r="F58" i="8"/>
  <c r="I87" i="8"/>
  <c r="F73" i="8"/>
  <c r="C13" i="8"/>
  <c r="A69" i="8"/>
  <c r="I90" i="8"/>
  <c r="J62" i="8"/>
  <c r="L83" i="8"/>
  <c r="A56" i="8"/>
  <c r="I77" i="8"/>
  <c r="C94" i="8"/>
  <c r="C103" i="8"/>
  <c r="G117" i="8"/>
  <c r="I130" i="8"/>
  <c r="F96" i="8"/>
  <c r="D111" i="8"/>
  <c r="J93" i="8"/>
  <c r="C110" i="8"/>
  <c r="G124" i="8"/>
  <c r="E135" i="8"/>
  <c r="F95" i="8"/>
  <c r="F103" i="8"/>
  <c r="D110" i="8"/>
  <c r="B117" i="8"/>
  <c r="L122" i="8"/>
  <c r="H128" i="8"/>
  <c r="J133" i="8"/>
  <c r="L58" i="8"/>
  <c r="B96" i="8"/>
  <c r="D101" i="8"/>
  <c r="F106" i="8"/>
  <c r="B112" i="8"/>
  <c r="D117" i="8"/>
  <c r="F122" i="8"/>
  <c r="J46" i="8"/>
  <c r="D63" i="8"/>
  <c r="H97" i="8"/>
  <c r="L110" i="8"/>
  <c r="H107" i="8"/>
  <c r="J77" i="8"/>
  <c r="A114" i="8"/>
  <c r="I28" i="8"/>
  <c r="I143" i="8"/>
  <c r="K164" i="8"/>
  <c r="I136" i="8"/>
  <c r="H158" i="8"/>
  <c r="E122" i="8"/>
  <c r="A153" i="8"/>
  <c r="H106" i="8"/>
  <c r="J142" i="8"/>
  <c r="F156" i="8"/>
  <c r="E102" i="8"/>
  <c r="J122" i="8"/>
  <c r="L136" i="8"/>
  <c r="K142" i="8"/>
  <c r="G148" i="8"/>
  <c r="C154" i="8"/>
  <c r="E159" i="8"/>
  <c r="G164" i="8"/>
  <c r="L127" i="8"/>
  <c r="I148" i="8"/>
  <c r="J160" i="8"/>
  <c r="B103" i="8"/>
  <c r="H139" i="8"/>
  <c r="D153" i="8"/>
  <c r="E98" i="8"/>
  <c r="E138" i="8"/>
  <c r="J153" i="8"/>
  <c r="C105" i="8"/>
  <c r="I144" i="8"/>
  <c r="J156" i="8"/>
  <c r="K121" i="8"/>
  <c r="E146" i="8"/>
  <c r="J161" i="8"/>
  <c r="I100" i="8"/>
  <c r="C137" i="8"/>
  <c r="I152" i="8"/>
  <c r="J164" i="8"/>
  <c r="G127" i="8"/>
  <c r="L146" i="8"/>
  <c r="H160" i="8"/>
  <c r="I160" i="8"/>
  <c r="F22" i="8"/>
  <c r="F84" i="8"/>
  <c r="F112" i="8"/>
  <c r="D118" i="8"/>
  <c r="J112" i="8"/>
  <c r="D82" i="8"/>
  <c r="G114" i="8"/>
  <c r="E42" i="8"/>
  <c r="C144" i="8"/>
  <c r="E165" i="8"/>
  <c r="E137" i="8"/>
  <c r="B159" i="8"/>
  <c r="L123" i="8"/>
  <c r="G153" i="8"/>
  <c r="L108" i="8"/>
  <c r="D143" i="8"/>
  <c r="J158" i="8"/>
  <c r="I104" i="8"/>
  <c r="D124" i="8"/>
  <c r="I137" i="8"/>
  <c r="E143" i="8"/>
  <c r="I149" i="8"/>
  <c r="K154" i="8"/>
  <c r="A160" i="8"/>
  <c r="I165" i="8"/>
  <c r="D132" i="8"/>
  <c r="D150" i="8"/>
  <c r="E162" i="8"/>
  <c r="K109" i="8"/>
  <c r="C141" i="8"/>
  <c r="A155" i="8"/>
  <c r="L104" i="8"/>
  <c r="D141" i="8"/>
  <c r="I156" i="8"/>
  <c r="J111" i="8"/>
  <c r="D146" i="8"/>
  <c r="E158" i="8"/>
  <c r="B126" i="8"/>
  <c r="D149" i="8"/>
  <c r="I164" i="8"/>
  <c r="B107" i="8"/>
  <c r="A139" i="8"/>
  <c r="D154" i="8"/>
  <c r="A131" i="8"/>
  <c r="B148" i="8"/>
  <c r="L161" i="8"/>
  <c r="H59" i="8"/>
  <c r="G56" i="8"/>
  <c r="C98" i="8"/>
  <c r="F123" i="8"/>
  <c r="L117" i="8"/>
  <c r="A98" i="8"/>
  <c r="I119" i="8"/>
  <c r="K105" i="8"/>
  <c r="K148" i="8"/>
  <c r="H142" i="8"/>
  <c r="J163" i="8"/>
  <c r="J136" i="8"/>
  <c r="I158" i="8"/>
  <c r="B127" i="8"/>
  <c r="B146" i="8"/>
  <c r="D159" i="8"/>
  <c r="A107" i="8"/>
  <c r="K125" i="8"/>
  <c r="C138" i="8"/>
  <c r="A144" i="8"/>
  <c r="C150" i="8"/>
  <c r="E155" i="8"/>
  <c r="G160" i="8"/>
  <c r="H64" i="8"/>
  <c r="B136" i="8"/>
  <c r="H151" i="8"/>
  <c r="D165" i="8"/>
  <c r="D116" i="8"/>
  <c r="L142" i="8"/>
  <c r="H156" i="8"/>
  <c r="I116" i="8"/>
  <c r="A143" i="8"/>
  <c r="D158" i="8"/>
  <c r="L116" i="8"/>
  <c r="H147" i="8"/>
  <c r="D161" i="8"/>
  <c r="H130" i="8"/>
  <c r="A151" i="8"/>
  <c r="D112" i="8"/>
  <c r="H140" i="8"/>
  <c r="H155" i="8"/>
  <c r="D135" i="8"/>
  <c r="K149" i="8"/>
  <c r="G163" i="8"/>
  <c r="C88" i="8"/>
  <c r="C78" i="8"/>
  <c r="K110" i="8"/>
  <c r="B129" i="8"/>
  <c r="H123" i="8"/>
  <c r="G98" i="8"/>
  <c r="C120" i="8"/>
  <c r="E110" i="8"/>
  <c r="E149" i="8"/>
  <c r="F55" i="8"/>
  <c r="B143" i="8"/>
  <c r="D164" i="8"/>
  <c r="F137" i="8"/>
  <c r="C159" i="8"/>
  <c r="I128" i="8"/>
  <c r="L147" i="8"/>
  <c r="H161" i="8"/>
  <c r="C109" i="8"/>
  <c r="D127" i="8"/>
  <c r="K138" i="8"/>
  <c r="I145" i="8"/>
  <c r="K150" i="8"/>
  <c r="A156" i="8"/>
  <c r="I161" i="8"/>
  <c r="D96" i="8"/>
  <c r="L137" i="8"/>
  <c r="C153" i="8"/>
  <c r="D120" i="8"/>
  <c r="B144" i="8"/>
  <c r="L157" i="8"/>
  <c r="F121" i="8"/>
  <c r="H144" i="8"/>
  <c r="H159" i="8"/>
  <c r="H121" i="8"/>
  <c r="C149" i="8"/>
  <c r="A163" i="8"/>
  <c r="L138" i="8"/>
  <c r="H152" i="8"/>
  <c r="H118" i="8"/>
  <c r="L141" i="8"/>
  <c r="C157" i="8"/>
  <c r="J95" i="8"/>
  <c r="J137" i="8"/>
  <c r="F151" i="8"/>
  <c r="B165" i="8"/>
  <c r="H74" i="8"/>
  <c r="B65" i="8"/>
  <c r="C126" i="8"/>
  <c r="D134" i="8"/>
  <c r="B128" i="8"/>
  <c r="I103" i="8"/>
  <c r="K124" i="8"/>
  <c r="H126" i="8"/>
  <c r="A154" i="8"/>
  <c r="H110" i="8"/>
  <c r="J147" i="8"/>
  <c r="I142" i="8"/>
  <c r="K163" i="8"/>
  <c r="J134" i="8"/>
  <c r="F148" i="8"/>
  <c r="B162" i="8"/>
  <c r="G111" i="8"/>
  <c r="L128" i="8"/>
  <c r="A140" i="8"/>
  <c r="C146" i="8"/>
  <c r="E151" i="8"/>
  <c r="G156" i="8"/>
  <c r="C162" i="8"/>
  <c r="A103" i="8"/>
  <c r="G139" i="8"/>
  <c r="L154" i="8"/>
  <c r="I124" i="8"/>
  <c r="K145" i="8"/>
  <c r="G159" i="8"/>
  <c r="L124" i="8"/>
  <c r="L145" i="8"/>
  <c r="C161" i="8"/>
  <c r="F129" i="8"/>
  <c r="L150" i="8"/>
  <c r="H164" i="8"/>
  <c r="J85" i="8"/>
  <c r="B140" i="8"/>
  <c r="L153" i="8"/>
  <c r="A123" i="8"/>
  <c r="G143" i="8"/>
  <c r="L158" i="8"/>
  <c r="L100" i="8"/>
  <c r="I140" i="8"/>
  <c r="J152" i="8"/>
  <c r="K17" i="8"/>
  <c r="K103" i="8"/>
  <c r="G136" i="8"/>
  <c r="F63" i="8"/>
  <c r="J128" i="8"/>
  <c r="C104" i="8"/>
  <c r="E125" i="8"/>
  <c r="H129" i="8"/>
  <c r="G154" i="8"/>
  <c r="L112" i="8"/>
  <c r="D148" i="8"/>
  <c r="C143" i="8"/>
  <c r="E164" i="8"/>
  <c r="H137" i="8"/>
  <c r="D151" i="8"/>
  <c r="L163" i="8"/>
  <c r="L62" i="8"/>
  <c r="K113" i="8"/>
  <c r="L131" i="8"/>
  <c r="G140" i="8"/>
  <c r="K146" i="8"/>
  <c r="A152" i="8"/>
  <c r="I157" i="8"/>
  <c r="K162" i="8"/>
  <c r="F109" i="8"/>
  <c r="B141" i="8"/>
  <c r="B156" i="8"/>
  <c r="F132" i="8"/>
  <c r="F147" i="8"/>
  <c r="B161" i="8"/>
  <c r="C129" i="8"/>
  <c r="G147" i="8"/>
  <c r="L162" i="8"/>
  <c r="K133" i="8"/>
  <c r="B152" i="8"/>
  <c r="L165" i="8"/>
  <c r="D100" i="8"/>
  <c r="K141" i="8"/>
  <c r="G155" i="8"/>
  <c r="E126" i="8"/>
  <c r="B145" i="8"/>
  <c r="B160" i="8"/>
  <c r="G107" i="8"/>
  <c r="D142" i="8"/>
  <c r="E154" i="8"/>
  <c r="G69" i="8"/>
  <c r="C119" i="8"/>
  <c r="J97" i="8"/>
  <c r="J96" i="8"/>
  <c r="D133" i="8"/>
  <c r="K108" i="8"/>
  <c r="A130" i="8"/>
  <c r="A138" i="8"/>
  <c r="I159" i="8"/>
  <c r="C125" i="8"/>
  <c r="L152" i="8"/>
  <c r="E106" i="8"/>
  <c r="K147" i="8"/>
  <c r="B138" i="8"/>
  <c r="H153" i="8"/>
  <c r="F164" i="8"/>
  <c r="B81" i="8"/>
  <c r="J119" i="8"/>
  <c r="F133" i="8"/>
  <c r="I141" i="8"/>
  <c r="E147" i="8"/>
  <c r="G152" i="8"/>
  <c r="C158" i="8"/>
  <c r="E163" i="8"/>
  <c r="H114" i="8"/>
  <c r="F142" i="8"/>
  <c r="K157" i="8"/>
  <c r="C136" i="8"/>
  <c r="J148" i="8"/>
  <c r="F162" i="8"/>
  <c r="H133" i="8"/>
  <c r="B149" i="8"/>
  <c r="B164" i="8"/>
  <c r="L82" i="8"/>
  <c r="F138" i="8"/>
  <c r="K153" i="8"/>
  <c r="F105" i="8"/>
  <c r="F143" i="8"/>
  <c r="B157" i="8"/>
  <c r="J130" i="8"/>
  <c r="F146" i="8"/>
  <c r="K161" i="8"/>
  <c r="J118" i="8"/>
  <c r="H102" i="8"/>
  <c r="I153" i="8"/>
  <c r="F140" i="8"/>
  <c r="G130" i="8"/>
  <c r="H148" i="8"/>
  <c r="A148" i="8"/>
  <c r="E109" i="8"/>
  <c r="F159" i="8"/>
  <c r="C142" i="8"/>
  <c r="E148" i="8"/>
  <c r="L133" i="8"/>
  <c r="A159" i="8"/>
  <c r="K165" i="8"/>
  <c r="J145" i="8"/>
  <c r="A135" i="8"/>
  <c r="I108" i="8"/>
  <c r="L101" i="8"/>
  <c r="H163" i="8"/>
  <c r="D157" i="8"/>
  <c r="F163" i="8"/>
  <c r="F158" i="8"/>
  <c r="F155" i="8"/>
  <c r="F150" i="8"/>
  <c r="J165" i="8"/>
  <c r="F124" i="8"/>
  <c r="C121" i="8"/>
  <c r="F153" i="8"/>
  <c r="H104" i="8"/>
  <c r="G151" i="8"/>
  <c r="D162" i="8"/>
  <c r="C145" i="8"/>
  <c r="J149" i="8"/>
  <c r="J144" i="8"/>
  <c r="J141" i="8"/>
  <c r="D136" i="8"/>
  <c r="E150" i="8"/>
  <c r="K97" i="8"/>
  <c r="J126" i="8"/>
  <c r="G133" i="8"/>
  <c r="F139" i="8"/>
  <c r="L149" i="8"/>
  <c r="H143" i="8"/>
  <c r="B135" i="8"/>
  <c r="E118" i="8"/>
  <c r="H98" i="8"/>
  <c r="B69" i="8"/>
  <c r="D138" i="8"/>
  <c r="A164" i="8"/>
  <c r="H165" i="8"/>
  <c r="C160" i="8"/>
  <c r="C91" i="8"/>
  <c r="C8" i="8"/>
  <c r="K8" i="8"/>
  <c r="A14" i="8"/>
  <c r="I19" i="8"/>
  <c r="K24" i="8"/>
  <c r="A30" i="8"/>
  <c r="I35" i="8"/>
  <c r="K40" i="8"/>
  <c r="A46" i="8"/>
  <c r="I51" i="8"/>
  <c r="D8" i="8"/>
  <c r="F13" i="8"/>
  <c r="B19" i="8"/>
  <c r="D24" i="8"/>
  <c r="F29" i="8"/>
  <c r="B35" i="8"/>
  <c r="D40" i="8"/>
  <c r="F45" i="8"/>
  <c r="B51" i="8"/>
  <c r="E8" i="8"/>
  <c r="G13" i="8"/>
  <c r="C19" i="8"/>
  <c r="E24" i="8"/>
  <c r="G29" i="8"/>
  <c r="C35" i="8"/>
  <c r="E40" i="8"/>
  <c r="G45" i="8"/>
  <c r="C51" i="8"/>
  <c r="L7" i="8"/>
  <c r="H13" i="8"/>
  <c r="J18" i="8"/>
  <c r="L23" i="8"/>
  <c r="H29" i="8"/>
  <c r="J34" i="8"/>
  <c r="L39" i="8"/>
  <c r="H45" i="8"/>
  <c r="J50" i="8"/>
  <c r="E7" i="8"/>
  <c r="G12" i="8"/>
  <c r="C18" i="8"/>
  <c r="E23" i="8"/>
  <c r="G28" i="8"/>
  <c r="C34" i="8"/>
  <c r="E39" i="8"/>
  <c r="G44" i="8"/>
  <c r="H8" i="8"/>
  <c r="J13" i="8"/>
  <c r="L18" i="8"/>
  <c r="E9" i="8"/>
  <c r="G14" i="8"/>
  <c r="C20" i="8"/>
  <c r="E25" i="8"/>
  <c r="G30" i="8"/>
  <c r="C36" i="8"/>
  <c r="E41" i="8"/>
  <c r="G46" i="8"/>
  <c r="C52" i="8"/>
  <c r="L8" i="8"/>
  <c r="H14" i="8"/>
  <c r="J19" i="8"/>
  <c r="L24" i="8"/>
  <c r="H30" i="8"/>
  <c r="J35" i="8"/>
  <c r="L40" i="8"/>
  <c r="H46" i="8"/>
  <c r="J51" i="8"/>
  <c r="A9" i="8"/>
  <c r="I14" i="8"/>
  <c r="K19" i="8"/>
  <c r="A25" i="8"/>
  <c r="I30" i="8"/>
  <c r="K35" i="8"/>
  <c r="A41" i="8"/>
  <c r="I46" i="8"/>
  <c r="K51" i="8"/>
  <c r="F8" i="8"/>
  <c r="B14" i="8"/>
  <c r="D19" i="8"/>
  <c r="F24" i="8"/>
  <c r="B30" i="8"/>
  <c r="D35" i="8"/>
  <c r="F40" i="8"/>
  <c r="B46" i="8"/>
  <c r="D51" i="8"/>
  <c r="A8" i="8"/>
  <c r="I13" i="8"/>
  <c r="K18" i="8"/>
  <c r="A24" i="8"/>
  <c r="I29" i="8"/>
  <c r="K34" i="8"/>
  <c r="A40" i="8"/>
  <c r="I45" i="8"/>
  <c r="B9" i="8"/>
  <c r="D14" i="8"/>
  <c r="F19" i="8"/>
  <c r="B25" i="8"/>
  <c r="D30" i="8"/>
  <c r="F35" i="8"/>
  <c r="B41" i="8"/>
  <c r="G10" i="8"/>
  <c r="C16" i="8"/>
  <c r="E21" i="8"/>
  <c r="G26" i="8"/>
  <c r="C32" i="8"/>
  <c r="E37" i="8"/>
  <c r="G42" i="8"/>
  <c r="C48" i="8"/>
  <c r="E53" i="8"/>
  <c r="H10" i="8"/>
  <c r="J15" i="8"/>
  <c r="L20" i="8"/>
  <c r="H26" i="8"/>
  <c r="J31" i="8"/>
  <c r="L36" i="8"/>
  <c r="H42" i="8"/>
  <c r="J47" i="8"/>
  <c r="L52" i="8"/>
  <c r="I10" i="8"/>
  <c r="K15" i="8"/>
  <c r="A21" i="8"/>
  <c r="I26" i="8"/>
  <c r="K31" i="8"/>
  <c r="A37" i="8"/>
  <c r="I42" i="8"/>
  <c r="K47" i="8"/>
  <c r="A53" i="8"/>
  <c r="B10" i="8"/>
  <c r="D15" i="8"/>
  <c r="F20" i="8"/>
  <c r="B26" i="8"/>
  <c r="D31" i="8"/>
  <c r="F36" i="8"/>
  <c r="B42" i="8"/>
  <c r="D47" i="8"/>
  <c r="F52" i="8"/>
  <c r="I9" i="8"/>
  <c r="K14" i="8"/>
  <c r="A20" i="8"/>
  <c r="I25" i="8"/>
  <c r="K30" i="8"/>
  <c r="A36" i="8"/>
  <c r="I41" i="8"/>
  <c r="K46" i="8"/>
  <c r="D10" i="8"/>
  <c r="F15" i="8"/>
  <c r="B21" i="8"/>
  <c r="D26" i="8"/>
  <c r="F31" i="8"/>
  <c r="B37" i="8"/>
  <c r="A6" i="8"/>
  <c r="I11" i="8"/>
  <c r="K16" i="8"/>
  <c r="A22" i="8"/>
  <c r="I27" i="8"/>
  <c r="K32" i="8"/>
  <c r="A38" i="8"/>
  <c r="I43" i="8"/>
  <c r="K48" i="8"/>
  <c r="A54" i="8"/>
  <c r="B11" i="8"/>
  <c r="D16" i="8"/>
  <c r="F21" i="8"/>
  <c r="B27" i="8"/>
  <c r="D32" i="8"/>
  <c r="F37" i="8"/>
  <c r="B43" i="8"/>
  <c r="D48" i="8"/>
  <c r="K12" i="8"/>
  <c r="I23" i="8"/>
  <c r="A34" i="8"/>
  <c r="K44" i="8"/>
  <c r="B7" i="8"/>
  <c r="F17" i="8"/>
  <c r="D28" i="8"/>
  <c r="B39" i="8"/>
  <c r="F49" i="8"/>
  <c r="C11" i="8"/>
  <c r="I18" i="8"/>
  <c r="K27" i="8"/>
  <c r="E36" i="8"/>
  <c r="E44" i="8"/>
  <c r="G53" i="8"/>
  <c r="F12" i="8"/>
  <c r="B22" i="8"/>
  <c r="J30" i="8"/>
  <c r="J38" i="8"/>
  <c r="L47" i="8"/>
  <c r="K6" i="8"/>
  <c r="A16" i="8"/>
  <c r="G24" i="8"/>
  <c r="G32" i="8"/>
  <c r="C42" i="8"/>
  <c r="F7" i="8"/>
  <c r="B17" i="8"/>
  <c r="H24" i="8"/>
  <c r="H32" i="8"/>
  <c r="L38" i="8"/>
  <c r="B45" i="8"/>
  <c r="D50" i="8"/>
  <c r="H7" i="8"/>
  <c r="J12" i="8"/>
  <c r="L17" i="8"/>
  <c r="H23" i="8"/>
  <c r="J28" i="8"/>
  <c r="L33" i="8"/>
  <c r="H39" i="8"/>
  <c r="J44" i="8"/>
  <c r="A43" i="8"/>
  <c r="G55" i="8"/>
  <c r="C61" i="8"/>
  <c r="E66" i="8"/>
  <c r="G71" i="8"/>
  <c r="C77" i="8"/>
  <c r="E82" i="8"/>
  <c r="G87" i="8"/>
  <c r="C93" i="8"/>
  <c r="K29" i="8"/>
  <c r="F54" i="8"/>
  <c r="B60" i="8"/>
  <c r="D65" i="8"/>
  <c r="F70" i="8"/>
  <c r="B76" i="8"/>
  <c r="D81" i="8"/>
  <c r="F86" i="8"/>
  <c r="B92" i="8"/>
  <c r="K25" i="8"/>
  <c r="C53" i="8"/>
  <c r="I59" i="8"/>
  <c r="K64" i="8"/>
  <c r="A70" i="8"/>
  <c r="I75" i="8"/>
  <c r="K80" i="8"/>
  <c r="A86" i="8"/>
  <c r="I91" i="8"/>
  <c r="K21" i="8"/>
  <c r="D53" i="8"/>
  <c r="B59" i="8"/>
  <c r="D64" i="8"/>
  <c r="F69" i="8"/>
  <c r="B75" i="8"/>
  <c r="E13" i="8"/>
  <c r="C24" i="8"/>
  <c r="G34" i="8"/>
  <c r="E45" i="8"/>
  <c r="J7" i="8"/>
  <c r="H18" i="8"/>
  <c r="L28" i="8"/>
  <c r="J39" i="8"/>
  <c r="H50" i="8"/>
  <c r="K11" i="8"/>
  <c r="E20" i="8"/>
  <c r="E28" i="8"/>
  <c r="G37" i="8"/>
  <c r="A45" i="8"/>
  <c r="B6" i="8"/>
  <c r="J14" i="8"/>
  <c r="J22" i="8"/>
  <c r="L31" i="8"/>
  <c r="D39" i="8"/>
  <c r="F48" i="8"/>
  <c r="G8" i="8"/>
  <c r="G16" i="8"/>
  <c r="C26" i="8"/>
  <c r="I33" i="8"/>
  <c r="K42" i="8"/>
  <c r="J9" i="8"/>
  <c r="J17" i="8"/>
  <c r="J25" i="8"/>
  <c r="B33" i="8"/>
  <c r="F39" i="8"/>
  <c r="J45" i="8"/>
  <c r="L50" i="8"/>
  <c r="B8" i="8"/>
  <c r="D13" i="8"/>
  <c r="F18" i="8"/>
  <c r="B24" i="8"/>
  <c r="D29" i="8"/>
  <c r="F34" i="8"/>
  <c r="B40" i="8"/>
  <c r="E6" i="8"/>
  <c r="E46" i="8"/>
  <c r="I56" i="8"/>
  <c r="K61" i="8"/>
  <c r="A67" i="8"/>
  <c r="I72" i="8"/>
  <c r="K77" i="8"/>
  <c r="A83" i="8"/>
  <c r="I88" i="8"/>
  <c r="K93" i="8"/>
  <c r="E34" i="8"/>
  <c r="H55" i="8"/>
  <c r="J60" i="8"/>
  <c r="L65" i="8"/>
  <c r="H71" i="8"/>
  <c r="J76" i="8"/>
  <c r="L81" i="8"/>
  <c r="H87" i="8"/>
  <c r="J92" i="8"/>
  <c r="E30" i="8"/>
  <c r="G54" i="8"/>
  <c r="C60" i="8"/>
  <c r="E65" i="8"/>
  <c r="G70" i="8"/>
  <c r="C76" i="8"/>
  <c r="E81" i="8"/>
  <c r="G86" i="8"/>
  <c r="C92" i="8"/>
  <c r="E26" i="8"/>
  <c r="H54" i="8"/>
  <c r="J59" i="8"/>
  <c r="L64" i="8"/>
  <c r="H70" i="8"/>
  <c r="I15" i="8"/>
  <c r="A26" i="8"/>
  <c r="K36" i="8"/>
  <c r="I47" i="8"/>
  <c r="F9" i="8"/>
  <c r="D20" i="8"/>
  <c r="B31" i="8"/>
  <c r="F41" i="8"/>
  <c r="D52" i="8"/>
  <c r="E12" i="8"/>
  <c r="G21" i="8"/>
  <c r="A29" i="8"/>
  <c r="I38" i="8"/>
  <c r="C47" i="8"/>
  <c r="J6" i="8"/>
  <c r="L15" i="8"/>
  <c r="D23" i="8"/>
  <c r="F32" i="8"/>
  <c r="H41" i="8"/>
  <c r="H49" i="8"/>
  <c r="C10" i="8"/>
  <c r="I17" i="8"/>
  <c r="K26" i="8"/>
  <c r="E35" i="8"/>
  <c r="E43" i="8"/>
  <c r="L10" i="8"/>
  <c r="D18" i="8"/>
  <c r="L26" i="8"/>
  <c r="J33" i="8"/>
  <c r="H40" i="8"/>
  <c r="D46" i="8"/>
  <c r="F51" i="8"/>
  <c r="J8" i="8"/>
  <c r="L13" i="8"/>
  <c r="H19" i="8"/>
  <c r="J24" i="8"/>
  <c r="L29" i="8"/>
  <c r="H35" i="8"/>
  <c r="J40" i="8"/>
  <c r="A11" i="8"/>
  <c r="B48" i="8"/>
  <c r="C57" i="8"/>
  <c r="E62" i="8"/>
  <c r="G67" i="8"/>
  <c r="C73" i="8"/>
  <c r="E78" i="8"/>
  <c r="G83" i="8"/>
  <c r="C89" i="8"/>
  <c r="E94" i="8"/>
  <c r="A39" i="8"/>
  <c r="B56" i="8"/>
  <c r="D61" i="8"/>
  <c r="F66" i="8"/>
  <c r="B72" i="8"/>
  <c r="D77" i="8"/>
  <c r="F82" i="8"/>
  <c r="B88" i="8"/>
  <c r="D93" i="8"/>
  <c r="A35" i="8"/>
  <c r="I55" i="8"/>
  <c r="K60" i="8"/>
  <c r="A66" i="8"/>
  <c r="I71" i="8"/>
  <c r="E17" i="8"/>
  <c r="C28" i="8"/>
  <c r="G38" i="8"/>
  <c r="E49" i="8"/>
  <c r="J11" i="8"/>
  <c r="H22" i="8"/>
  <c r="L32" i="8"/>
  <c r="J43" i="8"/>
  <c r="F53" i="8"/>
  <c r="A13" i="8"/>
  <c r="I22" i="8"/>
  <c r="C31" i="8"/>
  <c r="C39" i="8"/>
  <c r="E48" i="8"/>
  <c r="D7" i="8"/>
  <c r="F16" i="8"/>
  <c r="H25" i="8"/>
  <c r="H33" i="8"/>
  <c r="J42" i="8"/>
  <c r="B50" i="8"/>
  <c r="K10" i="8"/>
  <c r="E19" i="8"/>
  <c r="E27" i="8"/>
  <c r="G36" i="8"/>
  <c r="A44" i="8"/>
  <c r="F11" i="8"/>
  <c r="H20" i="8"/>
  <c r="F27" i="8"/>
  <c r="D34" i="8"/>
  <c r="J41" i="8"/>
  <c r="L46" i="8"/>
  <c r="H52" i="8"/>
  <c r="D9" i="8"/>
  <c r="F14" i="8"/>
  <c r="B20" i="8"/>
  <c r="D25" i="8"/>
  <c r="F30" i="8"/>
  <c r="B36" i="8"/>
  <c r="D41" i="8"/>
  <c r="G15" i="8"/>
  <c r="K49" i="8"/>
  <c r="K57" i="8"/>
  <c r="A63" i="8"/>
  <c r="I68" i="8"/>
  <c r="K73" i="8"/>
  <c r="A79" i="8"/>
  <c r="I84" i="8"/>
  <c r="K89" i="8"/>
  <c r="A95" i="8"/>
  <c r="G43" i="8"/>
  <c r="J56" i="8"/>
  <c r="L61" i="8"/>
  <c r="H67" i="8"/>
  <c r="J72" i="8"/>
  <c r="L77" i="8"/>
  <c r="H83" i="8"/>
  <c r="J88" i="8"/>
  <c r="L93" i="8"/>
  <c r="G39" i="8"/>
  <c r="C56" i="8"/>
  <c r="E61" i="8"/>
  <c r="G66" i="8"/>
  <c r="C72" i="8"/>
  <c r="E77" i="8"/>
  <c r="G82" i="8"/>
  <c r="G6" i="8"/>
  <c r="A18" i="8"/>
  <c r="K28" i="8"/>
  <c r="I39" i="8"/>
  <c r="A50" i="8"/>
  <c r="D12" i="8"/>
  <c r="B23" i="8"/>
  <c r="F33" i="8"/>
  <c r="D44" i="8"/>
  <c r="I6" i="8"/>
  <c r="C15" i="8"/>
  <c r="C23" i="8"/>
  <c r="E32" i="8"/>
  <c r="K39" i="8"/>
  <c r="A49" i="8"/>
  <c r="H9" i="8"/>
  <c r="H17" i="8"/>
  <c r="J26" i="8"/>
  <c r="B34" i="8"/>
  <c r="D43" i="8"/>
  <c r="L51" i="8"/>
  <c r="E11" i="8"/>
  <c r="G20" i="8"/>
  <c r="A28" i="8"/>
  <c r="I37" i="8"/>
  <c r="C46" i="8"/>
  <c r="H12" i="8"/>
  <c r="J21" i="8"/>
  <c r="H28" i="8"/>
  <c r="L34" i="8"/>
  <c r="D42" i="8"/>
  <c r="F47" i="8"/>
  <c r="B53" i="8"/>
  <c r="L9" i="8"/>
  <c r="H15" i="8"/>
  <c r="J20" i="8"/>
  <c r="L25" i="8"/>
  <c r="H31" i="8"/>
  <c r="J36" i="8"/>
  <c r="L41" i="8"/>
  <c r="I24" i="8"/>
  <c r="E51" i="8"/>
  <c r="E58" i="8"/>
  <c r="G63" i="8"/>
  <c r="C69" i="8"/>
  <c r="E74" i="8"/>
  <c r="G79" i="8"/>
  <c r="C85" i="8"/>
  <c r="E90" i="8"/>
  <c r="A7" i="8"/>
  <c r="F46" i="8"/>
  <c r="D57" i="8"/>
  <c r="F62" i="8"/>
  <c r="B68" i="8"/>
  <c r="D73" i="8"/>
  <c r="F78" i="8"/>
  <c r="B84" i="8"/>
  <c r="D89" i="8"/>
  <c r="F94" i="8"/>
  <c r="A47" i="8"/>
  <c r="K56" i="8"/>
  <c r="A62" i="8"/>
  <c r="I67" i="8"/>
  <c r="K72" i="8"/>
  <c r="A78" i="8"/>
  <c r="I83" i="8"/>
  <c r="K88" i="8"/>
  <c r="A94" i="8"/>
  <c r="I44" i="8"/>
  <c r="D56" i="8"/>
  <c r="F61" i="8"/>
  <c r="B67" i="8"/>
  <c r="I7" i="8"/>
  <c r="G18" i="8"/>
  <c r="E29" i="8"/>
  <c r="C40" i="8"/>
  <c r="G50" i="8"/>
  <c r="L12" i="8"/>
  <c r="J23" i="8"/>
  <c r="H34" i="8"/>
  <c r="L44" i="8"/>
  <c r="C7" i="8"/>
  <c r="E16" i="8"/>
  <c r="K23" i="8"/>
  <c r="A33" i="8"/>
  <c r="G41" i="8"/>
  <c r="G49" i="8"/>
  <c r="J10" i="8"/>
  <c r="B18" i="8"/>
  <c r="D27" i="8"/>
  <c r="L35" i="8"/>
  <c r="L43" i="8"/>
  <c r="H53" i="8"/>
  <c r="A12" i="8"/>
  <c r="I21" i="8"/>
  <c r="C30" i="8"/>
  <c r="C38" i="8"/>
  <c r="E47" i="8"/>
  <c r="B13" i="8"/>
  <c r="D22" i="8"/>
  <c r="B29" i="8"/>
  <c r="H36" i="8"/>
  <c r="L42" i="8"/>
  <c r="H48" i="8"/>
  <c r="J53" i="8"/>
  <c r="F10" i="8"/>
  <c r="B16" i="8"/>
  <c r="D21" i="8"/>
  <c r="F26" i="8"/>
  <c r="B32" i="8"/>
  <c r="D37" i="8"/>
  <c r="F42" i="8"/>
  <c r="C29" i="8"/>
  <c r="J52" i="8"/>
  <c r="A59" i="8"/>
  <c r="I64" i="8"/>
  <c r="K69" i="8"/>
  <c r="A75" i="8"/>
  <c r="I80" i="8"/>
  <c r="K85" i="8"/>
  <c r="A91" i="8"/>
  <c r="G11" i="8"/>
  <c r="G48" i="8"/>
  <c r="L57" i="8"/>
  <c r="H63" i="8"/>
  <c r="J68" i="8"/>
  <c r="L73" i="8"/>
  <c r="H79" i="8"/>
  <c r="J84" i="8"/>
  <c r="L89" i="8"/>
  <c r="G7" i="8"/>
  <c r="I48" i="8"/>
  <c r="E57" i="8"/>
  <c r="G62" i="8"/>
  <c r="C68" i="8"/>
  <c r="E73" i="8"/>
  <c r="G78" i="8"/>
  <c r="C84" i="8"/>
  <c r="E89" i="8"/>
  <c r="G94" i="8"/>
  <c r="A10" i="8"/>
  <c r="K52" i="8"/>
  <c r="B47" i="8"/>
  <c r="G33" i="8"/>
  <c r="L19" i="8"/>
  <c r="B54" i="8"/>
  <c r="K38" i="8"/>
  <c r="J29" i="8"/>
  <c r="D54" i="8"/>
  <c r="H27" i="8"/>
  <c r="K33" i="8"/>
  <c r="E70" i="8"/>
  <c r="G91" i="8"/>
  <c r="B64" i="8"/>
  <c r="D85" i="8"/>
  <c r="A58" i="8"/>
  <c r="K76" i="8"/>
  <c r="A90" i="8"/>
  <c r="J48" i="8"/>
  <c r="D60" i="8"/>
  <c r="D68" i="8"/>
  <c r="J75" i="8"/>
  <c r="L80" i="8"/>
  <c r="H86" i="8"/>
  <c r="J91" i="8"/>
  <c r="E22" i="8"/>
  <c r="I54" i="8"/>
  <c r="K59" i="8"/>
  <c r="A65" i="8"/>
  <c r="I70" i="8"/>
  <c r="K75" i="8"/>
  <c r="A81" i="8"/>
  <c r="I86" i="8"/>
  <c r="K91" i="8"/>
  <c r="A23" i="8"/>
  <c r="B52" i="8"/>
  <c r="J58" i="8"/>
  <c r="L63" i="8"/>
  <c r="H69" i="8"/>
  <c r="J74" i="8"/>
  <c r="L79" i="8"/>
  <c r="H85" i="8"/>
  <c r="J90" i="8"/>
  <c r="E14" i="8"/>
  <c r="D49" i="8"/>
  <c r="I57" i="8"/>
  <c r="K62" i="8"/>
  <c r="A68" i="8"/>
  <c r="I73" i="8"/>
  <c r="K78" i="8"/>
  <c r="A84" i="8"/>
  <c r="I89" i="8"/>
  <c r="K94" i="8"/>
  <c r="F83" i="8"/>
  <c r="C99" i="8"/>
  <c r="E104" i="8"/>
  <c r="G109" i="8"/>
  <c r="C115" i="8"/>
  <c r="E120" i="8"/>
  <c r="G125" i="8"/>
  <c r="C131" i="8"/>
  <c r="E136" i="8"/>
  <c r="L74" i="8"/>
  <c r="B98" i="8"/>
  <c r="D103" i="8"/>
  <c r="F108" i="8"/>
  <c r="B114" i="8"/>
  <c r="B57" i="8"/>
  <c r="E95" i="8"/>
  <c r="G100" i="8"/>
  <c r="C106" i="8"/>
  <c r="E111" i="8"/>
  <c r="G116" i="8"/>
  <c r="C122" i="8"/>
  <c r="E127" i="8"/>
  <c r="G132" i="8"/>
  <c r="D62" i="8"/>
  <c r="H96" i="8"/>
  <c r="J101" i="8"/>
  <c r="L106" i="8"/>
  <c r="H112" i="8"/>
  <c r="J117" i="8"/>
  <c r="C12" i="8"/>
  <c r="H6" i="8"/>
  <c r="L48" i="8"/>
  <c r="I34" i="8"/>
  <c r="H21" i="8"/>
  <c r="C6" i="8"/>
  <c r="G40" i="8"/>
  <c r="L30" i="8"/>
  <c r="F6" i="8"/>
  <c r="B28" i="8"/>
  <c r="E38" i="8"/>
  <c r="A71" i="8"/>
  <c r="I92" i="8"/>
  <c r="J64" i="8"/>
  <c r="L85" i="8"/>
  <c r="G58" i="8"/>
  <c r="I79" i="8"/>
  <c r="G90" i="8"/>
  <c r="E50" i="8"/>
  <c r="L60" i="8"/>
  <c r="L68" i="8"/>
  <c r="D76" i="8"/>
  <c r="F81" i="8"/>
  <c r="B87" i="8"/>
  <c r="D92" i="8"/>
  <c r="A27" i="8"/>
  <c r="C55" i="8"/>
  <c r="E60" i="8"/>
  <c r="G65" i="8"/>
  <c r="C71" i="8"/>
  <c r="E76" i="8"/>
  <c r="G81" i="8"/>
  <c r="C87" i="8"/>
  <c r="E92" i="8"/>
  <c r="G27" i="8"/>
  <c r="K53" i="8"/>
  <c r="D59" i="8"/>
  <c r="F64" i="8"/>
  <c r="B70" i="8"/>
  <c r="D75" i="8"/>
  <c r="F80" i="8"/>
  <c r="B86" i="8"/>
  <c r="D91" i="8"/>
  <c r="A19" i="8"/>
  <c r="A51" i="8"/>
  <c r="C58" i="8"/>
  <c r="E63" i="8"/>
  <c r="G68" i="8"/>
  <c r="C74" i="8"/>
  <c r="E79" i="8"/>
  <c r="G84" i="8"/>
  <c r="C90" i="8"/>
  <c r="E10" i="8"/>
  <c r="H92" i="8"/>
  <c r="K99" i="8"/>
  <c r="A105" i="8"/>
  <c r="I110" i="8"/>
  <c r="K115" i="8"/>
  <c r="A121" i="8"/>
  <c r="I126" i="8"/>
  <c r="K131" i="8"/>
  <c r="A137" i="8"/>
  <c r="F79" i="8"/>
  <c r="J98" i="8"/>
  <c r="L103" i="8"/>
  <c r="H109" i="8"/>
  <c r="J114" i="8"/>
  <c r="J61" i="8"/>
  <c r="A96" i="8"/>
  <c r="I101" i="8"/>
  <c r="K106" i="8"/>
  <c r="A112" i="8"/>
  <c r="I117" i="8"/>
  <c r="K122" i="8"/>
  <c r="A128" i="8"/>
  <c r="I133" i="8"/>
  <c r="L66" i="8"/>
  <c r="B97" i="8"/>
  <c r="D102" i="8"/>
  <c r="F107" i="8"/>
  <c r="B113" i="8"/>
  <c r="K20" i="8"/>
  <c r="B15" i="8"/>
  <c r="K7" i="8"/>
  <c r="C43" i="8"/>
  <c r="L27" i="8"/>
  <c r="C14" i="8"/>
  <c r="D6" i="8"/>
  <c r="J37" i="8"/>
  <c r="H11" i="8"/>
  <c r="J32" i="8"/>
  <c r="E54" i="8"/>
  <c r="G75" i="8"/>
  <c r="I20" i="8"/>
  <c r="D69" i="8"/>
  <c r="F90" i="8"/>
  <c r="I63" i="8"/>
  <c r="C80" i="8"/>
  <c r="K92" i="8"/>
  <c r="A52" i="8"/>
  <c r="H62" i="8"/>
  <c r="B71" i="8"/>
  <c r="L76" i="8"/>
  <c r="H82" i="8"/>
  <c r="J87" i="8"/>
  <c r="L92" i="8"/>
  <c r="G31" i="8"/>
  <c r="K55" i="8"/>
  <c r="A61" i="8"/>
  <c r="I66" i="8"/>
  <c r="K71" i="8"/>
  <c r="A77" i="8"/>
  <c r="I82" i="8"/>
  <c r="K87" i="8"/>
  <c r="A93" i="8"/>
  <c r="I36" i="8"/>
  <c r="J54" i="8"/>
  <c r="L59" i="8"/>
  <c r="H65" i="8"/>
  <c r="J70" i="8"/>
  <c r="L75" i="8"/>
  <c r="H81" i="8"/>
  <c r="J86" i="8"/>
  <c r="L91" i="8"/>
  <c r="G23" i="8"/>
  <c r="G52" i="8"/>
  <c r="K58" i="8"/>
  <c r="A64" i="8"/>
  <c r="I69" i="8"/>
  <c r="K74" i="8"/>
  <c r="A80" i="8"/>
  <c r="I85" i="8"/>
  <c r="K90" i="8"/>
  <c r="L45" i="8"/>
  <c r="C95" i="8"/>
  <c r="E100" i="8"/>
  <c r="G105" i="8"/>
  <c r="C111" i="8"/>
  <c r="E116" i="8"/>
  <c r="G121" i="8"/>
  <c r="C127" i="8"/>
  <c r="E132" i="8"/>
  <c r="G137" i="8"/>
  <c r="H88" i="8"/>
  <c r="D99" i="8"/>
  <c r="F104" i="8"/>
  <c r="B110" i="8"/>
  <c r="D115" i="8"/>
  <c r="D66" i="8"/>
  <c r="G96" i="8"/>
  <c r="C102" i="8"/>
  <c r="E107" i="8"/>
  <c r="G112" i="8"/>
  <c r="C118" i="8"/>
  <c r="E123" i="8"/>
  <c r="G128" i="8"/>
  <c r="C134" i="8"/>
  <c r="G22" i="8"/>
  <c r="L16" i="8"/>
  <c r="G9" i="8"/>
  <c r="K43" i="8"/>
  <c r="F28" i="8"/>
  <c r="E15" i="8"/>
  <c r="L6" i="8"/>
  <c r="D38" i="8"/>
  <c r="B12" i="8"/>
  <c r="D33" i="8"/>
  <c r="A55" i="8"/>
  <c r="I76" i="8"/>
  <c r="C25" i="8"/>
  <c r="L69" i="8"/>
  <c r="H91" i="8"/>
  <c r="C64" i="8"/>
  <c r="A82" i="8"/>
  <c r="E93" i="8"/>
  <c r="B55" i="8"/>
  <c r="B63" i="8"/>
  <c r="J71" i="8"/>
  <c r="F77" i="8"/>
  <c r="B83" i="8"/>
  <c r="D88" i="8"/>
  <c r="F93" i="8"/>
  <c r="I40" i="8"/>
  <c r="E56" i="8"/>
  <c r="G61" i="8"/>
  <c r="C67" i="8"/>
  <c r="E72" i="8"/>
  <c r="G77" i="8"/>
  <c r="C83" i="8"/>
  <c r="E88" i="8"/>
  <c r="G93" i="8"/>
  <c r="C41" i="8"/>
  <c r="D55" i="8"/>
  <c r="F60" i="8"/>
  <c r="B66" i="8"/>
  <c r="D71" i="8"/>
  <c r="F76" i="8"/>
  <c r="B82" i="8"/>
  <c r="D87" i="8"/>
  <c r="F92" i="8"/>
  <c r="I32" i="8"/>
  <c r="L53" i="8"/>
  <c r="E59" i="8"/>
  <c r="G64" i="8"/>
  <c r="C70" i="8"/>
  <c r="E75" i="8"/>
  <c r="G80" i="8"/>
  <c r="C86" i="8"/>
  <c r="E91" i="8"/>
  <c r="H60" i="8"/>
  <c r="K95" i="8"/>
  <c r="A101" i="8"/>
  <c r="I106" i="8"/>
  <c r="K111" i="8"/>
  <c r="A117" i="8"/>
  <c r="I122" i="8"/>
  <c r="K127" i="8"/>
  <c r="A133" i="8"/>
  <c r="A15" i="8"/>
  <c r="B93" i="8"/>
  <c r="L99" i="8"/>
  <c r="H105" i="8"/>
  <c r="J110" i="8"/>
  <c r="L115" i="8"/>
  <c r="L70" i="8"/>
  <c r="I97" i="8"/>
  <c r="K102" i="8"/>
  <c r="A108" i="8"/>
  <c r="I113" i="8"/>
  <c r="K118" i="8"/>
  <c r="A124" i="8"/>
  <c r="I31" i="8"/>
  <c r="F25" i="8"/>
  <c r="A17" i="8"/>
  <c r="I50" i="8"/>
  <c r="H37" i="8"/>
  <c r="C22" i="8"/>
  <c r="L14" i="8"/>
  <c r="F43" i="8"/>
  <c r="J16" i="8"/>
  <c r="L37" i="8"/>
  <c r="G59" i="8"/>
  <c r="C81" i="8"/>
  <c r="L49" i="8"/>
  <c r="F74" i="8"/>
  <c r="I16" i="8"/>
  <c r="K68" i="8"/>
  <c r="K84" i="8"/>
  <c r="I12" i="8"/>
  <c r="J55" i="8"/>
  <c r="J63" i="8"/>
  <c r="D72" i="8"/>
  <c r="H78" i="8"/>
  <c r="J83" i="8"/>
  <c r="L88" i="8"/>
  <c r="H94" i="8"/>
  <c r="C45" i="8"/>
  <c r="A57" i="8"/>
  <c r="I62" i="8"/>
  <c r="K67" i="8"/>
  <c r="A73" i="8"/>
  <c r="I78" i="8"/>
  <c r="K83" i="8"/>
  <c r="A89" i="8"/>
  <c r="I94" i="8"/>
  <c r="D45" i="8"/>
  <c r="L55" i="8"/>
  <c r="H61" i="8"/>
  <c r="J66" i="8"/>
  <c r="L71" i="8"/>
  <c r="H77" i="8"/>
  <c r="J82" i="8"/>
  <c r="L87" i="8"/>
  <c r="H93" i="8"/>
  <c r="C37" i="8"/>
  <c r="K54" i="8"/>
  <c r="A60" i="8"/>
  <c r="I65" i="8"/>
  <c r="K70" i="8"/>
  <c r="A76" i="8"/>
  <c r="I81" i="8"/>
  <c r="K86" i="8"/>
  <c r="E33" i="8"/>
  <c r="J27" i="8"/>
  <c r="G17" i="8"/>
  <c r="E52" i="8"/>
  <c r="B38" i="8"/>
  <c r="K22" i="8"/>
  <c r="H16" i="8"/>
  <c r="H44" i="8"/>
  <c r="D17" i="8"/>
  <c r="F38" i="8"/>
  <c r="I60" i="8"/>
  <c r="K81" i="8"/>
  <c r="G51" i="8"/>
  <c r="H75" i="8"/>
  <c r="C21" i="8"/>
  <c r="E69" i="8"/>
  <c r="E85" i="8"/>
  <c r="C17" i="8"/>
  <c r="L56" i="8"/>
  <c r="F65" i="8"/>
  <c r="L72" i="8"/>
  <c r="B79" i="8"/>
  <c r="D84" i="8"/>
  <c r="F89" i="8"/>
  <c r="I8" i="8"/>
  <c r="G47" i="8"/>
  <c r="G57" i="8"/>
  <c r="C63" i="8"/>
  <c r="E68" i="8"/>
  <c r="G73" i="8"/>
  <c r="C79" i="8"/>
  <c r="E84" i="8"/>
  <c r="G89" i="8"/>
  <c r="C9" i="8"/>
  <c r="H47" i="8"/>
  <c r="F56" i="8"/>
  <c r="B62" i="8"/>
  <c r="D67" i="8"/>
  <c r="F72" i="8"/>
  <c r="B78" i="8"/>
  <c r="D83" i="8"/>
  <c r="F88" i="8"/>
  <c r="B94" i="8"/>
  <c r="K41" i="8"/>
  <c r="E55" i="8"/>
  <c r="G60" i="8"/>
  <c r="C66" i="8"/>
  <c r="E71" i="8"/>
  <c r="G76" i="8"/>
  <c r="C82" i="8"/>
  <c r="E87" i="8"/>
  <c r="G92" i="8"/>
  <c r="J69" i="8"/>
  <c r="A97" i="8"/>
  <c r="I102" i="8"/>
  <c r="K107" i="8"/>
  <c r="A113" i="8"/>
  <c r="I118" i="8"/>
  <c r="K123" i="8"/>
  <c r="A129" i="8"/>
  <c r="I134" i="8"/>
  <c r="B61" i="8"/>
  <c r="L95" i="8"/>
  <c r="H101" i="8"/>
  <c r="J106" i="8"/>
  <c r="L111" i="8"/>
  <c r="H117" i="8"/>
  <c r="H84" i="8"/>
  <c r="K98" i="8"/>
  <c r="A104" i="8"/>
  <c r="I109" i="8"/>
  <c r="K114" i="8"/>
  <c r="A120" i="8"/>
  <c r="I125" i="8"/>
  <c r="K130" i="8"/>
  <c r="A136" i="8"/>
  <c r="G118" i="8"/>
  <c r="E113" i="8"/>
  <c r="C108" i="8"/>
  <c r="G102" i="8"/>
  <c r="E97" i="8"/>
  <c r="B73" i="8"/>
  <c r="J132" i="8"/>
  <c r="H127" i="8"/>
  <c r="L121" i="8"/>
  <c r="J116" i="8"/>
  <c r="H111" i="8"/>
  <c r="L105" i="8"/>
  <c r="J100" i="8"/>
  <c r="H95" i="8"/>
  <c r="C54" i="8"/>
  <c r="B133" i="8"/>
  <c r="F127" i="8"/>
  <c r="D122" i="8"/>
  <c r="H116" i="8"/>
  <c r="J109" i="8"/>
  <c r="L102" i="8"/>
  <c r="D94" i="8"/>
  <c r="K134" i="8"/>
  <c r="I121" i="8"/>
  <c r="G108" i="8"/>
  <c r="B89" i="8"/>
  <c r="L107" i="8"/>
  <c r="D95" i="8"/>
  <c r="G129" i="8"/>
  <c r="I114" i="8"/>
  <c r="G101" i="8"/>
  <c r="I93" i="8"/>
  <c r="G72" i="8"/>
  <c r="A48" i="8"/>
  <c r="D79" i="8"/>
  <c r="B58" i="8"/>
  <c r="G85" i="8"/>
  <c r="E64" i="8"/>
  <c r="B91" i="8"/>
  <c r="J67" i="8"/>
  <c r="G74" i="8"/>
  <c r="A87" i="8"/>
  <c r="J49" i="8"/>
  <c r="L11" i="8"/>
  <c r="K128" i="8"/>
  <c r="I123" i="8"/>
  <c r="A118" i="8"/>
  <c r="K112" i="8"/>
  <c r="I107" i="8"/>
  <c r="A102" i="8"/>
  <c r="K96" i="8"/>
  <c r="H68" i="8"/>
  <c r="B132" i="8"/>
  <c r="F126" i="8"/>
  <c r="D121" i="8"/>
  <c r="B116" i="8"/>
  <c r="F110" i="8"/>
  <c r="D105" i="8"/>
  <c r="B100" i="8"/>
  <c r="L90" i="8"/>
  <c r="C33" i="8"/>
  <c r="H132" i="8"/>
  <c r="L126" i="8"/>
  <c r="J121" i="8"/>
  <c r="F115" i="8"/>
  <c r="B109" i="8"/>
  <c r="B101" i="8"/>
  <c r="J89" i="8"/>
  <c r="A132" i="8"/>
  <c r="G120" i="8"/>
  <c r="I105" i="8"/>
  <c r="F75" i="8"/>
  <c r="D107" i="8"/>
  <c r="D70" i="8"/>
  <c r="E128" i="8"/>
  <c r="G113" i="8"/>
  <c r="I98" i="8"/>
  <c r="A92" i="8"/>
  <c r="A72" i="8"/>
  <c r="K45" i="8"/>
  <c r="J78" i="8"/>
  <c r="H57" i="8"/>
  <c r="A85" i="8"/>
  <c r="K63" i="8"/>
  <c r="H90" i="8"/>
  <c r="H66" i="8"/>
  <c r="A74" i="8"/>
  <c r="E86" i="8"/>
  <c r="B49" i="8"/>
  <c r="D11" i="8"/>
  <c r="L125" i="8"/>
  <c r="J120" i="8"/>
  <c r="H115" i="8"/>
  <c r="L109" i="8"/>
  <c r="J104" i="8"/>
  <c r="H99" i="8"/>
  <c r="D86" i="8"/>
  <c r="B137" i="8"/>
  <c r="F131" i="8"/>
  <c r="D126" i="8"/>
  <c r="B121" i="8"/>
  <c r="L114" i="8"/>
  <c r="H108" i="8"/>
  <c r="H100" i="8"/>
  <c r="B85" i="8"/>
  <c r="E131" i="8"/>
  <c r="E119" i="8"/>
  <c r="G104" i="8"/>
  <c r="I49" i="8"/>
  <c r="B106" i="8"/>
  <c r="J65" i="8"/>
  <c r="A125" i="8"/>
  <c r="E112" i="8"/>
  <c r="G97" i="8"/>
  <c r="G88" i="8"/>
  <c r="E67" i="8"/>
  <c r="K9" i="8"/>
  <c r="B74" i="8"/>
  <c r="K50" i="8"/>
  <c r="E80" i="8"/>
  <c r="C59" i="8"/>
  <c r="F85" i="8"/>
  <c r="H58" i="8"/>
  <c r="H51" i="8"/>
  <c r="K65" i="8"/>
  <c r="F23" i="8"/>
  <c r="C27" i="8"/>
  <c r="K100" i="8"/>
  <c r="I95" i="8"/>
  <c r="L54" i="8"/>
  <c r="F130" i="8"/>
  <c r="D125" i="8"/>
  <c r="B120" i="8"/>
  <c r="F114" i="8"/>
  <c r="D109" i="8"/>
  <c r="B104" i="8"/>
  <c r="F98" i="8"/>
  <c r="J81" i="8"/>
  <c r="H136" i="8"/>
  <c r="L130" i="8"/>
  <c r="J125" i="8"/>
  <c r="H120" i="8"/>
  <c r="D114" i="8"/>
  <c r="D106" i="8"/>
  <c r="F99" i="8"/>
  <c r="H80" i="8"/>
  <c r="C130" i="8"/>
  <c r="A116" i="8"/>
  <c r="E103" i="8"/>
  <c r="G19" i="8"/>
  <c r="J102" i="8"/>
  <c r="H56" i="8"/>
  <c r="E124" i="8"/>
  <c r="A109" i="8"/>
  <c r="E96" i="8"/>
  <c r="A88" i="8"/>
  <c r="K66" i="8"/>
  <c r="J94" i="8"/>
  <c r="H73" i="8"/>
  <c r="C49" i="8"/>
  <c r="K79" i="8"/>
  <c r="I58" i="8"/>
  <c r="L84" i="8"/>
  <c r="F57" i="8"/>
  <c r="C50" i="8"/>
  <c r="C65" i="8"/>
  <c r="L22" i="8"/>
  <c r="G25" i="8"/>
  <c r="E121" i="8"/>
  <c r="C116" i="8"/>
  <c r="G110" i="8"/>
  <c r="E105" i="8"/>
  <c r="C100" i="8"/>
  <c r="F91" i="8"/>
  <c r="K37" i="8"/>
  <c r="L129" i="8"/>
  <c r="J124" i="8"/>
  <c r="H119" i="8"/>
  <c r="L113" i="8"/>
  <c r="J108" i="8"/>
  <c r="H103" i="8"/>
  <c r="L97" i="8"/>
  <c r="B77" i="8"/>
  <c r="F135" i="8"/>
  <c r="D130" i="8"/>
  <c r="B125" i="8"/>
  <c r="F119" i="8"/>
  <c r="J113" i="8"/>
  <c r="J105" i="8"/>
  <c r="L98" i="8"/>
  <c r="F71" i="8"/>
  <c r="I129" i="8"/>
  <c r="E115" i="8"/>
  <c r="A100" i="8"/>
  <c r="F116" i="8"/>
  <c r="B102" i="8"/>
  <c r="K135" i="8"/>
  <c r="C123" i="8"/>
  <c r="E108" i="8"/>
  <c r="L78" i="8"/>
  <c r="E83" i="8"/>
  <c r="C62" i="8"/>
  <c r="B90" i="8"/>
  <c r="F68" i="8"/>
  <c r="E18" i="8"/>
  <c r="C75" i="8"/>
  <c r="I53" i="8"/>
  <c r="D80" i="8"/>
  <c r="G35" i="8"/>
  <c r="J80" i="8"/>
  <c r="B44" i="8"/>
  <c r="A32" i="8"/>
  <c r="H38" i="8"/>
  <c r="A110" i="8"/>
  <c r="K104" i="8"/>
  <c r="I99" i="8"/>
  <c r="L86" i="8"/>
  <c r="F134" i="8"/>
  <c r="D129" i="8"/>
  <c r="B124" i="8"/>
  <c r="F118" i="8"/>
  <c r="D113" i="8"/>
  <c r="B108" i="8"/>
  <c r="F102" i="8"/>
  <c r="D97" i="8"/>
  <c r="H72" i="8"/>
  <c r="L134" i="8"/>
  <c r="J129" i="8"/>
  <c r="H124" i="8"/>
  <c r="L118" i="8"/>
  <c r="F111" i="8"/>
  <c r="B105" i="8"/>
  <c r="D98" i="8"/>
  <c r="J57" i="8"/>
  <c r="K126" i="8"/>
  <c r="C114" i="8"/>
  <c r="E99" i="8"/>
  <c r="H113" i="8"/>
  <c r="F100" i="8"/>
  <c r="C135" i="8"/>
  <c r="K119" i="8"/>
  <c r="C107" i="8"/>
  <c r="D74" i="8"/>
  <c r="K82" i="8"/>
  <c r="I61" i="8"/>
  <c r="H89" i="8"/>
  <c r="L67" i="8"/>
  <c r="K13" i="8"/>
  <c r="I74" i="8"/>
  <c r="F50" i="8"/>
  <c r="J79" i="8"/>
  <c r="A31" i="8"/>
  <c r="B80" i="8"/>
  <c r="H43" i="8"/>
  <c r="E31" i="8"/>
  <c r="D36" i="8"/>
  <c r="B1" i="7"/>
  <c r="C1" i="7" s="1"/>
  <c r="D1" i="7" s="1"/>
  <c r="B533" i="7"/>
  <c r="E1" i="7" l="1"/>
  <c r="A4" i="7"/>
  <c r="A12" i="7"/>
  <c r="A20" i="7"/>
  <c r="A28" i="7"/>
  <c r="A36" i="7"/>
  <c r="A44" i="7"/>
  <c r="A52" i="7"/>
  <c r="A60" i="7"/>
  <c r="A68" i="7"/>
  <c r="A76" i="7"/>
  <c r="A84" i="7"/>
  <c r="A92" i="7"/>
  <c r="A100" i="7"/>
  <c r="A108" i="7"/>
  <c r="A116" i="7"/>
  <c r="A124" i="7"/>
  <c r="A132" i="7"/>
  <c r="A140" i="7"/>
  <c r="A148" i="7"/>
  <c r="A156" i="7"/>
  <c r="A164" i="7"/>
  <c r="A172" i="7"/>
  <c r="A180" i="7"/>
  <c r="A188" i="7"/>
  <c r="A196" i="7"/>
  <c r="A204" i="7"/>
  <c r="A212" i="7"/>
  <c r="A220" i="7"/>
  <c r="A228" i="7"/>
  <c r="A236" i="7"/>
  <c r="A244" i="7"/>
  <c r="A252" i="7"/>
  <c r="A260" i="7"/>
  <c r="A268" i="7"/>
  <c r="A276" i="7"/>
  <c r="A284" i="7"/>
  <c r="A292" i="7"/>
  <c r="A300" i="7"/>
  <c r="A308" i="7"/>
  <c r="A319" i="7"/>
  <c r="A327" i="7"/>
  <c r="A335" i="7"/>
  <c r="A343" i="7"/>
  <c r="A351" i="7"/>
  <c r="A359" i="7"/>
  <c r="A367" i="7"/>
  <c r="A375" i="7"/>
  <c r="A383" i="7"/>
  <c r="A391" i="7"/>
  <c r="A399" i="7"/>
  <c r="A407" i="7"/>
  <c r="A415" i="7"/>
  <c r="A423" i="7"/>
  <c r="A431" i="7"/>
  <c r="A439" i="7"/>
  <c r="A447" i="7"/>
  <c r="A455" i="7"/>
  <c r="A463" i="7"/>
  <c r="A471" i="7"/>
  <c r="A479" i="7"/>
  <c r="A487" i="7"/>
  <c r="A500" i="7"/>
  <c r="A508" i="7"/>
  <c r="A516" i="7"/>
  <c r="A524" i="7"/>
  <c r="A532" i="7"/>
  <c r="A540" i="7"/>
  <c r="A548" i="7"/>
  <c r="A556" i="7"/>
  <c r="A564" i="7"/>
  <c r="A572" i="7"/>
  <c r="A580" i="7"/>
  <c r="A588" i="7"/>
  <c r="A596" i="7"/>
  <c r="A604" i="7"/>
  <c r="A607" i="7"/>
  <c r="A615" i="7"/>
  <c r="A623" i="7"/>
  <c r="A631" i="7"/>
  <c r="A639" i="7"/>
  <c r="A647" i="7"/>
  <c r="A655" i="7"/>
  <c r="A663" i="7"/>
  <c r="A5" i="7"/>
  <c r="A13" i="7"/>
  <c r="A21" i="7"/>
  <c r="A29" i="7"/>
  <c r="A37" i="7"/>
  <c r="A45" i="7"/>
  <c r="A53" i="7"/>
  <c r="A61" i="7"/>
  <c r="A69" i="7"/>
  <c r="A77" i="7"/>
  <c r="A85" i="7"/>
  <c r="A93" i="7"/>
  <c r="A101" i="7"/>
  <c r="A109" i="7"/>
  <c r="A117" i="7"/>
  <c r="A125" i="7"/>
  <c r="A133" i="7"/>
  <c r="A141" i="7"/>
  <c r="A149" i="7"/>
  <c r="A157" i="7"/>
  <c r="A165" i="7"/>
  <c r="A173" i="7"/>
  <c r="A181" i="7"/>
  <c r="A189" i="7"/>
  <c r="A197" i="7"/>
  <c r="A205" i="7"/>
  <c r="A213" i="7"/>
  <c r="A221" i="7"/>
  <c r="A229" i="7"/>
  <c r="A237" i="7"/>
  <c r="A245" i="7"/>
  <c r="A6" i="7"/>
  <c r="A14" i="7"/>
  <c r="A22" i="7"/>
  <c r="A30" i="7"/>
  <c r="A38" i="7"/>
  <c r="A46" i="7"/>
  <c r="A54" i="7"/>
  <c r="A62" i="7"/>
  <c r="A70" i="7"/>
  <c r="A78" i="7"/>
  <c r="A86" i="7"/>
  <c r="A94" i="7"/>
  <c r="A102" i="7"/>
  <c r="A110" i="7"/>
  <c r="A118" i="7"/>
  <c r="A126" i="7"/>
  <c r="A134" i="7"/>
  <c r="A142" i="7"/>
  <c r="A150" i="7"/>
  <c r="A158" i="7"/>
  <c r="A166" i="7"/>
  <c r="A174" i="7"/>
  <c r="A182" i="7"/>
  <c r="A190" i="7"/>
  <c r="A198" i="7"/>
  <c r="A206" i="7"/>
  <c r="A214" i="7"/>
  <c r="A222" i="7"/>
  <c r="A230" i="7"/>
  <c r="A238" i="7"/>
  <c r="A246" i="7"/>
  <c r="A254" i="7"/>
  <c r="A262" i="7"/>
  <c r="A270" i="7"/>
  <c r="A278" i="7"/>
  <c r="A286" i="7"/>
  <c r="A294" i="7"/>
  <c r="A302" i="7"/>
  <c r="A310" i="7"/>
  <c r="A321" i="7"/>
  <c r="A329" i="7"/>
  <c r="A337" i="7"/>
  <c r="A345" i="7"/>
  <c r="A353" i="7"/>
  <c r="A361" i="7"/>
  <c r="A369" i="7"/>
  <c r="A377" i="7"/>
  <c r="A385" i="7"/>
  <c r="A393" i="7"/>
  <c r="A401" i="7"/>
  <c r="A409" i="7"/>
  <c r="A417" i="7"/>
  <c r="A425" i="7"/>
  <c r="A433" i="7"/>
  <c r="A441" i="7"/>
  <c r="A449" i="7"/>
  <c r="A457" i="7"/>
  <c r="A465" i="7"/>
  <c r="A473" i="7"/>
  <c r="A481" i="7"/>
  <c r="A489" i="7"/>
  <c r="A494" i="7"/>
  <c r="A502" i="7"/>
  <c r="A510" i="7"/>
  <c r="A518" i="7"/>
  <c r="A526" i="7"/>
  <c r="A534" i="7"/>
  <c r="A542" i="7"/>
  <c r="A550" i="7"/>
  <c r="A558" i="7"/>
  <c r="A566" i="7"/>
  <c r="A574" i="7"/>
  <c r="A582" i="7"/>
  <c r="A590" i="7"/>
  <c r="A598" i="7"/>
  <c r="A609" i="7"/>
  <c r="A617" i="7"/>
  <c r="A625" i="7"/>
  <c r="A633" i="7"/>
  <c r="A641" i="7"/>
  <c r="A649" i="7"/>
  <c r="A657" i="7"/>
  <c r="A665" i="7"/>
  <c r="A7" i="7"/>
  <c r="A15" i="7"/>
  <c r="A23" i="7"/>
  <c r="A31" i="7"/>
  <c r="A39" i="7"/>
  <c r="A47" i="7"/>
  <c r="A55" i="7"/>
  <c r="A63" i="7"/>
  <c r="A71" i="7"/>
  <c r="A79" i="7"/>
  <c r="A87" i="7"/>
  <c r="A95" i="7"/>
  <c r="A103" i="7"/>
  <c r="A111" i="7"/>
  <c r="A119" i="7"/>
  <c r="A127" i="7"/>
  <c r="A135" i="7"/>
  <c r="A143" i="7"/>
  <c r="A151" i="7"/>
  <c r="A159" i="7"/>
  <c r="A167" i="7"/>
  <c r="A175" i="7"/>
  <c r="A183" i="7"/>
  <c r="A191" i="7"/>
  <c r="A199" i="7"/>
  <c r="A207" i="7"/>
  <c r="A215" i="7"/>
  <c r="A223" i="7"/>
  <c r="A231" i="7"/>
  <c r="A239" i="7"/>
  <c r="A247" i="7"/>
  <c r="A255" i="7"/>
  <c r="A8" i="7"/>
  <c r="A16" i="7"/>
  <c r="A24" i="7"/>
  <c r="A32" i="7"/>
  <c r="A40" i="7"/>
  <c r="A48" i="7"/>
  <c r="A56" i="7"/>
  <c r="A64" i="7"/>
  <c r="A72" i="7"/>
  <c r="A80" i="7"/>
  <c r="A88" i="7"/>
  <c r="A96" i="7"/>
  <c r="A104" i="7"/>
  <c r="A112" i="7"/>
  <c r="A120" i="7"/>
  <c r="A128" i="7"/>
  <c r="A136" i="7"/>
  <c r="A144" i="7"/>
  <c r="A152" i="7"/>
  <c r="A160" i="7"/>
  <c r="A168" i="7"/>
  <c r="A176" i="7"/>
  <c r="A184" i="7"/>
  <c r="A192" i="7"/>
  <c r="A200" i="7"/>
  <c r="A208" i="7"/>
  <c r="A216" i="7"/>
  <c r="A224" i="7"/>
  <c r="A232" i="7"/>
  <c r="A240" i="7"/>
  <c r="A248" i="7"/>
  <c r="A256" i="7"/>
  <c r="A264" i="7"/>
  <c r="A272" i="7"/>
  <c r="A280" i="7"/>
  <c r="A288" i="7"/>
  <c r="A296" i="7"/>
  <c r="A304" i="7"/>
  <c r="A312" i="7"/>
  <c r="A315" i="7"/>
  <c r="A323" i="7"/>
  <c r="A331" i="7"/>
  <c r="A339" i="7"/>
  <c r="A347" i="7"/>
  <c r="A355" i="7"/>
  <c r="A363" i="7"/>
  <c r="A371" i="7"/>
  <c r="A379" i="7"/>
  <c r="A387" i="7"/>
  <c r="A395" i="7"/>
  <c r="A403" i="7"/>
  <c r="A411" i="7"/>
  <c r="A419" i="7"/>
  <c r="A427" i="7"/>
  <c r="A435" i="7"/>
  <c r="A443" i="7"/>
  <c r="A451" i="7"/>
  <c r="A459" i="7"/>
  <c r="A467" i="7"/>
  <c r="A475" i="7"/>
  <c r="A483" i="7"/>
  <c r="A491" i="7"/>
  <c r="A496" i="7"/>
  <c r="A504" i="7"/>
  <c r="A512" i="7"/>
  <c r="A520" i="7"/>
  <c r="A528" i="7"/>
  <c r="A536" i="7"/>
  <c r="A544" i="7"/>
  <c r="A552" i="7"/>
  <c r="A560" i="7"/>
  <c r="A568" i="7"/>
  <c r="A576" i="7"/>
  <c r="A584" i="7"/>
  <c r="A592" i="7"/>
  <c r="A600" i="7"/>
  <c r="A611" i="7"/>
  <c r="A619" i="7"/>
  <c r="A627" i="7"/>
  <c r="A635" i="7"/>
  <c r="A643" i="7"/>
  <c r="A651" i="7"/>
  <c r="A659" i="7"/>
  <c r="A9" i="7"/>
  <c r="A17" i="7"/>
  <c r="A25" i="7"/>
  <c r="A33" i="7"/>
  <c r="A41" i="7"/>
  <c r="A49" i="7"/>
  <c r="A57" i="7"/>
  <c r="A65" i="7"/>
  <c r="A73" i="7"/>
  <c r="A81" i="7"/>
  <c r="A89" i="7"/>
  <c r="A97" i="7"/>
  <c r="A105" i="7"/>
  <c r="A113" i="7"/>
  <c r="A121" i="7"/>
  <c r="A129" i="7"/>
  <c r="A137" i="7"/>
  <c r="A145" i="7"/>
  <c r="A153" i="7"/>
  <c r="A161" i="7"/>
  <c r="A169" i="7"/>
  <c r="A177" i="7"/>
  <c r="A185" i="7"/>
  <c r="A193" i="7"/>
  <c r="A201" i="7"/>
  <c r="A209" i="7"/>
  <c r="A217" i="7"/>
  <c r="A225" i="7"/>
  <c r="A233" i="7"/>
  <c r="A241" i="7"/>
  <c r="A249" i="7"/>
  <c r="A257" i="7"/>
  <c r="A265" i="7"/>
  <c r="A273" i="7"/>
  <c r="A281" i="7"/>
  <c r="A289" i="7"/>
  <c r="A297" i="7"/>
  <c r="A305" i="7"/>
  <c r="A313" i="7"/>
  <c r="A316" i="7"/>
  <c r="A324" i="7"/>
  <c r="A332" i="7"/>
  <c r="A340" i="7"/>
  <c r="A348" i="7"/>
  <c r="A356" i="7"/>
  <c r="A364" i="7"/>
  <c r="A372" i="7"/>
  <c r="A380" i="7"/>
  <c r="A388" i="7"/>
  <c r="A396" i="7"/>
  <c r="A404" i="7"/>
  <c r="A412" i="7"/>
  <c r="A420" i="7"/>
  <c r="A428" i="7"/>
  <c r="A436" i="7"/>
  <c r="A444" i="7"/>
  <c r="A452" i="7"/>
  <c r="A460" i="7"/>
  <c r="A468" i="7"/>
  <c r="A476" i="7"/>
  <c r="A484" i="7"/>
  <c r="A492" i="7"/>
  <c r="A497" i="7"/>
  <c r="A505" i="7"/>
  <c r="A513" i="7"/>
  <c r="A521" i="7"/>
  <c r="A529" i="7"/>
  <c r="A537" i="7"/>
  <c r="A545" i="7"/>
  <c r="A553" i="7"/>
  <c r="A561" i="7"/>
  <c r="A569" i="7"/>
  <c r="A577" i="7"/>
  <c r="A585" i="7"/>
  <c r="A593" i="7"/>
  <c r="A601" i="7"/>
  <c r="A612" i="7"/>
  <c r="A620" i="7"/>
  <c r="A628" i="7"/>
  <c r="A636" i="7"/>
  <c r="A644" i="7"/>
  <c r="A652" i="7"/>
  <c r="A660" i="7"/>
  <c r="A10" i="7"/>
  <c r="A18" i="7"/>
  <c r="A26" i="7"/>
  <c r="A34" i="7"/>
  <c r="A42" i="7"/>
  <c r="A50" i="7"/>
  <c r="A58" i="7"/>
  <c r="A66" i="7"/>
  <c r="A74" i="7"/>
  <c r="A82" i="7"/>
  <c r="A90" i="7"/>
  <c r="A98" i="7"/>
  <c r="A106" i="7"/>
  <c r="A114" i="7"/>
  <c r="A122" i="7"/>
  <c r="A130" i="7"/>
  <c r="A138" i="7"/>
  <c r="A146" i="7"/>
  <c r="A154" i="7"/>
  <c r="A162" i="7"/>
  <c r="A170" i="7"/>
  <c r="A178" i="7"/>
  <c r="A186" i="7"/>
  <c r="A194" i="7"/>
  <c r="A202" i="7"/>
  <c r="A210" i="7"/>
  <c r="A218" i="7"/>
  <c r="A226" i="7"/>
  <c r="A234" i="7"/>
  <c r="A242" i="7"/>
  <c r="A250" i="7"/>
  <c r="A258" i="7"/>
  <c r="A266" i="7"/>
  <c r="A274" i="7"/>
  <c r="A282" i="7"/>
  <c r="A290" i="7"/>
  <c r="A298" i="7"/>
  <c r="A306" i="7"/>
  <c r="A314" i="7"/>
  <c r="A317" i="7"/>
  <c r="A325" i="7"/>
  <c r="A333" i="7"/>
  <c r="A341" i="7"/>
  <c r="A349" i="7"/>
  <c r="A357" i="7"/>
  <c r="A365" i="7"/>
  <c r="A373" i="7"/>
  <c r="A381" i="7"/>
  <c r="A389" i="7"/>
  <c r="A397" i="7"/>
  <c r="A405" i="7"/>
  <c r="A413" i="7"/>
  <c r="A421" i="7"/>
  <c r="A429" i="7"/>
  <c r="A437" i="7"/>
  <c r="A445" i="7"/>
  <c r="A453" i="7"/>
  <c r="A461" i="7"/>
  <c r="A469" i="7"/>
  <c r="A477" i="7"/>
  <c r="A485" i="7"/>
  <c r="A498" i="7"/>
  <c r="A506" i="7"/>
  <c r="A514" i="7"/>
  <c r="A522" i="7"/>
  <c r="A530" i="7"/>
  <c r="A538" i="7"/>
  <c r="A546" i="7"/>
  <c r="A554" i="7"/>
  <c r="A562" i="7"/>
  <c r="A570" i="7"/>
  <c r="A578" i="7"/>
  <c r="A586" i="7"/>
  <c r="A594" i="7"/>
  <c r="A602" i="7"/>
  <c r="A613" i="7"/>
  <c r="A621" i="7"/>
  <c r="A629" i="7"/>
  <c r="A637" i="7"/>
  <c r="A645" i="7"/>
  <c r="A653" i="7"/>
  <c r="A661" i="7"/>
  <c r="A11" i="7"/>
  <c r="A75" i="7"/>
  <c r="A139" i="7"/>
  <c r="A203" i="7"/>
  <c r="A259" i="7"/>
  <c r="A279" i="7"/>
  <c r="A301" i="7"/>
  <c r="A318" i="7"/>
  <c r="A338" i="7"/>
  <c r="A360" i="7"/>
  <c r="A382" i="7"/>
  <c r="A402" i="7"/>
  <c r="A424" i="7"/>
  <c r="A446" i="7"/>
  <c r="A466" i="7"/>
  <c r="A488" i="7"/>
  <c r="A507" i="7"/>
  <c r="A527" i="7"/>
  <c r="A549" i="7"/>
  <c r="A571" i="7"/>
  <c r="A591" i="7"/>
  <c r="A608" i="7"/>
  <c r="A630" i="7"/>
  <c r="A650" i="7"/>
  <c r="A668" i="7"/>
  <c r="A676" i="7"/>
  <c r="A684" i="7"/>
  <c r="A692" i="7"/>
  <c r="A700" i="7"/>
  <c r="A708" i="7"/>
  <c r="A719" i="7"/>
  <c r="A727" i="7"/>
  <c r="A735" i="7"/>
  <c r="A743" i="7"/>
  <c r="A751" i="7"/>
  <c r="A759" i="7"/>
  <c r="A767" i="7"/>
  <c r="A775" i="7"/>
  <c r="A783" i="7"/>
  <c r="A791" i="7"/>
  <c r="A799" i="7"/>
  <c r="A807" i="7"/>
  <c r="A815" i="7"/>
  <c r="A823" i="7"/>
  <c r="A834" i="7"/>
  <c r="A842" i="7"/>
  <c r="A850" i="7"/>
  <c r="A858" i="7"/>
  <c r="A866" i="7"/>
  <c r="A874" i="7"/>
  <c r="A882" i="7"/>
  <c r="A890" i="7"/>
  <c r="A898" i="7"/>
  <c r="A906" i="7"/>
  <c r="A914" i="7"/>
  <c r="A917" i="7"/>
  <c r="A925" i="7"/>
  <c r="A933" i="7"/>
  <c r="A941" i="7"/>
  <c r="A949" i="7"/>
  <c r="A957" i="7"/>
  <c r="A968" i="7"/>
  <c r="A976" i="7"/>
  <c r="A984" i="7"/>
  <c r="A992" i="7"/>
  <c r="A1000" i="7"/>
  <c r="A1008" i="7"/>
  <c r="A1016" i="7"/>
  <c r="A1024" i="7"/>
  <c r="A1035" i="7"/>
  <c r="A1043" i="7"/>
  <c r="A1051" i="7"/>
  <c r="A1059" i="7"/>
  <c r="A1070" i="7"/>
  <c r="A1078" i="7"/>
  <c r="A1086" i="7"/>
  <c r="A1089" i="7"/>
  <c r="A1097" i="7"/>
  <c r="A1105" i="7"/>
  <c r="A1113" i="7"/>
  <c r="A1121" i="7"/>
  <c r="A19" i="7"/>
  <c r="A83" i="7"/>
  <c r="A147" i="7"/>
  <c r="A211" i="7"/>
  <c r="A261" i="7"/>
  <c r="A283" i="7"/>
  <c r="A303" i="7"/>
  <c r="A320" i="7"/>
  <c r="A342" i="7"/>
  <c r="A362" i="7"/>
  <c r="A384" i="7"/>
  <c r="A406" i="7"/>
  <c r="A426" i="7"/>
  <c r="A448" i="7"/>
  <c r="A470" i="7"/>
  <c r="A490" i="7"/>
  <c r="A509" i="7"/>
  <c r="A531" i="7"/>
  <c r="A551" i="7"/>
  <c r="A573" i="7"/>
  <c r="A595" i="7"/>
  <c r="A610" i="7"/>
  <c r="A632" i="7"/>
  <c r="A654" i="7"/>
  <c r="A669" i="7"/>
  <c r="A677" i="7"/>
  <c r="A685" i="7"/>
  <c r="A693" i="7"/>
  <c r="A701" i="7"/>
  <c r="A709" i="7"/>
  <c r="A712" i="7"/>
  <c r="A720" i="7"/>
  <c r="A728" i="7"/>
  <c r="A736" i="7"/>
  <c r="A744" i="7"/>
  <c r="A752" i="7"/>
  <c r="A760" i="7"/>
  <c r="A768" i="7"/>
  <c r="A776" i="7"/>
  <c r="A784" i="7"/>
  <c r="A792" i="7"/>
  <c r="A800" i="7"/>
  <c r="A808" i="7"/>
  <c r="A816" i="7"/>
  <c r="A824" i="7"/>
  <c r="A835" i="7"/>
  <c r="A843" i="7"/>
  <c r="A851" i="7"/>
  <c r="A859" i="7"/>
  <c r="A867" i="7"/>
  <c r="A875" i="7"/>
  <c r="A883" i="7"/>
  <c r="A891" i="7"/>
  <c r="A899" i="7"/>
  <c r="A907" i="7"/>
  <c r="A915" i="7"/>
  <c r="A918" i="7"/>
  <c r="A926" i="7"/>
  <c r="A934" i="7"/>
  <c r="A942" i="7"/>
  <c r="A950" i="7"/>
  <c r="A958" i="7"/>
  <c r="A961" i="7"/>
  <c r="A969" i="7"/>
  <c r="A977" i="7"/>
  <c r="A985" i="7"/>
  <c r="A993" i="7"/>
  <c r="A1001" i="7"/>
  <c r="A1009" i="7"/>
  <c r="A1017" i="7"/>
  <c r="A1025" i="7"/>
  <c r="A1036" i="7"/>
  <c r="A1044" i="7"/>
  <c r="A1052" i="7"/>
  <c r="A1060" i="7"/>
  <c r="A1071" i="7"/>
  <c r="A1079" i="7"/>
  <c r="A1087" i="7"/>
  <c r="A1090" i="7"/>
  <c r="A1098" i="7"/>
  <c r="A1106" i="7"/>
  <c r="A1114" i="7"/>
  <c r="A27" i="7"/>
  <c r="A91" i="7"/>
  <c r="A155" i="7"/>
  <c r="A219" i="7"/>
  <c r="A263" i="7"/>
  <c r="A285" i="7"/>
  <c r="A307" i="7"/>
  <c r="A322" i="7"/>
  <c r="A344" i="7"/>
  <c r="A366" i="7"/>
  <c r="A386" i="7"/>
  <c r="A408" i="7"/>
  <c r="A430" i="7"/>
  <c r="A450" i="7"/>
  <c r="A472" i="7"/>
  <c r="A511" i="7"/>
  <c r="A533" i="7"/>
  <c r="A555" i="7"/>
  <c r="A575" i="7"/>
  <c r="A597" i="7"/>
  <c r="A614" i="7"/>
  <c r="A634" i="7"/>
  <c r="A656" i="7"/>
  <c r="A670" i="7"/>
  <c r="A678" i="7"/>
  <c r="A686" i="7"/>
  <c r="A694" i="7"/>
  <c r="A702" i="7"/>
  <c r="A710" i="7"/>
  <c r="A713" i="7"/>
  <c r="A721" i="7"/>
  <c r="A729" i="7"/>
  <c r="A737" i="7"/>
  <c r="A745" i="7"/>
  <c r="A753" i="7"/>
  <c r="A761" i="7"/>
  <c r="A769" i="7"/>
  <c r="A777" i="7"/>
  <c r="A785" i="7"/>
  <c r="A793" i="7"/>
  <c r="A801" i="7"/>
  <c r="A809" i="7"/>
  <c r="A817" i="7"/>
  <c r="A825" i="7"/>
  <c r="A836" i="7"/>
  <c r="A844" i="7"/>
  <c r="A852" i="7"/>
  <c r="A860" i="7"/>
  <c r="A868" i="7"/>
  <c r="A876" i="7"/>
  <c r="A884" i="7"/>
  <c r="A892" i="7"/>
  <c r="A900" i="7"/>
  <c r="A908" i="7"/>
  <c r="A916" i="7"/>
  <c r="A919" i="7"/>
  <c r="A927" i="7"/>
  <c r="A935" i="7"/>
  <c r="A943" i="7"/>
  <c r="A951" i="7"/>
  <c r="A959" i="7"/>
  <c r="A962" i="7"/>
  <c r="A970" i="7"/>
  <c r="A978" i="7"/>
  <c r="A986" i="7"/>
  <c r="A994" i="7"/>
  <c r="A1002" i="7"/>
  <c r="A1010" i="7"/>
  <c r="A1018" i="7"/>
  <c r="A1026" i="7"/>
  <c r="A1037" i="7"/>
  <c r="A1045" i="7"/>
  <c r="A1053" i="7"/>
  <c r="A1061" i="7"/>
  <c r="A1072" i="7"/>
  <c r="A1080" i="7"/>
  <c r="A1088" i="7"/>
  <c r="A1091" i="7"/>
  <c r="A1099" i="7"/>
  <c r="A1107" i="7"/>
  <c r="A1115" i="7"/>
  <c r="A35" i="7"/>
  <c r="A99" i="7"/>
  <c r="A163" i="7"/>
  <c r="A227" i="7"/>
  <c r="A267" i="7"/>
  <c r="A287" i="7"/>
  <c r="A309" i="7"/>
  <c r="A326" i="7"/>
  <c r="A346" i="7"/>
  <c r="A368" i="7"/>
  <c r="A390" i="7"/>
  <c r="A410" i="7"/>
  <c r="A432" i="7"/>
  <c r="A454" i="7"/>
  <c r="A474" i="7"/>
  <c r="A493" i="7"/>
  <c r="A515" i="7"/>
  <c r="A535" i="7"/>
  <c r="A557" i="7"/>
  <c r="A579" i="7"/>
  <c r="A599" i="7"/>
  <c r="A616" i="7"/>
  <c r="A638" i="7"/>
  <c r="A658" i="7"/>
  <c r="A671" i="7"/>
  <c r="A679" i="7"/>
  <c r="A687" i="7"/>
  <c r="A695" i="7"/>
  <c r="A703" i="7"/>
  <c r="A711" i="7"/>
  <c r="A714" i="7"/>
  <c r="A722" i="7"/>
  <c r="A730" i="7"/>
  <c r="A738" i="7"/>
  <c r="A746" i="7"/>
  <c r="A754" i="7"/>
  <c r="A762" i="7"/>
  <c r="A770" i="7"/>
  <c r="A778" i="7"/>
  <c r="A786" i="7"/>
  <c r="A794" i="7"/>
  <c r="A802" i="7"/>
  <c r="A810" i="7"/>
  <c r="A818" i="7"/>
  <c r="A826" i="7"/>
  <c r="A837" i="7"/>
  <c r="A845" i="7"/>
  <c r="A853" i="7"/>
  <c r="A861" i="7"/>
  <c r="A869" i="7"/>
  <c r="A877" i="7"/>
  <c r="A885" i="7"/>
  <c r="A893" i="7"/>
  <c r="A901" i="7"/>
  <c r="A909" i="7"/>
  <c r="A920" i="7"/>
  <c r="A928" i="7"/>
  <c r="A936" i="7"/>
  <c r="A944" i="7"/>
  <c r="A952" i="7"/>
  <c r="A960" i="7"/>
  <c r="A963" i="7"/>
  <c r="A971" i="7"/>
  <c r="A979" i="7"/>
  <c r="A987" i="7"/>
  <c r="A995" i="7"/>
  <c r="A1003" i="7"/>
  <c r="A1011" i="7"/>
  <c r="A1019" i="7"/>
  <c r="A1027" i="7"/>
  <c r="A1030" i="7"/>
  <c r="A1038" i="7"/>
  <c r="A1046" i="7"/>
  <c r="A1054" i="7"/>
  <c r="A1062" i="7"/>
  <c r="A1073" i="7"/>
  <c r="A1081" i="7"/>
  <c r="A1092" i="7"/>
  <c r="A1100" i="7"/>
  <c r="A1108" i="7"/>
  <c r="A1116" i="7"/>
  <c r="A43" i="7"/>
  <c r="A107" i="7"/>
  <c r="A171" i="7"/>
  <c r="A235" i="7"/>
  <c r="A269" i="7"/>
  <c r="A291" i="7"/>
  <c r="A311" i="7"/>
  <c r="A328" i="7"/>
  <c r="A350" i="7"/>
  <c r="A370" i="7"/>
  <c r="A392" i="7"/>
  <c r="A414" i="7"/>
  <c r="A434" i="7"/>
  <c r="A456" i="7"/>
  <c r="A478" i="7"/>
  <c r="A495" i="7"/>
  <c r="A517" i="7"/>
  <c r="A539" i="7"/>
  <c r="A559" i="7"/>
  <c r="A581" i="7"/>
  <c r="A603" i="7"/>
  <c r="A618" i="7"/>
  <c r="A640" i="7"/>
  <c r="A662" i="7"/>
  <c r="A672" i="7"/>
  <c r="A680" i="7"/>
  <c r="A688" i="7"/>
  <c r="A696" i="7"/>
  <c r="A704" i="7"/>
  <c r="A715" i="7"/>
  <c r="A723" i="7"/>
  <c r="A731" i="7"/>
  <c r="A739" i="7"/>
  <c r="A747" i="7"/>
  <c r="A755" i="7"/>
  <c r="A763" i="7"/>
  <c r="A771" i="7"/>
  <c r="A779" i="7"/>
  <c r="A787" i="7"/>
  <c r="A795" i="7"/>
  <c r="A803" i="7"/>
  <c r="A811" i="7"/>
  <c r="A819" i="7"/>
  <c r="A827" i="7"/>
  <c r="A838" i="7"/>
  <c r="A846" i="7"/>
  <c r="A854" i="7"/>
  <c r="A862" i="7"/>
  <c r="A870" i="7"/>
  <c r="A878" i="7"/>
  <c r="A886" i="7"/>
  <c r="A894" i="7"/>
  <c r="A902" i="7"/>
  <c r="A910" i="7"/>
  <c r="A921" i="7"/>
  <c r="A929" i="7"/>
  <c r="A937" i="7"/>
  <c r="A945" i="7"/>
  <c r="A953" i="7"/>
  <c r="A964" i="7"/>
  <c r="A972" i="7"/>
  <c r="A980" i="7"/>
  <c r="A988" i="7"/>
  <c r="A996" i="7"/>
  <c r="A1004" i="7"/>
  <c r="A1012" i="7"/>
  <c r="A1020" i="7"/>
  <c r="A1028" i="7"/>
  <c r="A1031" i="7"/>
  <c r="A1039" i="7"/>
  <c r="A1047" i="7"/>
  <c r="A1055" i="7"/>
  <c r="A1063" i="7"/>
  <c r="A1074" i="7"/>
  <c r="A1082" i="7"/>
  <c r="A1093" i="7"/>
  <c r="A1101" i="7"/>
  <c r="A1109" i="7"/>
  <c r="A1117" i="7"/>
  <c r="A51" i="7"/>
  <c r="A115" i="7"/>
  <c r="A179" i="7"/>
  <c r="A243" i="7"/>
  <c r="A271" i="7"/>
  <c r="A293" i="7"/>
  <c r="A330" i="7"/>
  <c r="A352" i="7"/>
  <c r="A374" i="7"/>
  <c r="A394" i="7"/>
  <c r="A416" i="7"/>
  <c r="A438" i="7"/>
  <c r="A458" i="7"/>
  <c r="A480" i="7"/>
  <c r="A499" i="7"/>
  <c r="A519" i="7"/>
  <c r="A541" i="7"/>
  <c r="A563" i="7"/>
  <c r="A583" i="7"/>
  <c r="A605" i="7"/>
  <c r="A622" i="7"/>
  <c r="A642" i="7"/>
  <c r="A664" i="7"/>
  <c r="A673" i="7"/>
  <c r="A681" i="7"/>
  <c r="A689" i="7"/>
  <c r="A697" i="7"/>
  <c r="A705" i="7"/>
  <c r="A716" i="7"/>
  <c r="A724" i="7"/>
  <c r="A732" i="7"/>
  <c r="A740" i="7"/>
  <c r="A748" i="7"/>
  <c r="A756" i="7"/>
  <c r="A764" i="7"/>
  <c r="A772" i="7"/>
  <c r="A780" i="7"/>
  <c r="A788" i="7"/>
  <c r="A796" i="7"/>
  <c r="A804" i="7"/>
  <c r="A812" i="7"/>
  <c r="A820" i="7"/>
  <c r="A828" i="7"/>
  <c r="A831" i="7"/>
  <c r="A839" i="7"/>
  <c r="A847" i="7"/>
  <c r="A855" i="7"/>
  <c r="A863" i="7"/>
  <c r="A871" i="7"/>
  <c r="A879" i="7"/>
  <c r="A887" i="7"/>
  <c r="A895" i="7"/>
  <c r="A903" i="7"/>
  <c r="A911" i="7"/>
  <c r="A922" i="7"/>
  <c r="A930" i="7"/>
  <c r="A938" i="7"/>
  <c r="A946" i="7"/>
  <c r="A954" i="7"/>
  <c r="A965" i="7"/>
  <c r="A973" i="7"/>
  <c r="A981" i="7"/>
  <c r="A989" i="7"/>
  <c r="A997" i="7"/>
  <c r="A1005" i="7"/>
  <c r="A1013" i="7"/>
  <c r="A1021" i="7"/>
  <c r="A1029" i="7"/>
  <c r="A1032" i="7"/>
  <c r="A1040" i="7"/>
  <c r="A1048" i="7"/>
  <c r="A1056" i="7"/>
  <c r="A1064" i="7"/>
  <c r="A1067" i="7"/>
  <c r="A1075" i="7"/>
  <c r="A1083" i="7"/>
  <c r="A1094" i="7"/>
  <c r="A1102" i="7"/>
  <c r="A1110" i="7"/>
  <c r="A1118" i="7"/>
  <c r="A59" i="7"/>
  <c r="A123" i="7"/>
  <c r="A187" i="7"/>
  <c r="A251" i="7"/>
  <c r="A275" i="7"/>
  <c r="A295" i="7"/>
  <c r="A334" i="7"/>
  <c r="A354" i="7"/>
  <c r="A376" i="7"/>
  <c r="A398" i="7"/>
  <c r="A418" i="7"/>
  <c r="A440" i="7"/>
  <c r="A462" i="7"/>
  <c r="A482" i="7"/>
  <c r="A501" i="7"/>
  <c r="A523" i="7"/>
  <c r="A543" i="7"/>
  <c r="A565" i="7"/>
  <c r="A587" i="7"/>
  <c r="A624" i="7"/>
  <c r="A646" i="7"/>
  <c r="A666" i="7"/>
  <c r="A674" i="7"/>
  <c r="A682" i="7"/>
  <c r="A690" i="7"/>
  <c r="A698" i="7"/>
  <c r="A706" i="7"/>
  <c r="A717" i="7"/>
  <c r="A725" i="7"/>
  <c r="A733" i="7"/>
  <c r="A741" i="7"/>
  <c r="A749" i="7"/>
  <c r="A757" i="7"/>
  <c r="A765" i="7"/>
  <c r="A773" i="7"/>
  <c r="A781" i="7"/>
  <c r="A789" i="7"/>
  <c r="A797" i="7"/>
  <c r="A805" i="7"/>
  <c r="A813" i="7"/>
  <c r="A821" i="7"/>
  <c r="A829" i="7"/>
  <c r="A832" i="7"/>
  <c r="A840" i="7"/>
  <c r="A848" i="7"/>
  <c r="A856" i="7"/>
  <c r="A864" i="7"/>
  <c r="A872" i="7"/>
  <c r="A880" i="7"/>
  <c r="A888" i="7"/>
  <c r="A896" i="7"/>
  <c r="A904" i="7"/>
  <c r="A912" i="7"/>
  <c r="A923" i="7"/>
  <c r="A931" i="7"/>
  <c r="A939" i="7"/>
  <c r="A947" i="7"/>
  <c r="A955" i="7"/>
  <c r="A966" i="7"/>
  <c r="A974" i="7"/>
  <c r="A982" i="7"/>
  <c r="A990" i="7"/>
  <c r="A998" i="7"/>
  <c r="A1006" i="7"/>
  <c r="A1014" i="7"/>
  <c r="A1022" i="7"/>
  <c r="A1033" i="7"/>
  <c r="A1041" i="7"/>
  <c r="A1049" i="7"/>
  <c r="A1057" i="7"/>
  <c r="A1065" i="7"/>
  <c r="A1068" i="7"/>
  <c r="A1076" i="7"/>
  <c r="A1084" i="7"/>
  <c r="A1095" i="7"/>
  <c r="A1103" i="7"/>
  <c r="A1111" i="7"/>
  <c r="A1119" i="7"/>
  <c r="A67" i="7"/>
  <c r="A358" i="7"/>
  <c r="A525" i="7"/>
  <c r="A675" i="7"/>
  <c r="A734" i="7"/>
  <c r="A798" i="7"/>
  <c r="A857" i="7"/>
  <c r="A975" i="7"/>
  <c r="A1034" i="7"/>
  <c r="A1125" i="7"/>
  <c r="A1133" i="7"/>
  <c r="A1141" i="7"/>
  <c r="A1149" i="7"/>
  <c r="A1157" i="7"/>
  <c r="A1165" i="7"/>
  <c r="A1173" i="7"/>
  <c r="A1184" i="7"/>
  <c r="A1192" i="7"/>
  <c r="A1200" i="7"/>
  <c r="A1208" i="7"/>
  <c r="A1216" i="7"/>
  <c r="A1224" i="7"/>
  <c r="A1232" i="7"/>
  <c r="A1240" i="7"/>
  <c r="A1248" i="7"/>
  <c r="A1256" i="7"/>
  <c r="A1264" i="7"/>
  <c r="A1267" i="7"/>
  <c r="A1275" i="7"/>
  <c r="A1283" i="7"/>
  <c r="A1291" i="7"/>
  <c r="A1299" i="7"/>
  <c r="A1307" i="7"/>
  <c r="A1315" i="7"/>
  <c r="A1323" i="7"/>
  <c r="A1331" i="7"/>
  <c r="A1339" i="7"/>
  <c r="A1347" i="7"/>
  <c r="A1355" i="7"/>
  <c r="A1363" i="7"/>
  <c r="A1371" i="7"/>
  <c r="A1379" i="7"/>
  <c r="A1387" i="7"/>
  <c r="A1395" i="7"/>
  <c r="A1403" i="7"/>
  <c r="A1411" i="7"/>
  <c r="A1419" i="7"/>
  <c r="A1427" i="7"/>
  <c r="A1435" i="7"/>
  <c r="A1443" i="7"/>
  <c r="A1451" i="7"/>
  <c r="A1459" i="7"/>
  <c r="A1467" i="7"/>
  <c r="A1475" i="7"/>
  <c r="A1483" i="7"/>
  <c r="A1491" i="7"/>
  <c r="A1499" i="7"/>
  <c r="A1507" i="7"/>
  <c r="A1515" i="7"/>
  <c r="A1523" i="7"/>
  <c r="A1531" i="7"/>
  <c r="A1539" i="7"/>
  <c r="A1547" i="7"/>
  <c r="A1555" i="7"/>
  <c r="A1563" i="7"/>
  <c r="A1571" i="7"/>
  <c r="A1579" i="7"/>
  <c r="A1587" i="7"/>
  <c r="A1595" i="7"/>
  <c r="A1603" i="7"/>
  <c r="A1611" i="7"/>
  <c r="A1619" i="7"/>
  <c r="A1627" i="7"/>
  <c r="A1635" i="7"/>
  <c r="A1643" i="7"/>
  <c r="A1651" i="7"/>
  <c r="A1659" i="7"/>
  <c r="A1667" i="7"/>
  <c r="A1675" i="7"/>
  <c r="A1683" i="7"/>
  <c r="A1691" i="7"/>
  <c r="A1699" i="7"/>
  <c r="A131" i="7"/>
  <c r="A378" i="7"/>
  <c r="A547" i="7"/>
  <c r="A683" i="7"/>
  <c r="A742" i="7"/>
  <c r="A806" i="7"/>
  <c r="A865" i="7"/>
  <c r="A924" i="7"/>
  <c r="A983" i="7"/>
  <c r="A1042" i="7"/>
  <c r="A1096" i="7"/>
  <c r="A1126" i="7"/>
  <c r="A1134" i="7"/>
  <c r="A1142" i="7"/>
  <c r="A1150" i="7"/>
  <c r="A1158" i="7"/>
  <c r="A1166" i="7"/>
  <c r="A1174" i="7"/>
  <c r="A1185" i="7"/>
  <c r="A1193" i="7"/>
  <c r="A1201" i="7"/>
  <c r="A1209" i="7"/>
  <c r="A1217" i="7"/>
  <c r="A1225" i="7"/>
  <c r="A1233" i="7"/>
  <c r="A1241" i="7"/>
  <c r="A1249" i="7"/>
  <c r="A1257" i="7"/>
  <c r="A1268" i="7"/>
  <c r="A1276" i="7"/>
  <c r="A1284" i="7"/>
  <c r="A1292" i="7"/>
  <c r="A1300" i="7"/>
  <c r="A1308" i="7"/>
  <c r="A1316" i="7"/>
  <c r="A1324" i="7"/>
  <c r="A1332" i="7"/>
  <c r="A1340" i="7"/>
  <c r="A1348" i="7"/>
  <c r="A1356" i="7"/>
  <c r="A1364" i="7"/>
  <c r="A1372" i="7"/>
  <c r="A1380" i="7"/>
  <c r="A1388" i="7"/>
  <c r="A1396" i="7"/>
  <c r="A1404" i="7"/>
  <c r="A1412" i="7"/>
  <c r="A1420" i="7"/>
  <c r="A1428" i="7"/>
  <c r="A1436" i="7"/>
  <c r="A1444" i="7"/>
  <c r="A1452" i="7"/>
  <c r="A1460" i="7"/>
  <c r="A1468" i="7"/>
  <c r="A1476" i="7"/>
  <c r="A1484" i="7"/>
  <c r="A1492" i="7"/>
  <c r="A1500" i="7"/>
  <c r="A1508" i="7"/>
  <c r="A1516" i="7"/>
  <c r="A1524" i="7"/>
  <c r="A1532" i="7"/>
  <c r="A1540" i="7"/>
  <c r="A1548" i="7"/>
  <c r="A1556" i="7"/>
  <c r="A1564" i="7"/>
  <c r="A1572" i="7"/>
  <c r="A1580" i="7"/>
  <c r="A1588" i="7"/>
  <c r="A1596" i="7"/>
  <c r="A1604" i="7"/>
  <c r="A1612" i="7"/>
  <c r="A1620" i="7"/>
  <c r="A1628" i="7"/>
  <c r="A1636" i="7"/>
  <c r="A1644" i="7"/>
  <c r="A1652" i="7"/>
  <c r="A1660" i="7"/>
  <c r="A1668" i="7"/>
  <c r="A1676" i="7"/>
  <c r="A1684" i="7"/>
  <c r="A1692" i="7"/>
  <c r="A1700" i="7"/>
  <c r="A195" i="7"/>
  <c r="A400" i="7"/>
  <c r="A567" i="7"/>
  <c r="A691" i="7"/>
  <c r="A750" i="7"/>
  <c r="A814" i="7"/>
  <c r="A873" i="7"/>
  <c r="A932" i="7"/>
  <c r="A991" i="7"/>
  <c r="A1050" i="7"/>
  <c r="A1104" i="7"/>
  <c r="A1127" i="7"/>
  <c r="A1135" i="7"/>
  <c r="A1143" i="7"/>
  <c r="A1151" i="7"/>
  <c r="A1159" i="7"/>
  <c r="A1167" i="7"/>
  <c r="A1175" i="7"/>
  <c r="A1186" i="7"/>
  <c r="A1194" i="7"/>
  <c r="A1202" i="7"/>
  <c r="A1210" i="7"/>
  <c r="A1218" i="7"/>
  <c r="A1226" i="7"/>
  <c r="A1234" i="7"/>
  <c r="A1242" i="7"/>
  <c r="A1250" i="7"/>
  <c r="A1258" i="7"/>
  <c r="A1269" i="7"/>
  <c r="A1277" i="7"/>
  <c r="A1285" i="7"/>
  <c r="A1293" i="7"/>
  <c r="A1301" i="7"/>
  <c r="A1309" i="7"/>
  <c r="A1317" i="7"/>
  <c r="A1325" i="7"/>
  <c r="A1333" i="7"/>
  <c r="A1341" i="7"/>
  <c r="A1349" i="7"/>
  <c r="A1357" i="7"/>
  <c r="A1365" i="7"/>
  <c r="A1373" i="7"/>
  <c r="A1381" i="7"/>
  <c r="A1389" i="7"/>
  <c r="A1397" i="7"/>
  <c r="A1405" i="7"/>
  <c r="A1413" i="7"/>
  <c r="A1421" i="7"/>
  <c r="A1429" i="7"/>
  <c r="A1437" i="7"/>
  <c r="A1445" i="7"/>
  <c r="A1453" i="7"/>
  <c r="A1461" i="7"/>
  <c r="A1469" i="7"/>
  <c r="A1477" i="7"/>
  <c r="A1485" i="7"/>
  <c r="A1493" i="7"/>
  <c r="A1501" i="7"/>
  <c r="A1509" i="7"/>
  <c r="A1517" i="7"/>
  <c r="A1525" i="7"/>
  <c r="A1533" i="7"/>
  <c r="A1541" i="7"/>
  <c r="A1549" i="7"/>
  <c r="A1557" i="7"/>
  <c r="A1565" i="7"/>
  <c r="A1573" i="7"/>
  <c r="A1581" i="7"/>
  <c r="A1589" i="7"/>
  <c r="A1597" i="7"/>
  <c r="A1605" i="7"/>
  <c r="A1613" i="7"/>
  <c r="A1621" i="7"/>
  <c r="A1629" i="7"/>
  <c r="A1637" i="7"/>
  <c r="A1645" i="7"/>
  <c r="A1653" i="7"/>
  <c r="A1661" i="7"/>
  <c r="A1669" i="7"/>
  <c r="A1677" i="7"/>
  <c r="A1685" i="7"/>
  <c r="A1693" i="7"/>
  <c r="A1701" i="7"/>
  <c r="A253" i="7"/>
  <c r="A422" i="7"/>
  <c r="A589" i="7"/>
  <c r="A699" i="7"/>
  <c r="A758" i="7"/>
  <c r="A822" i="7"/>
  <c r="A881" i="7"/>
  <c r="A940" i="7"/>
  <c r="A999" i="7"/>
  <c r="A1058" i="7"/>
  <c r="A1112" i="7"/>
  <c r="A1128" i="7"/>
  <c r="A1136" i="7"/>
  <c r="A1144" i="7"/>
  <c r="A1152" i="7"/>
  <c r="A1160" i="7"/>
  <c r="A1168" i="7"/>
  <c r="A1176" i="7"/>
  <c r="A1187" i="7"/>
  <c r="A1195" i="7"/>
  <c r="A1203" i="7"/>
  <c r="A1211" i="7"/>
  <c r="A1219" i="7"/>
  <c r="A1227" i="7"/>
  <c r="A1235" i="7"/>
  <c r="A1243" i="7"/>
  <c r="A1251" i="7"/>
  <c r="A1259" i="7"/>
  <c r="A1270" i="7"/>
  <c r="A1278" i="7"/>
  <c r="A1286" i="7"/>
  <c r="A1294" i="7"/>
  <c r="A1302" i="7"/>
  <c r="A1310" i="7"/>
  <c r="A1318" i="7"/>
  <c r="A1326" i="7"/>
  <c r="A1334" i="7"/>
  <c r="A1342" i="7"/>
  <c r="A1350" i="7"/>
  <c r="A1358" i="7"/>
  <c r="A1366" i="7"/>
  <c r="A1374" i="7"/>
  <c r="A1382" i="7"/>
  <c r="A1390" i="7"/>
  <c r="A1398" i="7"/>
  <c r="A1406" i="7"/>
  <c r="A1414" i="7"/>
  <c r="A1422" i="7"/>
  <c r="A1430" i="7"/>
  <c r="A1438" i="7"/>
  <c r="A1446" i="7"/>
  <c r="A1454" i="7"/>
  <c r="A1462" i="7"/>
  <c r="A1470" i="7"/>
  <c r="A1478" i="7"/>
  <c r="A1486" i="7"/>
  <c r="A1494" i="7"/>
  <c r="A1502" i="7"/>
  <c r="A1510" i="7"/>
  <c r="A1518" i="7"/>
  <c r="A1526" i="7"/>
  <c r="A1534" i="7"/>
  <c r="A1542" i="7"/>
  <c r="A1550" i="7"/>
  <c r="A1558" i="7"/>
  <c r="A1566" i="7"/>
  <c r="A1574" i="7"/>
  <c r="A1582" i="7"/>
  <c r="A1590" i="7"/>
  <c r="A1598" i="7"/>
  <c r="A1606" i="7"/>
  <c r="A1614" i="7"/>
  <c r="A1622" i="7"/>
  <c r="A1630" i="7"/>
  <c r="A1638" i="7"/>
  <c r="A1646" i="7"/>
  <c r="A1654" i="7"/>
  <c r="A1662" i="7"/>
  <c r="A1670" i="7"/>
  <c r="A1678" i="7"/>
  <c r="A1686" i="7"/>
  <c r="A1694" i="7"/>
  <c r="A1702" i="7"/>
  <c r="A277" i="7"/>
  <c r="A442" i="7"/>
  <c r="A606" i="7"/>
  <c r="A707" i="7"/>
  <c r="A766" i="7"/>
  <c r="A830" i="7"/>
  <c r="A889" i="7"/>
  <c r="A948" i="7"/>
  <c r="A1007" i="7"/>
  <c r="A1066" i="7"/>
  <c r="A1120" i="7"/>
  <c r="A1129" i="7"/>
  <c r="A1137" i="7"/>
  <c r="A1145" i="7"/>
  <c r="A1153" i="7"/>
  <c r="A1161" i="7"/>
  <c r="A1169" i="7"/>
  <c r="A1177" i="7"/>
  <c r="A1188" i="7"/>
  <c r="A1196" i="7"/>
  <c r="A1204" i="7"/>
  <c r="A1212" i="7"/>
  <c r="A1220" i="7"/>
  <c r="A1228" i="7"/>
  <c r="A1236" i="7"/>
  <c r="A1244" i="7"/>
  <c r="A1252" i="7"/>
  <c r="A1260" i="7"/>
  <c r="A1271" i="7"/>
  <c r="A1279" i="7"/>
  <c r="A1287" i="7"/>
  <c r="A1295" i="7"/>
  <c r="A1303" i="7"/>
  <c r="A1311" i="7"/>
  <c r="A1319" i="7"/>
  <c r="A1327" i="7"/>
  <c r="A1335" i="7"/>
  <c r="A1343" i="7"/>
  <c r="A1351" i="7"/>
  <c r="A1359" i="7"/>
  <c r="A1367" i="7"/>
  <c r="A1375" i="7"/>
  <c r="A1383" i="7"/>
  <c r="A1391" i="7"/>
  <c r="A1399" i="7"/>
  <c r="A1407" i="7"/>
  <c r="A1415" i="7"/>
  <c r="A1423" i="7"/>
  <c r="A1431" i="7"/>
  <c r="A1439" i="7"/>
  <c r="A1447" i="7"/>
  <c r="A1455" i="7"/>
  <c r="A1463" i="7"/>
  <c r="A1471" i="7"/>
  <c r="A1479" i="7"/>
  <c r="A1487" i="7"/>
  <c r="A1495" i="7"/>
  <c r="A1503" i="7"/>
  <c r="A1511" i="7"/>
  <c r="A1519" i="7"/>
  <c r="A1527" i="7"/>
  <c r="A1535" i="7"/>
  <c r="A1543" i="7"/>
  <c r="A1551" i="7"/>
  <c r="A1559" i="7"/>
  <c r="A1567" i="7"/>
  <c r="A1575" i="7"/>
  <c r="A1583" i="7"/>
  <c r="A1591" i="7"/>
  <c r="A1599" i="7"/>
  <c r="A1607" i="7"/>
  <c r="A1615" i="7"/>
  <c r="A1623" i="7"/>
  <c r="A1631" i="7"/>
  <c r="A1639" i="7"/>
  <c r="A1647" i="7"/>
  <c r="A1655" i="7"/>
  <c r="A1663" i="7"/>
  <c r="A1671" i="7"/>
  <c r="A1679" i="7"/>
  <c r="A1687" i="7"/>
  <c r="A1695" i="7"/>
  <c r="A1703" i="7"/>
  <c r="A299" i="7"/>
  <c r="A464" i="7"/>
  <c r="A626" i="7"/>
  <c r="A774" i="7"/>
  <c r="A833" i="7"/>
  <c r="A897" i="7"/>
  <c r="A956" i="7"/>
  <c r="A1015" i="7"/>
  <c r="A1069" i="7"/>
  <c r="A1122" i="7"/>
  <c r="A1130" i="7"/>
  <c r="A1138" i="7"/>
  <c r="A1146" i="7"/>
  <c r="A1154" i="7"/>
  <c r="A1162" i="7"/>
  <c r="A1170" i="7"/>
  <c r="A1178" i="7"/>
  <c r="A1181" i="7"/>
  <c r="A1189" i="7"/>
  <c r="A1197" i="7"/>
  <c r="A1205" i="7"/>
  <c r="A1213" i="7"/>
  <c r="A1221" i="7"/>
  <c r="A1229" i="7"/>
  <c r="A1237" i="7"/>
  <c r="A1245" i="7"/>
  <c r="A1253" i="7"/>
  <c r="A1261" i="7"/>
  <c r="A1272" i="7"/>
  <c r="A1280" i="7"/>
  <c r="A1288" i="7"/>
  <c r="A1296" i="7"/>
  <c r="A1304" i="7"/>
  <c r="A1312" i="7"/>
  <c r="A1320" i="7"/>
  <c r="A1328" i="7"/>
  <c r="A1336" i="7"/>
  <c r="A1344" i="7"/>
  <c r="A1352" i="7"/>
  <c r="A1360" i="7"/>
  <c r="A1368" i="7"/>
  <c r="A1376" i="7"/>
  <c r="A1384" i="7"/>
  <c r="A1392" i="7"/>
  <c r="A1400" i="7"/>
  <c r="A1408" i="7"/>
  <c r="A1416" i="7"/>
  <c r="A1424" i="7"/>
  <c r="A1432" i="7"/>
  <c r="A1440" i="7"/>
  <c r="A1448" i="7"/>
  <c r="A1456" i="7"/>
  <c r="A1464" i="7"/>
  <c r="A1472" i="7"/>
  <c r="A1480" i="7"/>
  <c r="A1488" i="7"/>
  <c r="A1496" i="7"/>
  <c r="A1504" i="7"/>
  <c r="A1512" i="7"/>
  <c r="A1520" i="7"/>
  <c r="A1528" i="7"/>
  <c r="A1536" i="7"/>
  <c r="A1544" i="7"/>
  <c r="A1552" i="7"/>
  <c r="A1560" i="7"/>
  <c r="A1568" i="7"/>
  <c r="A1576" i="7"/>
  <c r="A1584" i="7"/>
  <c r="A1592" i="7"/>
  <c r="A1600" i="7"/>
  <c r="A1608" i="7"/>
  <c r="A1616" i="7"/>
  <c r="A1624" i="7"/>
  <c r="A1632" i="7"/>
  <c r="A1640" i="7"/>
  <c r="A1648" i="7"/>
  <c r="A1656" i="7"/>
  <c r="A1664" i="7"/>
  <c r="A1672" i="7"/>
  <c r="A1680" i="7"/>
  <c r="A1688" i="7"/>
  <c r="A1696" i="7"/>
  <c r="A1704" i="7"/>
  <c r="A486" i="7"/>
  <c r="A648" i="7"/>
  <c r="A718" i="7"/>
  <c r="A782" i="7"/>
  <c r="A841" i="7"/>
  <c r="A905" i="7"/>
  <c r="A1023" i="7"/>
  <c r="A1077" i="7"/>
  <c r="A1123" i="7"/>
  <c r="A1131" i="7"/>
  <c r="A1139" i="7"/>
  <c r="A1147" i="7"/>
  <c r="A1155" i="7"/>
  <c r="A1163" i="7"/>
  <c r="A1171" i="7"/>
  <c r="A1179" i="7"/>
  <c r="A1182" i="7"/>
  <c r="A1190" i="7"/>
  <c r="A1198" i="7"/>
  <c r="A1206" i="7"/>
  <c r="A1214" i="7"/>
  <c r="A1222" i="7"/>
  <c r="A1230" i="7"/>
  <c r="A1238" i="7"/>
  <c r="A1246" i="7"/>
  <c r="A1254" i="7"/>
  <c r="A1262" i="7"/>
  <c r="A1265" i="7"/>
  <c r="A1273" i="7"/>
  <c r="A1281" i="7"/>
  <c r="A1289" i="7"/>
  <c r="A1297" i="7"/>
  <c r="A1305" i="7"/>
  <c r="A1313" i="7"/>
  <c r="A1321" i="7"/>
  <c r="A1329" i="7"/>
  <c r="A1337" i="7"/>
  <c r="A1345" i="7"/>
  <c r="A1353" i="7"/>
  <c r="A1361" i="7"/>
  <c r="A1369" i="7"/>
  <c r="A1377" i="7"/>
  <c r="A1385" i="7"/>
  <c r="A1393" i="7"/>
  <c r="A1401" i="7"/>
  <c r="A1409" i="7"/>
  <c r="A1417" i="7"/>
  <c r="A1425" i="7"/>
  <c r="A1433" i="7"/>
  <c r="A1441" i="7"/>
  <c r="A1449" i="7"/>
  <c r="A1457" i="7"/>
  <c r="A1465" i="7"/>
  <c r="A1473" i="7"/>
  <c r="A1481" i="7"/>
  <c r="A1489" i="7"/>
  <c r="A1497" i="7"/>
  <c r="A1505" i="7"/>
  <c r="A1513" i="7"/>
  <c r="A1521" i="7"/>
  <c r="A1529" i="7"/>
  <c r="A1537" i="7"/>
  <c r="A1545" i="7"/>
  <c r="A1553" i="7"/>
  <c r="A1561" i="7"/>
  <c r="A1569" i="7"/>
  <c r="A1577" i="7"/>
  <c r="A1585" i="7"/>
  <c r="A1593" i="7"/>
  <c r="A1601" i="7"/>
  <c r="A1609" i="7"/>
  <c r="A1617" i="7"/>
  <c r="A1625" i="7"/>
  <c r="A1633" i="7"/>
  <c r="A1641" i="7"/>
  <c r="A1649" i="7"/>
  <c r="A1657" i="7"/>
  <c r="A1665" i="7"/>
  <c r="A1673" i="7"/>
  <c r="A1681" i="7"/>
  <c r="A1689" i="7"/>
  <c r="A1697" i="7"/>
  <c r="A1705" i="7"/>
  <c r="A336" i="7"/>
  <c r="A1172" i="7"/>
  <c r="A1231" i="7"/>
  <c r="A1290" i="7"/>
  <c r="A1354" i="7"/>
  <c r="A1418" i="7"/>
  <c r="A1482" i="7"/>
  <c r="A1546" i="7"/>
  <c r="A1610" i="7"/>
  <c r="A1674" i="7"/>
  <c r="A1710" i="7"/>
  <c r="A1718" i="7"/>
  <c r="A1726" i="7"/>
  <c r="A1734" i="7"/>
  <c r="A1742" i="7"/>
  <c r="A1750" i="7"/>
  <c r="A1758" i="7"/>
  <c r="A1766" i="7"/>
  <c r="A1774" i="7"/>
  <c r="A1782" i="7"/>
  <c r="A1790" i="7"/>
  <c r="A1798" i="7"/>
  <c r="A1806" i="7"/>
  <c r="A1814" i="7"/>
  <c r="A1822" i="7"/>
  <c r="A1830" i="7"/>
  <c r="A1838" i="7"/>
  <c r="A1846" i="7"/>
  <c r="A1854" i="7"/>
  <c r="A1862" i="7"/>
  <c r="A1870" i="7"/>
  <c r="A1878" i="7"/>
  <c r="A1886" i="7"/>
  <c r="A1894" i="7"/>
  <c r="A1902" i="7"/>
  <c r="A1910" i="7"/>
  <c r="A1918" i="7"/>
  <c r="A1926" i="7"/>
  <c r="A1934" i="7"/>
  <c r="A1942" i="7"/>
  <c r="A1950" i="7"/>
  <c r="A1958" i="7"/>
  <c r="A1966" i="7"/>
  <c r="A1974" i="7"/>
  <c r="A1977" i="7"/>
  <c r="A1985" i="7"/>
  <c r="A1993" i="7"/>
  <c r="A2001" i="7"/>
  <c r="A2009" i="7"/>
  <c r="A2017" i="7"/>
  <c r="A2020" i="7"/>
  <c r="A2028" i="7"/>
  <c r="A2036" i="7"/>
  <c r="A2044" i="7"/>
  <c r="A2052" i="7"/>
  <c r="A2060" i="7"/>
  <c r="A2068" i="7"/>
  <c r="A2076" i="7"/>
  <c r="A2084" i="7"/>
  <c r="A2092" i="7"/>
  <c r="A2100" i="7"/>
  <c r="A2108" i="7"/>
  <c r="A2116" i="7"/>
  <c r="A2124" i="7"/>
  <c r="A2135" i="7"/>
  <c r="A2143" i="7"/>
  <c r="A2151" i="7"/>
  <c r="A2159" i="7"/>
  <c r="A2167" i="7"/>
  <c r="A2178" i="7"/>
  <c r="A2186" i="7"/>
  <c r="A2194" i="7"/>
  <c r="A2202" i="7"/>
  <c r="A2213" i="7"/>
  <c r="A2221" i="7"/>
  <c r="A2229" i="7"/>
  <c r="A2237" i="7"/>
  <c r="A2245" i="7"/>
  <c r="A2253" i="7"/>
  <c r="A2261" i="7"/>
  <c r="A2269" i="7"/>
  <c r="A2277" i="7"/>
  <c r="A503" i="7"/>
  <c r="A1085" i="7"/>
  <c r="A1180" i="7"/>
  <c r="A1239" i="7"/>
  <c r="A1298" i="7"/>
  <c r="A1362" i="7"/>
  <c r="A1426" i="7"/>
  <c r="A1490" i="7"/>
  <c r="A1554" i="7"/>
  <c r="A1618" i="7"/>
  <c r="A1682" i="7"/>
  <c r="A1711" i="7"/>
  <c r="A1719" i="7"/>
  <c r="A1727" i="7"/>
  <c r="A1735" i="7"/>
  <c r="A1743" i="7"/>
  <c r="A1751" i="7"/>
  <c r="A1759" i="7"/>
  <c r="A1767" i="7"/>
  <c r="A1775" i="7"/>
  <c r="A1783" i="7"/>
  <c r="A1791" i="7"/>
  <c r="A1799" i="7"/>
  <c r="A1807" i="7"/>
  <c r="A1815" i="7"/>
  <c r="A1823" i="7"/>
  <c r="A1831" i="7"/>
  <c r="A1839" i="7"/>
  <c r="A1847" i="7"/>
  <c r="A1855" i="7"/>
  <c r="A1863" i="7"/>
  <c r="A1871" i="7"/>
  <c r="A1879" i="7"/>
  <c r="A1887" i="7"/>
  <c r="A1895" i="7"/>
  <c r="A1903" i="7"/>
  <c r="A1911" i="7"/>
  <c r="A1919" i="7"/>
  <c r="A1927" i="7"/>
  <c r="A1935" i="7"/>
  <c r="A1943" i="7"/>
  <c r="A1951" i="7"/>
  <c r="A1959" i="7"/>
  <c r="A1967" i="7"/>
  <c r="A1975" i="7"/>
  <c r="A1978" i="7"/>
  <c r="A1986" i="7"/>
  <c r="A1994" i="7"/>
  <c r="A2002" i="7"/>
  <c r="A2010" i="7"/>
  <c r="A2018" i="7"/>
  <c r="A2021" i="7"/>
  <c r="A2029" i="7"/>
  <c r="A2037" i="7"/>
  <c r="A2045" i="7"/>
  <c r="A2053" i="7"/>
  <c r="A2061" i="7"/>
  <c r="A2069" i="7"/>
  <c r="A2077" i="7"/>
  <c r="A2085" i="7"/>
  <c r="A2093" i="7"/>
  <c r="A2101" i="7"/>
  <c r="A2109" i="7"/>
  <c r="A2117" i="7"/>
  <c r="A2125" i="7"/>
  <c r="A2136" i="7"/>
  <c r="A2144" i="7"/>
  <c r="A2152" i="7"/>
  <c r="A2160" i="7"/>
  <c r="A2168" i="7"/>
  <c r="A2179" i="7"/>
  <c r="A2187" i="7"/>
  <c r="A2195" i="7"/>
  <c r="A2203" i="7"/>
  <c r="A2214" i="7"/>
  <c r="A2222" i="7"/>
  <c r="A2230" i="7"/>
  <c r="A2238" i="7"/>
  <c r="A2246" i="7"/>
  <c r="A2254" i="7"/>
  <c r="A2262" i="7"/>
  <c r="A2270" i="7"/>
  <c r="A667" i="7"/>
  <c r="A1124" i="7"/>
  <c r="A1183" i="7"/>
  <c r="A1247" i="7"/>
  <c r="A1306" i="7"/>
  <c r="A1370" i="7"/>
  <c r="A1434" i="7"/>
  <c r="A1498" i="7"/>
  <c r="A1562" i="7"/>
  <c r="A1626" i="7"/>
  <c r="A1690" i="7"/>
  <c r="A1712" i="7"/>
  <c r="A1720" i="7"/>
  <c r="A1728" i="7"/>
  <c r="A1736" i="7"/>
  <c r="A1744" i="7"/>
  <c r="A1752" i="7"/>
  <c r="A1760" i="7"/>
  <c r="A1768" i="7"/>
  <c r="A1776" i="7"/>
  <c r="A1784" i="7"/>
  <c r="A1792" i="7"/>
  <c r="A1800" i="7"/>
  <c r="A1808" i="7"/>
  <c r="A1816" i="7"/>
  <c r="A1824" i="7"/>
  <c r="A1832" i="7"/>
  <c r="A1840" i="7"/>
  <c r="A1848" i="7"/>
  <c r="A1856" i="7"/>
  <c r="A1864" i="7"/>
  <c r="A1872" i="7"/>
  <c r="A1880" i="7"/>
  <c r="A1888" i="7"/>
  <c r="A1896" i="7"/>
  <c r="A1904" i="7"/>
  <c r="A1912" i="7"/>
  <c r="A1920" i="7"/>
  <c r="A1928" i="7"/>
  <c r="A1936" i="7"/>
  <c r="A1944" i="7"/>
  <c r="A1952" i="7"/>
  <c r="A1960" i="7"/>
  <c r="A1968" i="7"/>
  <c r="A1976" i="7"/>
  <c r="A1979" i="7"/>
  <c r="A1987" i="7"/>
  <c r="A1995" i="7"/>
  <c r="A2003" i="7"/>
  <c r="A2011" i="7"/>
  <c r="A2022" i="7"/>
  <c r="A2030" i="7"/>
  <c r="A2038" i="7"/>
  <c r="A2046" i="7"/>
  <c r="A2054" i="7"/>
  <c r="A2062" i="7"/>
  <c r="A2070" i="7"/>
  <c r="A2078" i="7"/>
  <c r="A2086" i="7"/>
  <c r="A2094" i="7"/>
  <c r="A2102" i="7"/>
  <c r="A2110" i="7"/>
  <c r="A2118" i="7"/>
  <c r="A2126" i="7"/>
  <c r="A2137" i="7"/>
  <c r="A2145" i="7"/>
  <c r="A2153" i="7"/>
  <c r="A2161" i="7"/>
  <c r="A2169" i="7"/>
  <c r="A2180" i="7"/>
  <c r="A2188" i="7"/>
  <c r="A2196" i="7"/>
  <c r="A2204" i="7"/>
  <c r="A2215" i="7"/>
  <c r="A2223" i="7"/>
  <c r="A2231" i="7"/>
  <c r="A2239" i="7"/>
  <c r="A2247" i="7"/>
  <c r="A2255" i="7"/>
  <c r="A2263" i="7"/>
  <c r="A2271" i="7"/>
  <c r="A726" i="7"/>
  <c r="A1132" i="7"/>
  <c r="A1191" i="7"/>
  <c r="A1255" i="7"/>
  <c r="A1314" i="7"/>
  <c r="A1378" i="7"/>
  <c r="A1442" i="7"/>
  <c r="A1506" i="7"/>
  <c r="A1570" i="7"/>
  <c r="A1634" i="7"/>
  <c r="A1698" i="7"/>
  <c r="A1713" i="7"/>
  <c r="A1721" i="7"/>
  <c r="A1729" i="7"/>
  <c r="A1737" i="7"/>
  <c r="A1745" i="7"/>
  <c r="A1753" i="7"/>
  <c r="A1761" i="7"/>
  <c r="A1769" i="7"/>
  <c r="A1777" i="7"/>
  <c r="A1785" i="7"/>
  <c r="A1793" i="7"/>
  <c r="A1801" i="7"/>
  <c r="A1809" i="7"/>
  <c r="A1817" i="7"/>
  <c r="A1825" i="7"/>
  <c r="A1833" i="7"/>
  <c r="A1841" i="7"/>
  <c r="A1849" i="7"/>
  <c r="A1857" i="7"/>
  <c r="A1865" i="7"/>
  <c r="A1873" i="7"/>
  <c r="A1881" i="7"/>
  <c r="A1889" i="7"/>
  <c r="A1897" i="7"/>
  <c r="A1905" i="7"/>
  <c r="A1913" i="7"/>
  <c r="A1921" i="7"/>
  <c r="A1929" i="7"/>
  <c r="A1937" i="7"/>
  <c r="A1945" i="7"/>
  <c r="A1953" i="7"/>
  <c r="A1961" i="7"/>
  <c r="A1969" i="7"/>
  <c r="A1980" i="7"/>
  <c r="A1988" i="7"/>
  <c r="A1996" i="7"/>
  <c r="A2004" i="7"/>
  <c r="A2012" i="7"/>
  <c r="A2023" i="7"/>
  <c r="A2031" i="7"/>
  <c r="A2039" i="7"/>
  <c r="A2047" i="7"/>
  <c r="A2055" i="7"/>
  <c r="A2063" i="7"/>
  <c r="A2071" i="7"/>
  <c r="A2079" i="7"/>
  <c r="A2087" i="7"/>
  <c r="A2095" i="7"/>
  <c r="A2103" i="7"/>
  <c r="A2111" i="7"/>
  <c r="A2119" i="7"/>
  <c r="A2127" i="7"/>
  <c r="A2138" i="7"/>
  <c r="A2146" i="7"/>
  <c r="A2154" i="7"/>
  <c r="A2162" i="7"/>
  <c r="A2170" i="7"/>
  <c r="A2173" i="7"/>
  <c r="A2181" i="7"/>
  <c r="A2189" i="7"/>
  <c r="A2197" i="7"/>
  <c r="A2205" i="7"/>
  <c r="A2216" i="7"/>
  <c r="A2224" i="7"/>
  <c r="A2232" i="7"/>
  <c r="A2240" i="7"/>
  <c r="A2248" i="7"/>
  <c r="A2256" i="7"/>
  <c r="A2264" i="7"/>
  <c r="A2272" i="7"/>
  <c r="A790" i="7"/>
  <c r="A1140" i="7"/>
  <c r="A1199" i="7"/>
  <c r="A1263" i="7"/>
  <c r="A1322" i="7"/>
  <c r="A1386" i="7"/>
  <c r="A1450" i="7"/>
  <c r="A1514" i="7"/>
  <c r="A1578" i="7"/>
  <c r="A1642" i="7"/>
  <c r="A1706" i="7"/>
  <c r="A1714" i="7"/>
  <c r="A1722" i="7"/>
  <c r="A1730" i="7"/>
  <c r="A1738" i="7"/>
  <c r="A1746" i="7"/>
  <c r="A1754" i="7"/>
  <c r="A1762" i="7"/>
  <c r="A1770" i="7"/>
  <c r="A1778" i="7"/>
  <c r="A1786" i="7"/>
  <c r="A1794" i="7"/>
  <c r="A1802" i="7"/>
  <c r="A1810" i="7"/>
  <c r="A1818" i="7"/>
  <c r="A1826" i="7"/>
  <c r="A1834" i="7"/>
  <c r="A1842" i="7"/>
  <c r="A1850" i="7"/>
  <c r="A1858" i="7"/>
  <c r="A1866" i="7"/>
  <c r="A1874" i="7"/>
  <c r="A1882" i="7"/>
  <c r="A1890" i="7"/>
  <c r="A1898" i="7"/>
  <c r="A1906" i="7"/>
  <c r="A1914" i="7"/>
  <c r="A1922" i="7"/>
  <c r="A1930" i="7"/>
  <c r="A1938" i="7"/>
  <c r="A1946" i="7"/>
  <c r="A1954" i="7"/>
  <c r="A1962" i="7"/>
  <c r="A1970" i="7"/>
  <c r="A1981" i="7"/>
  <c r="A1989" i="7"/>
  <c r="A1997" i="7"/>
  <c r="A2005" i="7"/>
  <c r="A2013" i="7"/>
  <c r="A2024" i="7"/>
  <c r="A2032" i="7"/>
  <c r="A2040" i="7"/>
  <c r="A2048" i="7"/>
  <c r="A2056" i="7"/>
  <c r="A2064" i="7"/>
  <c r="A2072" i="7"/>
  <c r="A2080" i="7"/>
  <c r="A2088" i="7"/>
  <c r="A2096" i="7"/>
  <c r="A2104" i="7"/>
  <c r="A2112" i="7"/>
  <c r="A2120" i="7"/>
  <c r="A2128" i="7"/>
  <c r="A2139" i="7"/>
  <c r="A2147" i="7"/>
  <c r="A2155" i="7"/>
  <c r="A2163" i="7"/>
  <c r="A2171" i="7"/>
  <c r="A2174" i="7"/>
  <c r="A2182" i="7"/>
  <c r="A2190" i="7"/>
  <c r="A2198" i="7"/>
  <c r="A2206" i="7"/>
  <c r="A2217" i="7"/>
  <c r="A2225" i="7"/>
  <c r="A2233" i="7"/>
  <c r="A2241" i="7"/>
  <c r="A2249" i="7"/>
  <c r="A2257" i="7"/>
  <c r="A2265" i="7"/>
  <c r="A2273" i="7"/>
  <c r="A849" i="7"/>
  <c r="A1148" i="7"/>
  <c r="A1207" i="7"/>
  <c r="A1266" i="7"/>
  <c r="A1330" i="7"/>
  <c r="A1394" i="7"/>
  <c r="A1458" i="7"/>
  <c r="A1522" i="7"/>
  <c r="A1586" i="7"/>
  <c r="A1650" i="7"/>
  <c r="A1707" i="7"/>
  <c r="A1715" i="7"/>
  <c r="A1723" i="7"/>
  <c r="A1731" i="7"/>
  <c r="A1739" i="7"/>
  <c r="A1747" i="7"/>
  <c r="A1755" i="7"/>
  <c r="A1763" i="7"/>
  <c r="A1771" i="7"/>
  <c r="A1779" i="7"/>
  <c r="A1787" i="7"/>
  <c r="A1795" i="7"/>
  <c r="A1803" i="7"/>
  <c r="A1811" i="7"/>
  <c r="A1819" i="7"/>
  <c r="A1827" i="7"/>
  <c r="A1835" i="7"/>
  <c r="A1843" i="7"/>
  <c r="A1851" i="7"/>
  <c r="A1859" i="7"/>
  <c r="A1867" i="7"/>
  <c r="A1875" i="7"/>
  <c r="A1883" i="7"/>
  <c r="A1891" i="7"/>
  <c r="A1899" i="7"/>
  <c r="A1907" i="7"/>
  <c r="A1915" i="7"/>
  <c r="A1923" i="7"/>
  <c r="A1931" i="7"/>
  <c r="A1939" i="7"/>
  <c r="A1947" i="7"/>
  <c r="A1955" i="7"/>
  <c r="A1963" i="7"/>
  <c r="A1971" i="7"/>
  <c r="A1982" i="7"/>
  <c r="A1990" i="7"/>
  <c r="A1998" i="7"/>
  <c r="A2006" i="7"/>
  <c r="A2014" i="7"/>
  <c r="A2025" i="7"/>
  <c r="A2033" i="7"/>
  <c r="A2041" i="7"/>
  <c r="A2049" i="7"/>
  <c r="A2057" i="7"/>
  <c r="A2065" i="7"/>
  <c r="A2073" i="7"/>
  <c r="A2081" i="7"/>
  <c r="A2089" i="7"/>
  <c r="A2097" i="7"/>
  <c r="A2105" i="7"/>
  <c r="A2113" i="7"/>
  <c r="A2121" i="7"/>
  <c r="A2129" i="7"/>
  <c r="A2132" i="7"/>
  <c r="A2140" i="7"/>
  <c r="A2148" i="7"/>
  <c r="A2156" i="7"/>
  <c r="A2164" i="7"/>
  <c r="A2172" i="7"/>
  <c r="A2175" i="7"/>
  <c r="A2183" i="7"/>
  <c r="A2191" i="7"/>
  <c r="A2199" i="7"/>
  <c r="A2207" i="7"/>
  <c r="A2210" i="7"/>
  <c r="A2218" i="7"/>
  <c r="A2226" i="7"/>
  <c r="A2234" i="7"/>
  <c r="A2242" i="7"/>
  <c r="A2250" i="7"/>
  <c r="A2258" i="7"/>
  <c r="A2266" i="7"/>
  <c r="A2274" i="7"/>
  <c r="A913" i="7"/>
  <c r="A1156" i="7"/>
  <c r="A1215" i="7"/>
  <c r="A1274" i="7"/>
  <c r="A1338" i="7"/>
  <c r="A1402" i="7"/>
  <c r="A1466" i="7"/>
  <c r="A1530" i="7"/>
  <c r="A1594" i="7"/>
  <c r="A1658" i="7"/>
  <c r="A1708" i="7"/>
  <c r="A1716" i="7"/>
  <c r="A1724" i="7"/>
  <c r="A1732" i="7"/>
  <c r="A1740" i="7"/>
  <c r="A1748" i="7"/>
  <c r="A1756" i="7"/>
  <c r="A1764" i="7"/>
  <c r="A1772" i="7"/>
  <c r="A1780" i="7"/>
  <c r="A1788" i="7"/>
  <c r="A1796" i="7"/>
  <c r="A1804" i="7"/>
  <c r="A1812" i="7"/>
  <c r="A1820" i="7"/>
  <c r="A1828" i="7"/>
  <c r="A1836" i="7"/>
  <c r="A1844" i="7"/>
  <c r="A1852" i="7"/>
  <c r="A1860" i="7"/>
  <c r="A1868" i="7"/>
  <c r="A1876" i="7"/>
  <c r="A1884" i="7"/>
  <c r="A1892" i="7"/>
  <c r="A1900" i="7"/>
  <c r="A1908" i="7"/>
  <c r="A1916" i="7"/>
  <c r="A1924" i="7"/>
  <c r="A1932" i="7"/>
  <c r="A1940" i="7"/>
  <c r="A1948" i="7"/>
  <c r="A1956" i="7"/>
  <c r="A1964" i="7"/>
  <c r="A1972" i="7"/>
  <c r="A1983" i="7"/>
  <c r="A1991" i="7"/>
  <c r="A1999" i="7"/>
  <c r="A2007" i="7"/>
  <c r="A2015" i="7"/>
  <c r="A2026" i="7"/>
  <c r="A2034" i="7"/>
  <c r="A2042" i="7"/>
  <c r="A2050" i="7"/>
  <c r="A2058" i="7"/>
  <c r="A2066" i="7"/>
  <c r="A2074" i="7"/>
  <c r="A2082" i="7"/>
  <c r="A2090" i="7"/>
  <c r="A2098" i="7"/>
  <c r="A2106" i="7"/>
  <c r="A2114" i="7"/>
  <c r="A2122" i="7"/>
  <c r="A2130" i="7"/>
  <c r="A2133" i="7"/>
  <c r="A2141" i="7"/>
  <c r="A2149" i="7"/>
  <c r="A2157" i="7"/>
  <c r="A2165" i="7"/>
  <c r="A2176" i="7"/>
  <c r="A2184" i="7"/>
  <c r="A2192" i="7"/>
  <c r="A2200" i="7"/>
  <c r="A2208" i="7"/>
  <c r="A2211" i="7"/>
  <c r="A2219" i="7"/>
  <c r="A2227" i="7"/>
  <c r="A2235" i="7"/>
  <c r="A2243" i="7"/>
  <c r="A2251" i="7"/>
  <c r="A2259" i="7"/>
  <c r="A2267" i="7"/>
  <c r="A2275" i="7"/>
  <c r="A967" i="7"/>
  <c r="A1602" i="7"/>
  <c r="A1757" i="7"/>
  <c r="A1821" i="7"/>
  <c r="A1885" i="7"/>
  <c r="A1949" i="7"/>
  <c r="A2008" i="7"/>
  <c r="A2067" i="7"/>
  <c r="A2131" i="7"/>
  <c r="A2185" i="7"/>
  <c r="A2244" i="7"/>
  <c r="A2284" i="7"/>
  <c r="A2292" i="7"/>
  <c r="A2300" i="7"/>
  <c r="A2314" i="7"/>
  <c r="A2322" i="7"/>
  <c r="A2330" i="7"/>
  <c r="A2338" i="7"/>
  <c r="A2346" i="7"/>
  <c r="A2354" i="7"/>
  <c r="A2362" i="7"/>
  <c r="A2370" i="7"/>
  <c r="A2378" i="7"/>
  <c r="A2386" i="7"/>
  <c r="A2394" i="7"/>
  <c r="A2402" i="7"/>
  <c r="A2410" i="7"/>
  <c r="A2418" i="7"/>
  <c r="A2426" i="7"/>
  <c r="A2434" i="7"/>
  <c r="A2442" i="7"/>
  <c r="A2450" i="7"/>
  <c r="A2458" i="7"/>
  <c r="A2466" i="7"/>
  <c r="A2474" i="7"/>
  <c r="A2482" i="7"/>
  <c r="A2000" i="7"/>
  <c r="A2236" i="7"/>
  <c r="A2313" i="7"/>
  <c r="A2345" i="7"/>
  <c r="A2401" i="7"/>
  <c r="A2449" i="7"/>
  <c r="A1164" i="7"/>
  <c r="A1666" i="7"/>
  <c r="A1765" i="7"/>
  <c r="A1829" i="7"/>
  <c r="A1893" i="7"/>
  <c r="A1957" i="7"/>
  <c r="A2016" i="7"/>
  <c r="A2075" i="7"/>
  <c r="A2134" i="7"/>
  <c r="A2193" i="7"/>
  <c r="A2252" i="7"/>
  <c r="A2285" i="7"/>
  <c r="A2293" i="7"/>
  <c r="A2301" i="7"/>
  <c r="A2315" i="7"/>
  <c r="A2323" i="7"/>
  <c r="A2331" i="7"/>
  <c r="A2339" i="7"/>
  <c r="A2347" i="7"/>
  <c r="A2355" i="7"/>
  <c r="A2363" i="7"/>
  <c r="A2371" i="7"/>
  <c r="A2379" i="7"/>
  <c r="A2387" i="7"/>
  <c r="A2395" i="7"/>
  <c r="A2403" i="7"/>
  <c r="A2411" i="7"/>
  <c r="A2419" i="7"/>
  <c r="A2427" i="7"/>
  <c r="A2435" i="7"/>
  <c r="A2443" i="7"/>
  <c r="A2451" i="7"/>
  <c r="A2459" i="7"/>
  <c r="A2467" i="7"/>
  <c r="A2475" i="7"/>
  <c r="A2483" i="7"/>
  <c r="A2059" i="7"/>
  <c r="A1223" i="7"/>
  <c r="A1709" i="7"/>
  <c r="A1773" i="7"/>
  <c r="A1837" i="7"/>
  <c r="A1901" i="7"/>
  <c r="A1965" i="7"/>
  <c r="A2019" i="7"/>
  <c r="A2083" i="7"/>
  <c r="A2142" i="7"/>
  <c r="A2201" i="7"/>
  <c r="A2260" i="7"/>
  <c r="A2286" i="7"/>
  <c r="A2294" i="7"/>
  <c r="A2302" i="7"/>
  <c r="A2305" i="7"/>
  <c r="A2316" i="7"/>
  <c r="A2324" i="7"/>
  <c r="A2332" i="7"/>
  <c r="A2340" i="7"/>
  <c r="A2348" i="7"/>
  <c r="A2356" i="7"/>
  <c r="A2364" i="7"/>
  <c r="A2372" i="7"/>
  <c r="A2380" i="7"/>
  <c r="A2388" i="7"/>
  <c r="A2396" i="7"/>
  <c r="A2404" i="7"/>
  <c r="A2412" i="7"/>
  <c r="A2420" i="7"/>
  <c r="A2428" i="7"/>
  <c r="A2436" i="7"/>
  <c r="A2444" i="7"/>
  <c r="A2452" i="7"/>
  <c r="A2460" i="7"/>
  <c r="A2468" i="7"/>
  <c r="A2476" i="7"/>
  <c r="A2484" i="7"/>
  <c r="A1538" i="7"/>
  <c r="A2369" i="7"/>
  <c r="A2425" i="7"/>
  <c r="A2473" i="7"/>
  <c r="A1282" i="7"/>
  <c r="A1717" i="7"/>
  <c r="A1781" i="7"/>
  <c r="A1845" i="7"/>
  <c r="A1909" i="7"/>
  <c r="A1973" i="7"/>
  <c r="A2027" i="7"/>
  <c r="A2091" i="7"/>
  <c r="A2150" i="7"/>
  <c r="A2209" i="7"/>
  <c r="A2268" i="7"/>
  <c r="A2287" i="7"/>
  <c r="A2295" i="7"/>
  <c r="A2303" i="7"/>
  <c r="A2306" i="7"/>
  <c r="A2317" i="7"/>
  <c r="A2325" i="7"/>
  <c r="A2333" i="7"/>
  <c r="A2341" i="7"/>
  <c r="A2349" i="7"/>
  <c r="A2357" i="7"/>
  <c r="A2365" i="7"/>
  <c r="A2373" i="7"/>
  <c r="A2381" i="7"/>
  <c r="A2389" i="7"/>
  <c r="A2397" i="7"/>
  <c r="A2405" i="7"/>
  <c r="A2413" i="7"/>
  <c r="A2421" i="7"/>
  <c r="A2429" i="7"/>
  <c r="A2437" i="7"/>
  <c r="A2445" i="7"/>
  <c r="A2453" i="7"/>
  <c r="A2461" i="7"/>
  <c r="A2469" i="7"/>
  <c r="A2477" i="7"/>
  <c r="A2485" i="7"/>
  <c r="A2488" i="7"/>
  <c r="A1749" i="7"/>
  <c r="A2299" i="7"/>
  <c r="A2377" i="7"/>
  <c r="A2409" i="7"/>
  <c r="A2457" i="7"/>
  <c r="A1346" i="7"/>
  <c r="A1725" i="7"/>
  <c r="A1789" i="7"/>
  <c r="A1853" i="7"/>
  <c r="A1917" i="7"/>
  <c r="A2035" i="7"/>
  <c r="A2099" i="7"/>
  <c r="A2158" i="7"/>
  <c r="A2212" i="7"/>
  <c r="A2276" i="7"/>
  <c r="A2280" i="7"/>
  <c r="A2288" i="7"/>
  <c r="A2296" i="7"/>
  <c r="A2304" i="7"/>
  <c r="A2307" i="7"/>
  <c r="A2310" i="7"/>
  <c r="A2318" i="7"/>
  <c r="A2326" i="7"/>
  <c r="A2334" i="7"/>
  <c r="A2342" i="7"/>
  <c r="A2350" i="7"/>
  <c r="A2358" i="7"/>
  <c r="A2366" i="7"/>
  <c r="A2374" i="7"/>
  <c r="A2382" i="7"/>
  <c r="A2390" i="7"/>
  <c r="A2398" i="7"/>
  <c r="A2406" i="7"/>
  <c r="A2414" i="7"/>
  <c r="A2422" i="7"/>
  <c r="A2430" i="7"/>
  <c r="A2438" i="7"/>
  <c r="A2446" i="7"/>
  <c r="A2454" i="7"/>
  <c r="A2462" i="7"/>
  <c r="A2470" i="7"/>
  <c r="A2478" i="7"/>
  <c r="A2486" i="7"/>
  <c r="A1877" i="7"/>
  <c r="A2283" i="7"/>
  <c r="A2329" i="7"/>
  <c r="A2353" i="7"/>
  <c r="A2385" i="7"/>
  <c r="A2433" i="7"/>
  <c r="A2481" i="7"/>
  <c r="A1410" i="7"/>
  <c r="A1733" i="7"/>
  <c r="A1797" i="7"/>
  <c r="A1861" i="7"/>
  <c r="A1925" i="7"/>
  <c r="A1984" i="7"/>
  <c r="A2043" i="7"/>
  <c r="A2107" i="7"/>
  <c r="A2166" i="7"/>
  <c r="A2220" i="7"/>
  <c r="A2278" i="7"/>
  <c r="A2281" i="7"/>
  <c r="A2289" i="7"/>
  <c r="A2297" i="7"/>
  <c r="A2308" i="7"/>
  <c r="A2311" i="7"/>
  <c r="A2319" i="7"/>
  <c r="A2327" i="7"/>
  <c r="A2335" i="7"/>
  <c r="A2343" i="7"/>
  <c r="A2351" i="7"/>
  <c r="A2359" i="7"/>
  <c r="A2367" i="7"/>
  <c r="A2375" i="7"/>
  <c r="A2383" i="7"/>
  <c r="A2391" i="7"/>
  <c r="A2399" i="7"/>
  <c r="A2407" i="7"/>
  <c r="A2415" i="7"/>
  <c r="A2423" i="7"/>
  <c r="A2431" i="7"/>
  <c r="A2439" i="7"/>
  <c r="A2447" i="7"/>
  <c r="A2455" i="7"/>
  <c r="A2463" i="7"/>
  <c r="A2471" i="7"/>
  <c r="A2479" i="7"/>
  <c r="A2487" i="7"/>
  <c r="A1941" i="7"/>
  <c r="A2177" i="7"/>
  <c r="A2337" i="7"/>
  <c r="A2393" i="7"/>
  <c r="A2441" i="7"/>
  <c r="A1474" i="7"/>
  <c r="A1741" i="7"/>
  <c r="A1805" i="7"/>
  <c r="A1869" i="7"/>
  <c r="A1933" i="7"/>
  <c r="A1992" i="7"/>
  <c r="A2051" i="7"/>
  <c r="A2115" i="7"/>
  <c r="A2228" i="7"/>
  <c r="A2279" i="7"/>
  <c r="A2282" i="7"/>
  <c r="A2290" i="7"/>
  <c r="A2298" i="7"/>
  <c r="A2309" i="7"/>
  <c r="A2312" i="7"/>
  <c r="A2320" i="7"/>
  <c r="A2328" i="7"/>
  <c r="A2336" i="7"/>
  <c r="A2344" i="7"/>
  <c r="A2352" i="7"/>
  <c r="A2360" i="7"/>
  <c r="A2368" i="7"/>
  <c r="A2376" i="7"/>
  <c r="A2384" i="7"/>
  <c r="A2392" i="7"/>
  <c r="A2400" i="7"/>
  <c r="A2408" i="7"/>
  <c r="A2416" i="7"/>
  <c r="A2424" i="7"/>
  <c r="A2432" i="7"/>
  <c r="A2440" i="7"/>
  <c r="A2448" i="7"/>
  <c r="A2456" i="7"/>
  <c r="A2464" i="7"/>
  <c r="A2472" i="7"/>
  <c r="A2480" i="7"/>
  <c r="A1813" i="7"/>
  <c r="A2123" i="7"/>
  <c r="A2291" i="7"/>
  <c r="A2321" i="7"/>
  <c r="A2361" i="7"/>
  <c r="A2417" i="7"/>
  <c r="A2465" i="7"/>
  <c r="B9" i="5" l="1"/>
  <c r="F1" i="7"/>
  <c r="F261" i="5"/>
  <c r="A261" i="5"/>
  <c r="G261" i="5"/>
  <c r="H261" i="5"/>
  <c r="I261" i="5"/>
  <c r="B261" i="5"/>
  <c r="D261" i="5"/>
  <c r="K261" i="5"/>
  <c r="C261" i="5"/>
  <c r="E261" i="5"/>
  <c r="J261" i="5"/>
  <c r="C186" i="5"/>
  <c r="J186" i="5"/>
  <c r="D186" i="5"/>
  <c r="K186" i="5"/>
  <c r="E186" i="5"/>
  <c r="H186" i="5"/>
  <c r="A186" i="5"/>
  <c r="B186" i="5"/>
  <c r="F186" i="5"/>
  <c r="G186" i="5"/>
  <c r="I186" i="5"/>
  <c r="A393" i="5"/>
  <c r="G393" i="5"/>
  <c r="H393" i="5"/>
  <c r="I393" i="5"/>
  <c r="B393" i="5"/>
  <c r="C393" i="5"/>
  <c r="J393" i="5"/>
  <c r="E393" i="5"/>
  <c r="D393" i="5"/>
  <c r="F393" i="5"/>
  <c r="K393" i="5"/>
  <c r="C540" i="5"/>
  <c r="J540" i="5"/>
  <c r="D540" i="5"/>
  <c r="K540" i="5"/>
  <c r="F540" i="5"/>
  <c r="I540" i="5"/>
  <c r="B540" i="5"/>
  <c r="E540" i="5"/>
  <c r="G540" i="5"/>
  <c r="H540" i="5"/>
  <c r="A540" i="5"/>
  <c r="F583" i="5"/>
  <c r="H583" i="5"/>
  <c r="I583" i="5"/>
  <c r="B583" i="5"/>
  <c r="D583" i="5"/>
  <c r="K583" i="5"/>
  <c r="C583" i="5"/>
  <c r="E583" i="5"/>
  <c r="G583" i="5"/>
  <c r="J583" i="5"/>
  <c r="A583" i="5"/>
  <c r="E50" i="5"/>
  <c r="F50" i="5"/>
  <c r="A50" i="5"/>
  <c r="G50" i="5"/>
  <c r="H50" i="5"/>
  <c r="J50" i="5"/>
  <c r="K50" i="5"/>
  <c r="B50" i="5"/>
  <c r="C50" i="5"/>
  <c r="I50" i="5"/>
  <c r="D50" i="5"/>
  <c r="C476" i="5"/>
  <c r="J476" i="5"/>
  <c r="D476" i="5"/>
  <c r="K476" i="5"/>
  <c r="E476" i="5"/>
  <c r="F476" i="5"/>
  <c r="A476" i="5"/>
  <c r="H476" i="5"/>
  <c r="I476" i="5"/>
  <c r="B476" i="5"/>
  <c r="G476" i="5"/>
  <c r="D582" i="5"/>
  <c r="K582" i="5"/>
  <c r="F582" i="5"/>
  <c r="A582" i="5"/>
  <c r="G582" i="5"/>
  <c r="H582" i="5"/>
  <c r="B582" i="5"/>
  <c r="C582" i="5"/>
  <c r="I582" i="5"/>
  <c r="E582" i="5"/>
  <c r="J582" i="5"/>
  <c r="I20" i="5"/>
  <c r="B20" i="5"/>
  <c r="C20" i="5"/>
  <c r="J20" i="5"/>
  <c r="D20" i="5"/>
  <c r="K20" i="5"/>
  <c r="A20" i="5"/>
  <c r="E20" i="5"/>
  <c r="F20" i="5"/>
  <c r="G20" i="5"/>
  <c r="H20" i="5"/>
  <c r="A7" i="5"/>
  <c r="G7" i="5"/>
  <c r="H7" i="5"/>
  <c r="I7" i="5"/>
  <c r="B7" i="5"/>
  <c r="C7" i="5"/>
  <c r="J7" i="5"/>
  <c r="D7" i="5"/>
  <c r="E7" i="5"/>
  <c r="F7" i="5"/>
  <c r="K7" i="5"/>
  <c r="D326" i="5"/>
  <c r="K326" i="5"/>
  <c r="E326" i="5"/>
  <c r="F326" i="5"/>
  <c r="A326" i="5"/>
  <c r="G326" i="5"/>
  <c r="C326" i="5"/>
  <c r="J326" i="5"/>
  <c r="B326" i="5"/>
  <c r="H326" i="5"/>
  <c r="I326" i="5"/>
  <c r="E205" i="5"/>
  <c r="F205" i="5"/>
  <c r="A205" i="5"/>
  <c r="G205" i="5"/>
  <c r="H205" i="5"/>
  <c r="I205" i="5"/>
  <c r="C205" i="5"/>
  <c r="J205" i="5"/>
  <c r="B205" i="5"/>
  <c r="D205" i="5"/>
  <c r="K205" i="5"/>
  <c r="F54" i="5"/>
  <c r="A54" i="5"/>
  <c r="G54" i="5"/>
  <c r="H54" i="5"/>
  <c r="I54" i="5"/>
  <c r="J54" i="5"/>
  <c r="B54" i="5"/>
  <c r="K54" i="5"/>
  <c r="D54" i="5"/>
  <c r="C54" i="5"/>
  <c r="E54" i="5"/>
  <c r="I362" i="5"/>
  <c r="B362" i="5"/>
  <c r="C362" i="5"/>
  <c r="J362" i="5"/>
  <c r="D362" i="5"/>
  <c r="K362" i="5"/>
  <c r="E362" i="5"/>
  <c r="A362" i="5"/>
  <c r="G362" i="5"/>
  <c r="F362" i="5"/>
  <c r="H362" i="5"/>
  <c r="A486" i="5"/>
  <c r="G486" i="5"/>
  <c r="H486" i="5"/>
  <c r="B486" i="5"/>
  <c r="J486" i="5"/>
  <c r="K486" i="5"/>
  <c r="C486" i="5"/>
  <c r="F486" i="5"/>
  <c r="I486" i="5"/>
  <c r="D486" i="5"/>
  <c r="E486" i="5"/>
  <c r="B573" i="5"/>
  <c r="D573" i="5"/>
  <c r="K573" i="5"/>
  <c r="E573" i="5"/>
  <c r="F573" i="5"/>
  <c r="H573" i="5"/>
  <c r="G573" i="5"/>
  <c r="A573" i="5"/>
  <c r="C573" i="5"/>
  <c r="I573" i="5"/>
  <c r="J573" i="5"/>
  <c r="E131" i="5"/>
  <c r="F131" i="5"/>
  <c r="A131" i="5"/>
  <c r="G131" i="5"/>
  <c r="B131" i="5"/>
  <c r="J131" i="5"/>
  <c r="K131" i="5"/>
  <c r="C131" i="5"/>
  <c r="H131" i="5"/>
  <c r="D131" i="5"/>
  <c r="I131" i="5"/>
  <c r="A417" i="5"/>
  <c r="G417" i="5"/>
  <c r="H417" i="5"/>
  <c r="I417" i="5"/>
  <c r="B417" i="5"/>
  <c r="E417" i="5"/>
  <c r="F417" i="5"/>
  <c r="J417" i="5"/>
  <c r="K417" i="5"/>
  <c r="C417" i="5"/>
  <c r="D417" i="5"/>
  <c r="A84" i="5"/>
  <c r="G84" i="5"/>
  <c r="H84" i="5"/>
  <c r="I84" i="5"/>
  <c r="B84" i="5"/>
  <c r="C84" i="5"/>
  <c r="J84" i="5"/>
  <c r="E84" i="5"/>
  <c r="K84" i="5"/>
  <c r="D84" i="5"/>
  <c r="F84" i="5"/>
  <c r="C520" i="5"/>
  <c r="J520" i="5"/>
  <c r="D520" i="5"/>
  <c r="K520" i="5"/>
  <c r="E520" i="5"/>
  <c r="F520" i="5"/>
  <c r="I520" i="5"/>
  <c r="A520" i="5"/>
  <c r="B520" i="5"/>
  <c r="G520" i="5"/>
  <c r="H520" i="5"/>
  <c r="D276" i="5"/>
  <c r="K276" i="5"/>
  <c r="E276" i="5"/>
  <c r="F276" i="5"/>
  <c r="A276" i="5"/>
  <c r="G276" i="5"/>
  <c r="H276" i="5"/>
  <c r="B276" i="5"/>
  <c r="I276" i="5"/>
  <c r="J276" i="5"/>
  <c r="C276" i="5"/>
  <c r="E553" i="5"/>
  <c r="F553" i="5"/>
  <c r="H553" i="5"/>
  <c r="C553" i="5"/>
  <c r="J553" i="5"/>
  <c r="K553" i="5"/>
  <c r="A553" i="5"/>
  <c r="B553" i="5"/>
  <c r="D553" i="5"/>
  <c r="G553" i="5"/>
  <c r="I553" i="5"/>
  <c r="E513" i="5"/>
  <c r="F513" i="5"/>
  <c r="A513" i="5"/>
  <c r="G513" i="5"/>
  <c r="H513" i="5"/>
  <c r="C513" i="5"/>
  <c r="J513" i="5"/>
  <c r="B513" i="5"/>
  <c r="D513" i="5"/>
  <c r="I513" i="5"/>
  <c r="K513" i="5"/>
  <c r="B231" i="5"/>
  <c r="D231" i="5"/>
  <c r="K231" i="5"/>
  <c r="A231" i="5"/>
  <c r="G231" i="5"/>
  <c r="C231" i="5"/>
  <c r="E231" i="5"/>
  <c r="F231" i="5"/>
  <c r="H231" i="5"/>
  <c r="I231" i="5"/>
  <c r="J231" i="5"/>
  <c r="F164" i="5"/>
  <c r="A164" i="5"/>
  <c r="G164" i="5"/>
  <c r="H164" i="5"/>
  <c r="I164" i="5"/>
  <c r="B164" i="5"/>
  <c r="D164" i="5"/>
  <c r="K164" i="5"/>
  <c r="J164" i="5"/>
  <c r="C164" i="5"/>
  <c r="E164" i="5"/>
  <c r="I195" i="5"/>
  <c r="B195" i="5"/>
  <c r="C195" i="5"/>
  <c r="J195" i="5"/>
  <c r="D195" i="5"/>
  <c r="K195" i="5"/>
  <c r="E195" i="5"/>
  <c r="A195" i="5"/>
  <c r="G195" i="5"/>
  <c r="F195" i="5"/>
  <c r="H195" i="5"/>
  <c r="C303" i="5"/>
  <c r="J303" i="5"/>
  <c r="E303" i="5"/>
  <c r="F303" i="5"/>
  <c r="B303" i="5"/>
  <c r="D303" i="5"/>
  <c r="G303" i="5"/>
  <c r="A303" i="5"/>
  <c r="K303" i="5"/>
  <c r="H303" i="5"/>
  <c r="I303" i="5"/>
  <c r="I185" i="5"/>
  <c r="B185" i="5"/>
  <c r="C185" i="5"/>
  <c r="J185" i="5"/>
  <c r="F185" i="5"/>
  <c r="A185" i="5"/>
  <c r="D185" i="5"/>
  <c r="E185" i="5"/>
  <c r="H185" i="5"/>
  <c r="G185" i="5"/>
  <c r="K185" i="5"/>
  <c r="B321" i="5"/>
  <c r="C321" i="5"/>
  <c r="J321" i="5"/>
  <c r="D321" i="5"/>
  <c r="K321" i="5"/>
  <c r="E321" i="5"/>
  <c r="H321" i="5"/>
  <c r="I321" i="5"/>
  <c r="A321" i="5"/>
  <c r="F321" i="5"/>
  <c r="G321" i="5"/>
  <c r="B565" i="5"/>
  <c r="C565" i="5"/>
  <c r="J565" i="5"/>
  <c r="D565" i="5"/>
  <c r="K565" i="5"/>
  <c r="E565" i="5"/>
  <c r="F565" i="5"/>
  <c r="A565" i="5"/>
  <c r="G565" i="5"/>
  <c r="H565" i="5"/>
  <c r="I565" i="5"/>
  <c r="A405" i="5"/>
  <c r="G405" i="5"/>
  <c r="H405" i="5"/>
  <c r="I405" i="5"/>
  <c r="B405" i="5"/>
  <c r="E405" i="5"/>
  <c r="J405" i="5"/>
  <c r="K405" i="5"/>
  <c r="D405" i="5"/>
  <c r="F405" i="5"/>
  <c r="C405" i="5"/>
  <c r="A365" i="5"/>
  <c r="G365" i="5"/>
  <c r="H365" i="5"/>
  <c r="I365" i="5"/>
  <c r="B365" i="5"/>
  <c r="C365" i="5"/>
  <c r="J365" i="5"/>
  <c r="E365" i="5"/>
  <c r="D365" i="5"/>
  <c r="F365" i="5"/>
  <c r="K365" i="5"/>
  <c r="E143" i="5"/>
  <c r="F143" i="5"/>
  <c r="A143" i="5"/>
  <c r="G143" i="5"/>
  <c r="B143" i="5"/>
  <c r="C143" i="5"/>
  <c r="D143" i="5"/>
  <c r="H143" i="5"/>
  <c r="I143" i="5"/>
  <c r="J143" i="5"/>
  <c r="K143" i="5"/>
  <c r="E461" i="5"/>
  <c r="F461" i="5"/>
  <c r="A461" i="5"/>
  <c r="G461" i="5"/>
  <c r="H461" i="5"/>
  <c r="C461" i="5"/>
  <c r="J461" i="5"/>
  <c r="K461" i="5"/>
  <c r="D461" i="5"/>
  <c r="I461" i="5"/>
  <c r="B461" i="5"/>
  <c r="I70" i="5"/>
  <c r="B70" i="5"/>
  <c r="C70" i="5"/>
  <c r="J70" i="5"/>
  <c r="D70" i="5"/>
  <c r="K70" i="5"/>
  <c r="A70" i="5"/>
  <c r="G70" i="5"/>
  <c r="E70" i="5"/>
  <c r="F70" i="5"/>
  <c r="H70" i="5"/>
  <c r="H121" i="5"/>
  <c r="I121" i="5"/>
  <c r="B121" i="5"/>
  <c r="C121" i="5"/>
  <c r="J121" i="5"/>
  <c r="D121" i="5"/>
  <c r="K121" i="5"/>
  <c r="F121" i="5"/>
  <c r="E121" i="5"/>
  <c r="G121" i="5"/>
  <c r="A121" i="5"/>
  <c r="D310" i="5"/>
  <c r="K310" i="5"/>
  <c r="E310" i="5"/>
  <c r="F310" i="5"/>
  <c r="A310" i="5"/>
  <c r="G310" i="5"/>
  <c r="B310" i="5"/>
  <c r="C310" i="5"/>
  <c r="J310" i="5"/>
  <c r="H310" i="5"/>
  <c r="I310" i="5"/>
  <c r="F315" i="5"/>
  <c r="A315" i="5"/>
  <c r="G315" i="5"/>
  <c r="H315" i="5"/>
  <c r="I315" i="5"/>
  <c r="D315" i="5"/>
  <c r="K315" i="5"/>
  <c r="E315" i="5"/>
  <c r="J315" i="5"/>
  <c r="B315" i="5"/>
  <c r="C315" i="5"/>
  <c r="E429" i="5"/>
  <c r="F429" i="5"/>
  <c r="A429" i="5"/>
  <c r="G429" i="5"/>
  <c r="H429" i="5"/>
  <c r="C429" i="5"/>
  <c r="J429" i="5"/>
  <c r="D429" i="5"/>
  <c r="K429" i="5"/>
  <c r="B429" i="5"/>
  <c r="I429" i="5"/>
  <c r="A630" i="5"/>
  <c r="G630" i="5"/>
  <c r="D630" i="5"/>
  <c r="H630" i="5"/>
  <c r="B630" i="5"/>
  <c r="I630" i="5"/>
  <c r="K630" i="5"/>
  <c r="C630" i="5"/>
  <c r="J630" i="5"/>
  <c r="E630" i="5"/>
  <c r="F630" i="5"/>
  <c r="E497" i="5"/>
  <c r="F497" i="5"/>
  <c r="A497" i="5"/>
  <c r="G497" i="5"/>
  <c r="H497" i="5"/>
  <c r="C497" i="5"/>
  <c r="J497" i="5"/>
  <c r="D497" i="5"/>
  <c r="K497" i="5"/>
  <c r="I497" i="5"/>
  <c r="B497" i="5"/>
  <c r="E209" i="5"/>
  <c r="F209" i="5"/>
  <c r="A209" i="5"/>
  <c r="G209" i="5"/>
  <c r="H209" i="5"/>
  <c r="I209" i="5"/>
  <c r="C209" i="5"/>
  <c r="J209" i="5"/>
  <c r="K209" i="5"/>
  <c r="B209" i="5"/>
  <c r="D209" i="5"/>
  <c r="E441" i="5"/>
  <c r="F441" i="5"/>
  <c r="A441" i="5"/>
  <c r="G441" i="5"/>
  <c r="H441" i="5"/>
  <c r="C441" i="5"/>
  <c r="J441" i="5"/>
  <c r="D441" i="5"/>
  <c r="K441" i="5"/>
  <c r="B441" i="5"/>
  <c r="I441" i="5"/>
  <c r="A309" i="5"/>
  <c r="G309" i="5"/>
  <c r="B309" i="5"/>
  <c r="J309" i="5"/>
  <c r="C309" i="5"/>
  <c r="K309" i="5"/>
  <c r="D309" i="5"/>
  <c r="H309" i="5"/>
  <c r="I309" i="5"/>
  <c r="E309" i="5"/>
  <c r="F309" i="5"/>
  <c r="D264" i="5"/>
  <c r="K264" i="5"/>
  <c r="E264" i="5"/>
  <c r="F264" i="5"/>
  <c r="A264" i="5"/>
  <c r="G264" i="5"/>
  <c r="H264" i="5"/>
  <c r="B264" i="5"/>
  <c r="C264" i="5"/>
  <c r="I264" i="5"/>
  <c r="J264" i="5"/>
  <c r="E457" i="5"/>
  <c r="F457" i="5"/>
  <c r="A457" i="5"/>
  <c r="G457" i="5"/>
  <c r="H457" i="5"/>
  <c r="C457" i="5"/>
  <c r="J457" i="5"/>
  <c r="B457" i="5"/>
  <c r="D457" i="5"/>
  <c r="I457" i="5"/>
  <c r="K457" i="5"/>
  <c r="I423" i="5"/>
  <c r="B423" i="5"/>
  <c r="C423" i="5"/>
  <c r="J423" i="5"/>
  <c r="D423" i="5"/>
  <c r="K423" i="5"/>
  <c r="A423" i="5"/>
  <c r="G423" i="5"/>
  <c r="H423" i="5"/>
  <c r="E423" i="5"/>
  <c r="F423" i="5"/>
  <c r="B112" i="5"/>
  <c r="E112" i="5"/>
  <c r="F112" i="5"/>
  <c r="G112" i="5"/>
  <c r="H112" i="5"/>
  <c r="A112" i="5"/>
  <c r="I112" i="5"/>
  <c r="C112" i="5"/>
  <c r="K112" i="5"/>
  <c r="D112" i="5"/>
  <c r="J112" i="5"/>
  <c r="A88" i="5"/>
  <c r="G88" i="5"/>
  <c r="H88" i="5"/>
  <c r="I88" i="5"/>
  <c r="B88" i="5"/>
  <c r="C88" i="5"/>
  <c r="J88" i="5"/>
  <c r="E88" i="5"/>
  <c r="D88" i="5"/>
  <c r="K88" i="5"/>
  <c r="F88" i="5"/>
  <c r="A421" i="5"/>
  <c r="G421" i="5"/>
  <c r="H421" i="5"/>
  <c r="J421" i="5"/>
  <c r="B421" i="5"/>
  <c r="K421" i="5"/>
  <c r="C421" i="5"/>
  <c r="D421" i="5"/>
  <c r="I421" i="5"/>
  <c r="E421" i="5"/>
  <c r="F421" i="5"/>
  <c r="A136" i="5"/>
  <c r="G136" i="5"/>
  <c r="H136" i="5"/>
  <c r="I136" i="5"/>
  <c r="D136" i="5"/>
  <c r="K136" i="5"/>
  <c r="E136" i="5"/>
  <c r="F136" i="5"/>
  <c r="J136" i="5"/>
  <c r="B136" i="5"/>
  <c r="C136" i="5"/>
  <c r="C55" i="5"/>
  <c r="J55" i="5"/>
  <c r="D55" i="5"/>
  <c r="K55" i="5"/>
  <c r="E55" i="5"/>
  <c r="F55" i="5"/>
  <c r="G55" i="5"/>
  <c r="I55" i="5"/>
  <c r="A55" i="5"/>
  <c r="H55" i="5"/>
  <c r="B55" i="5"/>
  <c r="I455" i="5"/>
  <c r="B455" i="5"/>
  <c r="C455" i="5"/>
  <c r="J455" i="5"/>
  <c r="D455" i="5"/>
  <c r="K455" i="5"/>
  <c r="A455" i="5"/>
  <c r="G455" i="5"/>
  <c r="H455" i="5"/>
  <c r="E455" i="5"/>
  <c r="F455" i="5"/>
  <c r="C512" i="5"/>
  <c r="J512" i="5"/>
  <c r="D512" i="5"/>
  <c r="K512" i="5"/>
  <c r="E512" i="5"/>
  <c r="F512" i="5"/>
  <c r="I512" i="5"/>
  <c r="B512" i="5"/>
  <c r="A512" i="5"/>
  <c r="G512" i="5"/>
  <c r="H512" i="5"/>
  <c r="C86" i="5"/>
  <c r="J86" i="5"/>
  <c r="D86" i="5"/>
  <c r="K86" i="5"/>
  <c r="E86" i="5"/>
  <c r="F86" i="5"/>
  <c r="A86" i="5"/>
  <c r="G86" i="5"/>
  <c r="I86" i="5"/>
  <c r="H86" i="5"/>
  <c r="B86" i="5"/>
  <c r="E79" i="5"/>
  <c r="F79" i="5"/>
  <c r="A79" i="5"/>
  <c r="G79" i="5"/>
  <c r="H79" i="5"/>
  <c r="I79" i="5"/>
  <c r="C79" i="5"/>
  <c r="J79" i="5"/>
  <c r="B79" i="5"/>
  <c r="D79" i="5"/>
  <c r="K79" i="5"/>
  <c r="E38" i="5"/>
  <c r="F38" i="5"/>
  <c r="A38" i="5"/>
  <c r="G38" i="5"/>
  <c r="H38" i="5"/>
  <c r="C38" i="5"/>
  <c r="D38" i="5"/>
  <c r="I38" i="5"/>
  <c r="J38" i="5"/>
  <c r="K38" i="5"/>
  <c r="B38" i="5"/>
  <c r="C419" i="5"/>
  <c r="J419" i="5"/>
  <c r="D419" i="5"/>
  <c r="K419" i="5"/>
  <c r="E419" i="5"/>
  <c r="F419" i="5"/>
  <c r="G419" i="5"/>
  <c r="H419" i="5"/>
  <c r="I419" i="5"/>
  <c r="B419" i="5"/>
  <c r="A419" i="5"/>
  <c r="I515" i="5"/>
  <c r="B515" i="5"/>
  <c r="C515" i="5"/>
  <c r="J515" i="5"/>
  <c r="D515" i="5"/>
  <c r="K515" i="5"/>
  <c r="A515" i="5"/>
  <c r="G515" i="5"/>
  <c r="E515" i="5"/>
  <c r="F515" i="5"/>
  <c r="H515" i="5"/>
  <c r="D558" i="5"/>
  <c r="K558" i="5"/>
  <c r="E558" i="5"/>
  <c r="F558" i="5"/>
  <c r="A558" i="5"/>
  <c r="G558" i="5"/>
  <c r="H558" i="5"/>
  <c r="I558" i="5"/>
  <c r="B558" i="5"/>
  <c r="J558" i="5"/>
  <c r="C558" i="5"/>
  <c r="B118" i="5"/>
  <c r="C118" i="5"/>
  <c r="J118" i="5"/>
  <c r="D118" i="5"/>
  <c r="K118" i="5"/>
  <c r="E118" i="5"/>
  <c r="F118" i="5"/>
  <c r="H118" i="5"/>
  <c r="A118" i="5"/>
  <c r="G118" i="5"/>
  <c r="I118" i="5"/>
  <c r="I40" i="5"/>
  <c r="B40" i="5"/>
  <c r="C40" i="5"/>
  <c r="J40" i="5"/>
  <c r="D40" i="5"/>
  <c r="K40" i="5"/>
  <c r="G40" i="5"/>
  <c r="H40" i="5"/>
  <c r="A40" i="5"/>
  <c r="E40" i="5"/>
  <c r="F40" i="5"/>
  <c r="H117" i="5"/>
  <c r="I117" i="5"/>
  <c r="B117" i="5"/>
  <c r="C117" i="5"/>
  <c r="J117" i="5"/>
  <c r="D117" i="5"/>
  <c r="K117" i="5"/>
  <c r="F117" i="5"/>
  <c r="A117" i="5"/>
  <c r="E117" i="5"/>
  <c r="G117" i="5"/>
  <c r="E26" i="5"/>
  <c r="F26" i="5"/>
  <c r="A26" i="5"/>
  <c r="G26" i="5"/>
  <c r="H26" i="5"/>
  <c r="J26" i="5"/>
  <c r="K26" i="5"/>
  <c r="B26" i="5"/>
  <c r="C26" i="5"/>
  <c r="I26" i="5"/>
  <c r="D26" i="5"/>
  <c r="C628" i="5"/>
  <c r="J628" i="5"/>
  <c r="D628" i="5"/>
  <c r="K628" i="5"/>
  <c r="F628" i="5"/>
  <c r="E628" i="5"/>
  <c r="H628" i="5"/>
  <c r="A628" i="5"/>
  <c r="G628" i="5"/>
  <c r="I628" i="5"/>
  <c r="B628" i="5"/>
  <c r="E42" i="5"/>
  <c r="F42" i="5"/>
  <c r="A42" i="5"/>
  <c r="G42" i="5"/>
  <c r="H42" i="5"/>
  <c r="J42" i="5"/>
  <c r="K42" i="5"/>
  <c r="B42" i="5"/>
  <c r="C42" i="5"/>
  <c r="I42" i="5"/>
  <c r="D42" i="5"/>
  <c r="D314" i="5"/>
  <c r="K314" i="5"/>
  <c r="E314" i="5"/>
  <c r="F314" i="5"/>
  <c r="A314" i="5"/>
  <c r="G314" i="5"/>
  <c r="B314" i="5"/>
  <c r="C314" i="5"/>
  <c r="J314" i="5"/>
  <c r="H314" i="5"/>
  <c r="I314" i="5"/>
  <c r="C371" i="5"/>
  <c r="J371" i="5"/>
  <c r="D371" i="5"/>
  <c r="K371" i="5"/>
  <c r="E371" i="5"/>
  <c r="F371" i="5"/>
  <c r="A371" i="5"/>
  <c r="G371" i="5"/>
  <c r="I371" i="5"/>
  <c r="H371" i="5"/>
  <c r="B371" i="5"/>
  <c r="I211" i="5"/>
  <c r="B211" i="5"/>
  <c r="C211" i="5"/>
  <c r="J211" i="5"/>
  <c r="D211" i="5"/>
  <c r="K211" i="5"/>
  <c r="E211" i="5"/>
  <c r="A211" i="5"/>
  <c r="G211" i="5"/>
  <c r="F211" i="5"/>
  <c r="H211" i="5"/>
  <c r="C488" i="5"/>
  <c r="J488" i="5"/>
  <c r="D488" i="5"/>
  <c r="K488" i="5"/>
  <c r="F488" i="5"/>
  <c r="H488" i="5"/>
  <c r="I488" i="5"/>
  <c r="A488" i="5"/>
  <c r="E488" i="5"/>
  <c r="G488" i="5"/>
  <c r="B488" i="5"/>
  <c r="I145" i="5"/>
  <c r="B145" i="5"/>
  <c r="C145" i="5"/>
  <c r="J145" i="5"/>
  <c r="F145" i="5"/>
  <c r="G145" i="5"/>
  <c r="H145" i="5"/>
  <c r="K145" i="5"/>
  <c r="A145" i="5"/>
  <c r="D145" i="5"/>
  <c r="E145" i="5"/>
  <c r="C484" i="5"/>
  <c r="J484" i="5"/>
  <c r="D484" i="5"/>
  <c r="K484" i="5"/>
  <c r="F484" i="5"/>
  <c r="B484" i="5"/>
  <c r="E484" i="5"/>
  <c r="I484" i="5"/>
  <c r="A484" i="5"/>
  <c r="G484" i="5"/>
  <c r="H484" i="5"/>
  <c r="F265" i="5"/>
  <c r="A265" i="5"/>
  <c r="G265" i="5"/>
  <c r="H265" i="5"/>
  <c r="I265" i="5"/>
  <c r="B265" i="5"/>
  <c r="D265" i="5"/>
  <c r="K265" i="5"/>
  <c r="J265" i="5"/>
  <c r="C265" i="5"/>
  <c r="E265" i="5"/>
  <c r="I74" i="5"/>
  <c r="B74" i="5"/>
  <c r="C74" i="5"/>
  <c r="J74" i="5"/>
  <c r="D74" i="5"/>
  <c r="K74" i="5"/>
  <c r="E74" i="5"/>
  <c r="F74" i="5"/>
  <c r="G74" i="5"/>
  <c r="H74" i="5"/>
  <c r="A74" i="5"/>
  <c r="I523" i="5"/>
  <c r="B523" i="5"/>
  <c r="C523" i="5"/>
  <c r="J523" i="5"/>
  <c r="D523" i="5"/>
  <c r="K523" i="5"/>
  <c r="A523" i="5"/>
  <c r="G523" i="5"/>
  <c r="E523" i="5"/>
  <c r="F523" i="5"/>
  <c r="H523" i="5"/>
  <c r="B577" i="5"/>
  <c r="D577" i="5"/>
  <c r="K577" i="5"/>
  <c r="E577" i="5"/>
  <c r="F577" i="5"/>
  <c r="H577" i="5"/>
  <c r="C577" i="5"/>
  <c r="G577" i="5"/>
  <c r="I577" i="5"/>
  <c r="J577" i="5"/>
  <c r="A577" i="5"/>
  <c r="B561" i="5"/>
  <c r="C561" i="5"/>
  <c r="J561" i="5"/>
  <c r="D561" i="5"/>
  <c r="K561" i="5"/>
  <c r="E561" i="5"/>
  <c r="F561" i="5"/>
  <c r="A561" i="5"/>
  <c r="G561" i="5"/>
  <c r="H561" i="5"/>
  <c r="I561" i="5"/>
  <c r="H596" i="5"/>
  <c r="B596" i="5"/>
  <c r="C596" i="5"/>
  <c r="J596" i="5"/>
  <c r="F596" i="5"/>
  <c r="D596" i="5"/>
  <c r="E596" i="5"/>
  <c r="G596" i="5"/>
  <c r="K596" i="5"/>
  <c r="I596" i="5"/>
  <c r="A596" i="5"/>
  <c r="I447" i="5"/>
  <c r="B447" i="5"/>
  <c r="C447" i="5"/>
  <c r="J447" i="5"/>
  <c r="D447" i="5"/>
  <c r="K447" i="5"/>
  <c r="A447" i="5"/>
  <c r="G447" i="5"/>
  <c r="H447" i="5"/>
  <c r="E447" i="5"/>
  <c r="F447" i="5"/>
  <c r="C75" i="5"/>
  <c r="J75" i="5"/>
  <c r="D75" i="5"/>
  <c r="K75" i="5"/>
  <c r="E75" i="5"/>
  <c r="F75" i="5"/>
  <c r="G75" i="5"/>
  <c r="H75" i="5"/>
  <c r="I75" i="5"/>
  <c r="A75" i="5"/>
  <c r="B75" i="5"/>
  <c r="A132" i="5"/>
  <c r="G132" i="5"/>
  <c r="H132" i="5"/>
  <c r="I132" i="5"/>
  <c r="D132" i="5"/>
  <c r="K132" i="5"/>
  <c r="B132" i="5"/>
  <c r="C132" i="5"/>
  <c r="E132" i="5"/>
  <c r="F132" i="5"/>
  <c r="J132" i="5"/>
  <c r="H226" i="5"/>
  <c r="B226" i="5"/>
  <c r="E226" i="5"/>
  <c r="I226" i="5"/>
  <c r="J226" i="5"/>
  <c r="A226" i="5"/>
  <c r="K226" i="5"/>
  <c r="C226" i="5"/>
  <c r="F226" i="5"/>
  <c r="D226" i="5"/>
  <c r="G226" i="5"/>
  <c r="E521" i="5"/>
  <c r="F521" i="5"/>
  <c r="A521" i="5"/>
  <c r="G521" i="5"/>
  <c r="H521" i="5"/>
  <c r="C521" i="5"/>
  <c r="J521" i="5"/>
  <c r="B521" i="5"/>
  <c r="D521" i="5"/>
  <c r="I521" i="5"/>
  <c r="K521" i="5"/>
  <c r="A140" i="5"/>
  <c r="G140" i="5"/>
  <c r="H140" i="5"/>
  <c r="I140" i="5"/>
  <c r="D140" i="5"/>
  <c r="K140" i="5"/>
  <c r="B140" i="5"/>
  <c r="C140" i="5"/>
  <c r="E140" i="5"/>
  <c r="F140" i="5"/>
  <c r="J140" i="5"/>
  <c r="H222" i="5"/>
  <c r="B222" i="5"/>
  <c r="E222" i="5"/>
  <c r="C222" i="5"/>
  <c r="D222" i="5"/>
  <c r="F222" i="5"/>
  <c r="G222" i="5"/>
  <c r="J222" i="5"/>
  <c r="I222" i="5"/>
  <c r="K222" i="5"/>
  <c r="A222" i="5"/>
  <c r="F237" i="5"/>
  <c r="A237" i="5"/>
  <c r="G237" i="5"/>
  <c r="H237" i="5"/>
  <c r="I237" i="5"/>
  <c r="B237" i="5"/>
  <c r="D237" i="5"/>
  <c r="K237" i="5"/>
  <c r="J237" i="5"/>
  <c r="C237" i="5"/>
  <c r="E237" i="5"/>
  <c r="H290" i="5"/>
  <c r="I290" i="5"/>
  <c r="B290" i="5"/>
  <c r="C290" i="5"/>
  <c r="J290" i="5"/>
  <c r="D290" i="5"/>
  <c r="K290" i="5"/>
  <c r="F290" i="5"/>
  <c r="E290" i="5"/>
  <c r="G290" i="5"/>
  <c r="A290" i="5"/>
  <c r="A610" i="5"/>
  <c r="G610" i="5"/>
  <c r="H610" i="5"/>
  <c r="I610" i="5"/>
  <c r="K610" i="5"/>
  <c r="B610" i="5"/>
  <c r="D610" i="5"/>
  <c r="C610" i="5"/>
  <c r="J610" i="5"/>
  <c r="E610" i="5"/>
  <c r="F610" i="5"/>
  <c r="B166" i="5"/>
  <c r="C166" i="5"/>
  <c r="J166" i="5"/>
  <c r="D166" i="5"/>
  <c r="K166" i="5"/>
  <c r="E166" i="5"/>
  <c r="F166" i="5"/>
  <c r="H166" i="5"/>
  <c r="A166" i="5"/>
  <c r="G166" i="5"/>
  <c r="I166" i="5"/>
  <c r="A490" i="5"/>
  <c r="G490" i="5"/>
  <c r="H490" i="5"/>
  <c r="B490" i="5"/>
  <c r="E490" i="5"/>
  <c r="F490" i="5"/>
  <c r="I490" i="5"/>
  <c r="J490" i="5"/>
  <c r="C490" i="5"/>
  <c r="D490" i="5"/>
  <c r="K490" i="5"/>
  <c r="E445" i="5"/>
  <c r="F445" i="5"/>
  <c r="A445" i="5"/>
  <c r="G445" i="5"/>
  <c r="H445" i="5"/>
  <c r="C445" i="5"/>
  <c r="J445" i="5"/>
  <c r="D445" i="5"/>
  <c r="K445" i="5"/>
  <c r="B445" i="5"/>
  <c r="I445" i="5"/>
  <c r="F277" i="5"/>
  <c r="A277" i="5"/>
  <c r="G277" i="5"/>
  <c r="H277" i="5"/>
  <c r="I277" i="5"/>
  <c r="B277" i="5"/>
  <c r="D277" i="5"/>
  <c r="K277" i="5"/>
  <c r="C277" i="5"/>
  <c r="E277" i="5"/>
  <c r="J277" i="5"/>
  <c r="A188" i="5"/>
  <c r="G188" i="5"/>
  <c r="H188" i="5"/>
  <c r="I188" i="5"/>
  <c r="D188" i="5"/>
  <c r="K188" i="5"/>
  <c r="C188" i="5"/>
  <c r="E188" i="5"/>
  <c r="F188" i="5"/>
  <c r="J188" i="5"/>
  <c r="B188" i="5"/>
  <c r="H125" i="5"/>
  <c r="I125" i="5"/>
  <c r="B125" i="5"/>
  <c r="C125" i="5"/>
  <c r="J125" i="5"/>
  <c r="D125" i="5"/>
  <c r="K125" i="5"/>
  <c r="F125" i="5"/>
  <c r="E125" i="5"/>
  <c r="A125" i="5"/>
  <c r="G125" i="5"/>
  <c r="E187" i="5"/>
  <c r="F187" i="5"/>
  <c r="A187" i="5"/>
  <c r="G187" i="5"/>
  <c r="B187" i="5"/>
  <c r="C187" i="5"/>
  <c r="D187" i="5"/>
  <c r="H187" i="5"/>
  <c r="I187" i="5"/>
  <c r="K187" i="5"/>
  <c r="J187" i="5"/>
  <c r="A381" i="5"/>
  <c r="G381" i="5"/>
  <c r="H381" i="5"/>
  <c r="I381" i="5"/>
  <c r="B381" i="5"/>
  <c r="C381" i="5"/>
  <c r="J381" i="5"/>
  <c r="E381" i="5"/>
  <c r="D381" i="5"/>
  <c r="F381" i="5"/>
  <c r="K381" i="5"/>
  <c r="D248" i="5"/>
  <c r="K248" i="5"/>
  <c r="E248" i="5"/>
  <c r="F248" i="5"/>
  <c r="A248" i="5"/>
  <c r="G248" i="5"/>
  <c r="H248" i="5"/>
  <c r="B248" i="5"/>
  <c r="C248" i="5"/>
  <c r="I248" i="5"/>
  <c r="J248" i="5"/>
  <c r="B333" i="5"/>
  <c r="C333" i="5"/>
  <c r="J333" i="5"/>
  <c r="D333" i="5"/>
  <c r="K333" i="5"/>
  <c r="E333" i="5"/>
  <c r="F333" i="5"/>
  <c r="G333" i="5"/>
  <c r="H333" i="5"/>
  <c r="I333" i="5"/>
  <c r="A333" i="5"/>
  <c r="C387" i="5"/>
  <c r="J387" i="5"/>
  <c r="D387" i="5"/>
  <c r="K387" i="5"/>
  <c r="E387" i="5"/>
  <c r="F387" i="5"/>
  <c r="A387" i="5"/>
  <c r="G387" i="5"/>
  <c r="I387" i="5"/>
  <c r="H387" i="5"/>
  <c r="B387" i="5"/>
  <c r="E505" i="5"/>
  <c r="F505" i="5"/>
  <c r="A505" i="5"/>
  <c r="G505" i="5"/>
  <c r="H505" i="5"/>
  <c r="C505" i="5"/>
  <c r="J505" i="5"/>
  <c r="D505" i="5"/>
  <c r="K505" i="5"/>
  <c r="B505" i="5"/>
  <c r="I505" i="5"/>
  <c r="H278" i="5"/>
  <c r="I278" i="5"/>
  <c r="B278" i="5"/>
  <c r="C278" i="5"/>
  <c r="J278" i="5"/>
  <c r="D278" i="5"/>
  <c r="K278" i="5"/>
  <c r="F278" i="5"/>
  <c r="A278" i="5"/>
  <c r="E278" i="5"/>
  <c r="G278" i="5"/>
  <c r="C33" i="5"/>
  <c r="J33" i="5"/>
  <c r="D33" i="5"/>
  <c r="K33" i="5"/>
  <c r="E33" i="5"/>
  <c r="F33" i="5"/>
  <c r="I33" i="5"/>
  <c r="A33" i="5"/>
  <c r="G33" i="5"/>
  <c r="B33" i="5"/>
  <c r="H33" i="5"/>
  <c r="E420" i="5"/>
  <c r="F420" i="5"/>
  <c r="A420" i="5"/>
  <c r="C420" i="5"/>
  <c r="D420" i="5"/>
  <c r="G420" i="5"/>
  <c r="H420" i="5"/>
  <c r="J420" i="5"/>
  <c r="B420" i="5"/>
  <c r="K420" i="5"/>
  <c r="I420" i="5"/>
  <c r="F116" i="5"/>
  <c r="A116" i="5"/>
  <c r="G116" i="5"/>
  <c r="H116" i="5"/>
  <c r="I116" i="5"/>
  <c r="B116" i="5"/>
  <c r="D116" i="5"/>
  <c r="K116" i="5"/>
  <c r="J116" i="5"/>
  <c r="C116" i="5"/>
  <c r="E116" i="5"/>
  <c r="I378" i="5"/>
  <c r="B378" i="5"/>
  <c r="C378" i="5"/>
  <c r="J378" i="5"/>
  <c r="D378" i="5"/>
  <c r="K378" i="5"/>
  <c r="E378" i="5"/>
  <c r="A378" i="5"/>
  <c r="G378" i="5"/>
  <c r="F378" i="5"/>
  <c r="H378" i="5"/>
  <c r="I394" i="5"/>
  <c r="B394" i="5"/>
  <c r="C394" i="5"/>
  <c r="J394" i="5"/>
  <c r="D394" i="5"/>
  <c r="K394" i="5"/>
  <c r="E394" i="5"/>
  <c r="A394" i="5"/>
  <c r="G394" i="5"/>
  <c r="F394" i="5"/>
  <c r="H394" i="5"/>
  <c r="B329" i="5"/>
  <c r="C329" i="5"/>
  <c r="J329" i="5"/>
  <c r="D329" i="5"/>
  <c r="K329" i="5"/>
  <c r="E329" i="5"/>
  <c r="I329" i="5"/>
  <c r="A329" i="5"/>
  <c r="G329" i="5"/>
  <c r="F329" i="5"/>
  <c r="H329" i="5"/>
  <c r="E541" i="5"/>
  <c r="F541" i="5"/>
  <c r="H541" i="5"/>
  <c r="C541" i="5"/>
  <c r="J541" i="5"/>
  <c r="D541" i="5"/>
  <c r="G541" i="5"/>
  <c r="I541" i="5"/>
  <c r="K541" i="5"/>
  <c r="A541" i="5"/>
  <c r="B541" i="5"/>
  <c r="I85" i="5"/>
  <c r="B85" i="5"/>
  <c r="C85" i="5"/>
  <c r="J85" i="5"/>
  <c r="D85" i="5"/>
  <c r="K85" i="5"/>
  <c r="E85" i="5"/>
  <c r="A85" i="5"/>
  <c r="G85" i="5"/>
  <c r="F85" i="5"/>
  <c r="H85" i="5"/>
  <c r="A522" i="5"/>
  <c r="G522" i="5"/>
  <c r="H522" i="5"/>
  <c r="I522" i="5"/>
  <c r="B522" i="5"/>
  <c r="E522" i="5"/>
  <c r="D522" i="5"/>
  <c r="F522" i="5"/>
  <c r="J522" i="5"/>
  <c r="K522" i="5"/>
  <c r="C522" i="5"/>
  <c r="E107" i="5"/>
  <c r="F107" i="5"/>
  <c r="H107" i="5"/>
  <c r="I107" i="5"/>
  <c r="C107" i="5"/>
  <c r="J107" i="5"/>
  <c r="G107" i="5"/>
  <c r="K107" i="5"/>
  <c r="B107" i="5"/>
  <c r="A107" i="5"/>
  <c r="D107" i="5"/>
  <c r="A96" i="5"/>
  <c r="G96" i="5"/>
  <c r="H96" i="5"/>
  <c r="I96" i="5"/>
  <c r="B96" i="5"/>
  <c r="C96" i="5"/>
  <c r="J96" i="5"/>
  <c r="E96" i="5"/>
  <c r="D96" i="5"/>
  <c r="F96" i="5"/>
  <c r="K96" i="5"/>
  <c r="H108" i="5"/>
  <c r="B108" i="5"/>
  <c r="C108" i="5"/>
  <c r="J108" i="5"/>
  <c r="E108" i="5"/>
  <c r="I108" i="5"/>
  <c r="K108" i="5"/>
  <c r="A108" i="5"/>
  <c r="F108" i="5"/>
  <c r="D108" i="5"/>
  <c r="G108" i="5"/>
  <c r="A104" i="5"/>
  <c r="G104" i="5"/>
  <c r="H104" i="5"/>
  <c r="B104" i="5"/>
  <c r="C104" i="5"/>
  <c r="J104" i="5"/>
  <c r="E104" i="5"/>
  <c r="F104" i="5"/>
  <c r="I104" i="5"/>
  <c r="K104" i="5"/>
  <c r="D104" i="5"/>
  <c r="C528" i="5"/>
  <c r="J528" i="5"/>
  <c r="D528" i="5"/>
  <c r="K528" i="5"/>
  <c r="E528" i="5"/>
  <c r="F528" i="5"/>
  <c r="I528" i="5"/>
  <c r="G528" i="5"/>
  <c r="H528" i="5"/>
  <c r="A528" i="5"/>
  <c r="B528" i="5"/>
  <c r="C37" i="5"/>
  <c r="J37" i="5"/>
  <c r="D37" i="5"/>
  <c r="K37" i="5"/>
  <c r="E37" i="5"/>
  <c r="F37" i="5"/>
  <c r="B37" i="5"/>
  <c r="G37" i="5"/>
  <c r="H37" i="5"/>
  <c r="I37" i="5"/>
  <c r="A37" i="5"/>
  <c r="C456" i="5"/>
  <c r="J456" i="5"/>
  <c r="D456" i="5"/>
  <c r="K456" i="5"/>
  <c r="E456" i="5"/>
  <c r="F456" i="5"/>
  <c r="I456" i="5"/>
  <c r="A456" i="5"/>
  <c r="B456" i="5"/>
  <c r="G456" i="5"/>
  <c r="H456" i="5"/>
  <c r="I535" i="5"/>
  <c r="B535" i="5"/>
  <c r="C535" i="5"/>
  <c r="J535" i="5"/>
  <c r="D535" i="5"/>
  <c r="K535" i="5"/>
  <c r="A535" i="5"/>
  <c r="G535" i="5"/>
  <c r="E535" i="5"/>
  <c r="F535" i="5"/>
  <c r="H535" i="5"/>
  <c r="E437" i="5"/>
  <c r="F437" i="5"/>
  <c r="A437" i="5"/>
  <c r="G437" i="5"/>
  <c r="H437" i="5"/>
  <c r="C437" i="5"/>
  <c r="J437" i="5"/>
  <c r="D437" i="5"/>
  <c r="K437" i="5"/>
  <c r="I437" i="5"/>
  <c r="B437" i="5"/>
  <c r="A518" i="5"/>
  <c r="G518" i="5"/>
  <c r="H518" i="5"/>
  <c r="I518" i="5"/>
  <c r="B518" i="5"/>
  <c r="E518" i="5"/>
  <c r="C518" i="5"/>
  <c r="D518" i="5"/>
  <c r="F518" i="5"/>
  <c r="J518" i="5"/>
  <c r="K518" i="5"/>
  <c r="I203" i="5"/>
  <c r="B203" i="5"/>
  <c r="C203" i="5"/>
  <c r="J203" i="5"/>
  <c r="D203" i="5"/>
  <c r="K203" i="5"/>
  <c r="E203" i="5"/>
  <c r="A203" i="5"/>
  <c r="G203" i="5"/>
  <c r="F203" i="5"/>
  <c r="H203" i="5"/>
  <c r="A426" i="5"/>
  <c r="G426" i="5"/>
  <c r="H426" i="5"/>
  <c r="I426" i="5"/>
  <c r="B426" i="5"/>
  <c r="E426" i="5"/>
  <c r="F426" i="5"/>
  <c r="J426" i="5"/>
  <c r="K426" i="5"/>
  <c r="C426" i="5"/>
  <c r="D426" i="5"/>
  <c r="A514" i="5"/>
  <c r="G514" i="5"/>
  <c r="H514" i="5"/>
  <c r="I514" i="5"/>
  <c r="B514" i="5"/>
  <c r="E514" i="5"/>
  <c r="J514" i="5"/>
  <c r="K514" i="5"/>
  <c r="C514" i="5"/>
  <c r="D514" i="5"/>
  <c r="F514" i="5"/>
  <c r="F269" i="5"/>
  <c r="A269" i="5"/>
  <c r="G269" i="5"/>
  <c r="H269" i="5"/>
  <c r="I269" i="5"/>
  <c r="B269" i="5"/>
  <c r="D269" i="5"/>
  <c r="K269" i="5"/>
  <c r="J269" i="5"/>
  <c r="C269" i="5"/>
  <c r="E269" i="5"/>
  <c r="A385" i="5"/>
  <c r="G385" i="5"/>
  <c r="H385" i="5"/>
  <c r="I385" i="5"/>
  <c r="B385" i="5"/>
  <c r="C385" i="5"/>
  <c r="J385" i="5"/>
  <c r="E385" i="5"/>
  <c r="K385" i="5"/>
  <c r="D385" i="5"/>
  <c r="F385" i="5"/>
  <c r="A305" i="5"/>
  <c r="G305" i="5"/>
  <c r="I305" i="5"/>
  <c r="B305" i="5"/>
  <c r="K305" i="5"/>
  <c r="C305" i="5"/>
  <c r="D305" i="5"/>
  <c r="H305" i="5"/>
  <c r="J305" i="5"/>
  <c r="E305" i="5"/>
  <c r="F305" i="5"/>
  <c r="C82" i="5"/>
  <c r="J82" i="5"/>
  <c r="D82" i="5"/>
  <c r="K82" i="5"/>
  <c r="E82" i="5"/>
  <c r="F82" i="5"/>
  <c r="A82" i="5"/>
  <c r="G82" i="5"/>
  <c r="I82" i="5"/>
  <c r="H82" i="5"/>
  <c r="B82" i="5"/>
  <c r="H111" i="5"/>
  <c r="C111" i="5"/>
  <c r="J111" i="5"/>
  <c r="I111" i="5"/>
  <c r="A111" i="5"/>
  <c r="K111" i="5"/>
  <c r="B111" i="5"/>
  <c r="D111" i="5"/>
  <c r="F111" i="5"/>
  <c r="E111" i="5"/>
  <c r="G111" i="5"/>
  <c r="C299" i="5"/>
  <c r="J299" i="5"/>
  <c r="E299" i="5"/>
  <c r="F299" i="5"/>
  <c r="G299" i="5"/>
  <c r="H299" i="5"/>
  <c r="I299" i="5"/>
  <c r="A299" i="5"/>
  <c r="B299" i="5"/>
  <c r="D299" i="5"/>
  <c r="K299" i="5"/>
  <c r="E22" i="5"/>
  <c r="F22" i="5"/>
  <c r="A22" i="5"/>
  <c r="G22" i="5"/>
  <c r="H22" i="5"/>
  <c r="C22" i="5"/>
  <c r="D22" i="5"/>
  <c r="I22" i="5"/>
  <c r="J22" i="5"/>
  <c r="B22" i="5"/>
  <c r="K22" i="5"/>
  <c r="H556" i="5"/>
  <c r="I556" i="5"/>
  <c r="B556" i="5"/>
  <c r="C556" i="5"/>
  <c r="J556" i="5"/>
  <c r="D556" i="5"/>
  <c r="K556" i="5"/>
  <c r="E556" i="5"/>
  <c r="F556" i="5"/>
  <c r="A556" i="5"/>
  <c r="G556" i="5"/>
  <c r="I459" i="5"/>
  <c r="B459" i="5"/>
  <c r="C459" i="5"/>
  <c r="J459" i="5"/>
  <c r="D459" i="5"/>
  <c r="K459" i="5"/>
  <c r="A459" i="5"/>
  <c r="G459" i="5"/>
  <c r="E459" i="5"/>
  <c r="F459" i="5"/>
  <c r="H459" i="5"/>
  <c r="B239" i="5"/>
  <c r="C239" i="5"/>
  <c r="J239" i="5"/>
  <c r="D239" i="5"/>
  <c r="K239" i="5"/>
  <c r="E239" i="5"/>
  <c r="F239" i="5"/>
  <c r="H239" i="5"/>
  <c r="A239" i="5"/>
  <c r="G239" i="5"/>
  <c r="I239" i="5"/>
  <c r="B581" i="5"/>
  <c r="D581" i="5"/>
  <c r="K581" i="5"/>
  <c r="E581" i="5"/>
  <c r="F581" i="5"/>
  <c r="H581" i="5"/>
  <c r="I581" i="5"/>
  <c r="J581" i="5"/>
  <c r="A581" i="5"/>
  <c r="C581" i="5"/>
  <c r="G581" i="5"/>
  <c r="D232" i="5"/>
  <c r="F232" i="5"/>
  <c r="B232" i="5"/>
  <c r="K232" i="5"/>
  <c r="C232" i="5"/>
  <c r="E232" i="5"/>
  <c r="G232" i="5"/>
  <c r="H232" i="5"/>
  <c r="A232" i="5"/>
  <c r="I232" i="5"/>
  <c r="J232" i="5"/>
  <c r="A51" i="5"/>
  <c r="G51" i="5"/>
  <c r="H51" i="5"/>
  <c r="I51" i="5"/>
  <c r="B51" i="5"/>
  <c r="C51" i="5"/>
  <c r="D51" i="5"/>
  <c r="E51" i="5"/>
  <c r="J51" i="5"/>
  <c r="F51" i="5"/>
  <c r="K51" i="5"/>
  <c r="A434" i="5"/>
  <c r="G434" i="5"/>
  <c r="H434" i="5"/>
  <c r="I434" i="5"/>
  <c r="B434" i="5"/>
  <c r="E434" i="5"/>
  <c r="F434" i="5"/>
  <c r="C434" i="5"/>
  <c r="D434" i="5"/>
  <c r="J434" i="5"/>
  <c r="K434" i="5"/>
  <c r="C620" i="5"/>
  <c r="J620" i="5"/>
  <c r="D620" i="5"/>
  <c r="K620" i="5"/>
  <c r="E620" i="5"/>
  <c r="F620" i="5"/>
  <c r="H620" i="5"/>
  <c r="A620" i="5"/>
  <c r="G620" i="5"/>
  <c r="I620" i="5"/>
  <c r="B620" i="5"/>
  <c r="F579" i="5"/>
  <c r="H579" i="5"/>
  <c r="I579" i="5"/>
  <c r="B579" i="5"/>
  <c r="D579" i="5"/>
  <c r="K579" i="5"/>
  <c r="A579" i="5"/>
  <c r="G579" i="5"/>
  <c r="C579" i="5"/>
  <c r="E579" i="5"/>
  <c r="J579" i="5"/>
  <c r="H129" i="5"/>
  <c r="I129" i="5"/>
  <c r="B129" i="5"/>
  <c r="C129" i="5"/>
  <c r="J129" i="5"/>
  <c r="F129" i="5"/>
  <c r="D129" i="5"/>
  <c r="E129" i="5"/>
  <c r="G129" i="5"/>
  <c r="K129" i="5"/>
  <c r="A129" i="5"/>
  <c r="F335" i="5"/>
  <c r="A335" i="5"/>
  <c r="G335" i="5"/>
  <c r="H335" i="5"/>
  <c r="I335" i="5"/>
  <c r="E335" i="5"/>
  <c r="J335" i="5"/>
  <c r="K335" i="5"/>
  <c r="C335" i="5"/>
  <c r="B335" i="5"/>
  <c r="D335" i="5"/>
  <c r="B170" i="5"/>
  <c r="C170" i="5"/>
  <c r="J170" i="5"/>
  <c r="D170" i="5"/>
  <c r="K170" i="5"/>
  <c r="E170" i="5"/>
  <c r="F170" i="5"/>
  <c r="H170" i="5"/>
  <c r="A170" i="5"/>
  <c r="G170" i="5"/>
  <c r="I170" i="5"/>
  <c r="H161" i="5"/>
  <c r="I161" i="5"/>
  <c r="B161" i="5"/>
  <c r="C161" i="5"/>
  <c r="J161" i="5"/>
  <c r="D161" i="5"/>
  <c r="K161" i="5"/>
  <c r="F161" i="5"/>
  <c r="A161" i="5"/>
  <c r="E161" i="5"/>
  <c r="G161" i="5"/>
  <c r="E404" i="5"/>
  <c r="F404" i="5"/>
  <c r="A404" i="5"/>
  <c r="G404" i="5"/>
  <c r="H404" i="5"/>
  <c r="C404" i="5"/>
  <c r="J404" i="5"/>
  <c r="B404" i="5"/>
  <c r="D404" i="5"/>
  <c r="I404" i="5"/>
  <c r="K404" i="5"/>
  <c r="F172" i="5"/>
  <c r="A172" i="5"/>
  <c r="G172" i="5"/>
  <c r="H172" i="5"/>
  <c r="I172" i="5"/>
  <c r="B172" i="5"/>
  <c r="D172" i="5"/>
  <c r="K172" i="5"/>
  <c r="C172" i="5"/>
  <c r="E172" i="5"/>
  <c r="J172" i="5"/>
  <c r="C367" i="5"/>
  <c r="J367" i="5"/>
  <c r="D367" i="5"/>
  <c r="K367" i="5"/>
  <c r="E367" i="5"/>
  <c r="F367" i="5"/>
  <c r="A367" i="5"/>
  <c r="G367" i="5"/>
  <c r="I367" i="5"/>
  <c r="H367" i="5"/>
  <c r="B367" i="5"/>
  <c r="B569" i="5"/>
  <c r="C569" i="5"/>
  <c r="J569" i="5"/>
  <c r="D569" i="5"/>
  <c r="K569" i="5"/>
  <c r="E569" i="5"/>
  <c r="F569" i="5"/>
  <c r="A569" i="5"/>
  <c r="G569" i="5"/>
  <c r="H569" i="5"/>
  <c r="I569" i="5"/>
  <c r="F221" i="5"/>
  <c r="H221" i="5"/>
  <c r="C221" i="5"/>
  <c r="J221" i="5"/>
  <c r="B221" i="5"/>
  <c r="D221" i="5"/>
  <c r="E221" i="5"/>
  <c r="G221" i="5"/>
  <c r="I221" i="5"/>
  <c r="K221" i="5"/>
  <c r="A221" i="5"/>
  <c r="H568" i="5"/>
  <c r="I568" i="5"/>
  <c r="B568" i="5"/>
  <c r="C568" i="5"/>
  <c r="J568" i="5"/>
  <c r="D568" i="5"/>
  <c r="K568" i="5"/>
  <c r="E568" i="5"/>
  <c r="F568" i="5"/>
  <c r="A568" i="5"/>
  <c r="G568" i="5"/>
  <c r="C349" i="5"/>
  <c r="J349" i="5"/>
  <c r="E349" i="5"/>
  <c r="G349" i="5"/>
  <c r="H349" i="5"/>
  <c r="A349" i="5"/>
  <c r="I349" i="5"/>
  <c r="K349" i="5"/>
  <c r="D349" i="5"/>
  <c r="B349" i="5"/>
  <c r="F349" i="5"/>
  <c r="F233" i="5"/>
  <c r="A233" i="5"/>
  <c r="G233" i="5"/>
  <c r="H233" i="5"/>
  <c r="I233" i="5"/>
  <c r="B233" i="5"/>
  <c r="D233" i="5"/>
  <c r="K233" i="5"/>
  <c r="J233" i="5"/>
  <c r="C233" i="5"/>
  <c r="E233" i="5"/>
  <c r="C71" i="5"/>
  <c r="J71" i="5"/>
  <c r="D71" i="5"/>
  <c r="K71" i="5"/>
  <c r="E71" i="5"/>
  <c r="F71" i="5"/>
  <c r="I71" i="5"/>
  <c r="A71" i="5"/>
  <c r="G71" i="5"/>
  <c r="B71" i="5"/>
  <c r="H71" i="5"/>
  <c r="C363" i="5"/>
  <c r="J363" i="5"/>
  <c r="D363" i="5"/>
  <c r="K363" i="5"/>
  <c r="E363" i="5"/>
  <c r="F363" i="5"/>
  <c r="A363" i="5"/>
  <c r="G363" i="5"/>
  <c r="I363" i="5"/>
  <c r="B363" i="5"/>
  <c r="H363" i="5"/>
  <c r="C216" i="5"/>
  <c r="J216" i="5"/>
  <c r="D216" i="5"/>
  <c r="K216" i="5"/>
  <c r="E216" i="5"/>
  <c r="F216" i="5"/>
  <c r="A216" i="5"/>
  <c r="G216" i="5"/>
  <c r="I216" i="5"/>
  <c r="H216" i="5"/>
  <c r="B216" i="5"/>
  <c r="B122" i="5"/>
  <c r="C122" i="5"/>
  <c r="J122" i="5"/>
  <c r="D122" i="5"/>
  <c r="K122" i="5"/>
  <c r="E122" i="5"/>
  <c r="F122" i="5"/>
  <c r="H122" i="5"/>
  <c r="A122" i="5"/>
  <c r="G122" i="5"/>
  <c r="I122" i="5"/>
  <c r="I623" i="5"/>
  <c r="B623" i="5"/>
  <c r="D623" i="5"/>
  <c r="F623" i="5"/>
  <c r="C623" i="5"/>
  <c r="J623" i="5"/>
  <c r="K623" i="5"/>
  <c r="E623" i="5"/>
  <c r="A623" i="5"/>
  <c r="G623" i="5"/>
  <c r="H623" i="5"/>
  <c r="E537" i="5"/>
  <c r="F537" i="5"/>
  <c r="A537" i="5"/>
  <c r="G537" i="5"/>
  <c r="H537" i="5"/>
  <c r="C537" i="5"/>
  <c r="J537" i="5"/>
  <c r="I537" i="5"/>
  <c r="K537" i="5"/>
  <c r="B537" i="5"/>
  <c r="D537" i="5"/>
  <c r="F217" i="5"/>
  <c r="A217" i="5"/>
  <c r="G217" i="5"/>
  <c r="H217" i="5"/>
  <c r="I217" i="5"/>
  <c r="C217" i="5"/>
  <c r="J217" i="5"/>
  <c r="B217" i="5"/>
  <c r="D217" i="5"/>
  <c r="E217" i="5"/>
  <c r="K217" i="5"/>
  <c r="B317" i="5"/>
  <c r="C317" i="5"/>
  <c r="J317" i="5"/>
  <c r="D317" i="5"/>
  <c r="K317" i="5"/>
  <c r="E317" i="5"/>
  <c r="H317" i="5"/>
  <c r="I317" i="5"/>
  <c r="F317" i="5"/>
  <c r="A317" i="5"/>
  <c r="G317" i="5"/>
  <c r="F156" i="5"/>
  <c r="A156" i="5"/>
  <c r="G156" i="5"/>
  <c r="H156" i="5"/>
  <c r="I156" i="5"/>
  <c r="B156" i="5"/>
  <c r="D156" i="5"/>
  <c r="K156" i="5"/>
  <c r="C156" i="5"/>
  <c r="E156" i="5"/>
  <c r="J156" i="5"/>
  <c r="E179" i="5"/>
  <c r="F179" i="5"/>
  <c r="A179" i="5"/>
  <c r="G179" i="5"/>
  <c r="B179" i="5"/>
  <c r="C179" i="5"/>
  <c r="D179" i="5"/>
  <c r="H179" i="5"/>
  <c r="I179" i="5"/>
  <c r="K179" i="5"/>
  <c r="J179" i="5"/>
  <c r="C67" i="5"/>
  <c r="J67" i="5"/>
  <c r="D67" i="5"/>
  <c r="K67" i="5"/>
  <c r="E67" i="5"/>
  <c r="F67" i="5"/>
  <c r="I67" i="5"/>
  <c r="B67" i="5"/>
  <c r="G67" i="5"/>
  <c r="H67" i="5"/>
  <c r="A67" i="5"/>
  <c r="E56" i="5"/>
  <c r="F56" i="5"/>
  <c r="A56" i="5"/>
  <c r="G56" i="5"/>
  <c r="H56" i="5"/>
  <c r="I56" i="5"/>
  <c r="C56" i="5"/>
  <c r="J56" i="5"/>
  <c r="B56" i="5"/>
  <c r="D56" i="5"/>
  <c r="K56" i="5"/>
  <c r="H274" i="5"/>
  <c r="I274" i="5"/>
  <c r="B274" i="5"/>
  <c r="C274" i="5"/>
  <c r="J274" i="5"/>
  <c r="D274" i="5"/>
  <c r="K274" i="5"/>
  <c r="F274" i="5"/>
  <c r="E274" i="5"/>
  <c r="G274" i="5"/>
  <c r="A274" i="5"/>
  <c r="E625" i="5"/>
  <c r="F625" i="5"/>
  <c r="B625" i="5"/>
  <c r="A625" i="5"/>
  <c r="G625" i="5"/>
  <c r="H625" i="5"/>
  <c r="I625" i="5"/>
  <c r="C625" i="5"/>
  <c r="J625" i="5"/>
  <c r="D625" i="5"/>
  <c r="K625" i="5"/>
  <c r="C496" i="5"/>
  <c r="J496" i="5"/>
  <c r="D496" i="5"/>
  <c r="K496" i="5"/>
  <c r="E496" i="5"/>
  <c r="F496" i="5"/>
  <c r="I496" i="5"/>
  <c r="B496" i="5"/>
  <c r="A496" i="5"/>
  <c r="G496" i="5"/>
  <c r="H496" i="5"/>
  <c r="E183" i="5"/>
  <c r="F183" i="5"/>
  <c r="A183" i="5"/>
  <c r="G183" i="5"/>
  <c r="B183" i="5"/>
  <c r="I183" i="5"/>
  <c r="J183" i="5"/>
  <c r="K183" i="5"/>
  <c r="D183" i="5"/>
  <c r="C183" i="5"/>
  <c r="H183" i="5"/>
  <c r="E509" i="5"/>
  <c r="F509" i="5"/>
  <c r="A509" i="5"/>
  <c r="G509" i="5"/>
  <c r="H509" i="5"/>
  <c r="C509" i="5"/>
  <c r="J509" i="5"/>
  <c r="D509" i="5"/>
  <c r="K509" i="5"/>
  <c r="B509" i="5"/>
  <c r="I509" i="5"/>
  <c r="D590" i="5"/>
  <c r="K590" i="5"/>
  <c r="F590" i="5"/>
  <c r="A590" i="5"/>
  <c r="G590" i="5"/>
  <c r="B590" i="5"/>
  <c r="E590" i="5"/>
  <c r="H590" i="5"/>
  <c r="I590" i="5"/>
  <c r="J590" i="5"/>
  <c r="C590" i="5"/>
  <c r="C464" i="5"/>
  <c r="J464" i="5"/>
  <c r="D464" i="5"/>
  <c r="K464" i="5"/>
  <c r="E464" i="5"/>
  <c r="F464" i="5"/>
  <c r="I464" i="5"/>
  <c r="A464" i="5"/>
  <c r="G464" i="5"/>
  <c r="H464" i="5"/>
  <c r="B464" i="5"/>
  <c r="H242" i="5"/>
  <c r="I242" i="5"/>
  <c r="B242" i="5"/>
  <c r="C242" i="5"/>
  <c r="J242" i="5"/>
  <c r="D242" i="5"/>
  <c r="K242" i="5"/>
  <c r="F242" i="5"/>
  <c r="E242" i="5"/>
  <c r="G242" i="5"/>
  <c r="A242" i="5"/>
  <c r="I89" i="5"/>
  <c r="B89" i="5"/>
  <c r="C89" i="5"/>
  <c r="J89" i="5"/>
  <c r="D89" i="5"/>
  <c r="K89" i="5"/>
  <c r="E89" i="5"/>
  <c r="A89" i="5"/>
  <c r="G89" i="5"/>
  <c r="F89" i="5"/>
  <c r="H89" i="5"/>
  <c r="E425" i="5"/>
  <c r="F425" i="5"/>
  <c r="A425" i="5"/>
  <c r="G425" i="5"/>
  <c r="H425" i="5"/>
  <c r="C425" i="5"/>
  <c r="J425" i="5"/>
  <c r="D425" i="5"/>
  <c r="K425" i="5"/>
  <c r="B425" i="5"/>
  <c r="I425" i="5"/>
  <c r="C355" i="5"/>
  <c r="J355" i="5"/>
  <c r="D355" i="5"/>
  <c r="K355" i="5"/>
  <c r="E355" i="5"/>
  <c r="F355" i="5"/>
  <c r="A355" i="5"/>
  <c r="G355" i="5"/>
  <c r="I355" i="5"/>
  <c r="H355" i="5"/>
  <c r="B355" i="5"/>
  <c r="I36" i="5"/>
  <c r="B36" i="5"/>
  <c r="C36" i="5"/>
  <c r="J36" i="5"/>
  <c r="D36" i="5"/>
  <c r="K36" i="5"/>
  <c r="A36" i="5"/>
  <c r="E36" i="5"/>
  <c r="F36" i="5"/>
  <c r="G36" i="5"/>
  <c r="H36" i="5"/>
  <c r="E14" i="5"/>
  <c r="F14" i="5"/>
  <c r="A14" i="5"/>
  <c r="G14" i="5"/>
  <c r="H14" i="5"/>
  <c r="C14" i="5"/>
  <c r="D14" i="5"/>
  <c r="I14" i="5"/>
  <c r="J14" i="5"/>
  <c r="B14" i="5"/>
  <c r="K14" i="5"/>
  <c r="A15" i="5"/>
  <c r="G15" i="5"/>
  <c r="H15" i="5"/>
  <c r="I15" i="5"/>
  <c r="B15" i="5"/>
  <c r="E15" i="5"/>
  <c r="F15" i="5"/>
  <c r="J15" i="5"/>
  <c r="K15" i="5"/>
  <c r="C15" i="5"/>
  <c r="D15" i="5"/>
  <c r="I543" i="5"/>
  <c r="B543" i="5"/>
  <c r="D543" i="5"/>
  <c r="K543" i="5"/>
  <c r="A543" i="5"/>
  <c r="G543" i="5"/>
  <c r="H543" i="5"/>
  <c r="J543" i="5"/>
  <c r="C543" i="5"/>
  <c r="E543" i="5"/>
  <c r="F543" i="5"/>
  <c r="F148" i="5"/>
  <c r="A148" i="5"/>
  <c r="G148" i="5"/>
  <c r="H148" i="5"/>
  <c r="I148" i="5"/>
  <c r="B148" i="5"/>
  <c r="D148" i="5"/>
  <c r="K148" i="5"/>
  <c r="J148" i="5"/>
  <c r="C148" i="5"/>
  <c r="E148" i="5"/>
  <c r="B162" i="5"/>
  <c r="C162" i="5"/>
  <c r="J162" i="5"/>
  <c r="D162" i="5"/>
  <c r="K162" i="5"/>
  <c r="E162" i="5"/>
  <c r="F162" i="5"/>
  <c r="H162" i="5"/>
  <c r="G162" i="5"/>
  <c r="I162" i="5"/>
  <c r="A162" i="5"/>
  <c r="H600" i="5"/>
  <c r="B600" i="5"/>
  <c r="C600" i="5"/>
  <c r="J600" i="5"/>
  <c r="F600" i="5"/>
  <c r="I600" i="5"/>
  <c r="K600" i="5"/>
  <c r="D600" i="5"/>
  <c r="A600" i="5"/>
  <c r="E600" i="5"/>
  <c r="G600" i="5"/>
  <c r="H584" i="5"/>
  <c r="B584" i="5"/>
  <c r="C584" i="5"/>
  <c r="J584" i="5"/>
  <c r="D584" i="5"/>
  <c r="F584" i="5"/>
  <c r="I584" i="5"/>
  <c r="K584" i="5"/>
  <c r="A584" i="5"/>
  <c r="E584" i="5"/>
  <c r="G584" i="5"/>
  <c r="A350" i="5"/>
  <c r="G350" i="5"/>
  <c r="C350" i="5"/>
  <c r="K350" i="5"/>
  <c r="D350" i="5"/>
  <c r="E350" i="5"/>
  <c r="F350" i="5"/>
  <c r="H350" i="5"/>
  <c r="I350" i="5"/>
  <c r="J350" i="5"/>
  <c r="B350" i="5"/>
  <c r="E296" i="5"/>
  <c r="A296" i="5"/>
  <c r="G296" i="5"/>
  <c r="H296" i="5"/>
  <c r="J296" i="5"/>
  <c r="K296" i="5"/>
  <c r="B296" i="5"/>
  <c r="F296" i="5"/>
  <c r="I296" i="5"/>
  <c r="C296" i="5"/>
  <c r="D296" i="5"/>
  <c r="B341" i="5"/>
  <c r="C341" i="5"/>
  <c r="J341" i="5"/>
  <c r="D341" i="5"/>
  <c r="K341" i="5"/>
  <c r="E341" i="5"/>
  <c r="F341" i="5"/>
  <c r="G341" i="5"/>
  <c r="H341" i="5"/>
  <c r="I341" i="5"/>
  <c r="A341" i="5"/>
  <c r="H113" i="5"/>
  <c r="I113" i="5"/>
  <c r="B113" i="5"/>
  <c r="C113" i="5"/>
  <c r="J113" i="5"/>
  <c r="D113" i="5"/>
  <c r="K113" i="5"/>
  <c r="F113" i="5"/>
  <c r="A113" i="5"/>
  <c r="E113" i="5"/>
  <c r="G113" i="5"/>
  <c r="A555" i="5"/>
  <c r="G555" i="5"/>
  <c r="E555" i="5"/>
  <c r="F555" i="5"/>
  <c r="H555" i="5"/>
  <c r="I555" i="5"/>
  <c r="B555" i="5"/>
  <c r="J555" i="5"/>
  <c r="C555" i="5"/>
  <c r="K555" i="5"/>
  <c r="D555" i="5"/>
  <c r="C544" i="5"/>
  <c r="J544" i="5"/>
  <c r="D544" i="5"/>
  <c r="K544" i="5"/>
  <c r="F544" i="5"/>
  <c r="I544" i="5"/>
  <c r="A544" i="5"/>
  <c r="B544" i="5"/>
  <c r="E544" i="5"/>
  <c r="G544" i="5"/>
  <c r="H544" i="5"/>
  <c r="C472" i="5"/>
  <c r="J472" i="5"/>
  <c r="D472" i="5"/>
  <c r="K472" i="5"/>
  <c r="E472" i="5"/>
  <c r="F472" i="5"/>
  <c r="B472" i="5"/>
  <c r="G472" i="5"/>
  <c r="H472" i="5"/>
  <c r="I472" i="5"/>
  <c r="A472" i="5"/>
  <c r="E412" i="5"/>
  <c r="F412" i="5"/>
  <c r="A412" i="5"/>
  <c r="G412" i="5"/>
  <c r="H412" i="5"/>
  <c r="C412" i="5"/>
  <c r="J412" i="5"/>
  <c r="B412" i="5"/>
  <c r="D412" i="5"/>
  <c r="K412" i="5"/>
  <c r="I412" i="5"/>
  <c r="A80" i="5"/>
  <c r="G80" i="5"/>
  <c r="H80" i="5"/>
  <c r="I80" i="5"/>
  <c r="B80" i="5"/>
  <c r="C80" i="5"/>
  <c r="J80" i="5"/>
  <c r="E80" i="5"/>
  <c r="D80" i="5"/>
  <c r="F80" i="5"/>
  <c r="K80" i="5"/>
  <c r="E529" i="5"/>
  <c r="F529" i="5"/>
  <c r="A529" i="5"/>
  <c r="G529" i="5"/>
  <c r="H529" i="5"/>
  <c r="C529" i="5"/>
  <c r="J529" i="5"/>
  <c r="K529" i="5"/>
  <c r="B529" i="5"/>
  <c r="D529" i="5"/>
  <c r="I529" i="5"/>
  <c r="B267" i="5"/>
  <c r="C267" i="5"/>
  <c r="J267" i="5"/>
  <c r="D267" i="5"/>
  <c r="K267" i="5"/>
  <c r="E267" i="5"/>
  <c r="F267" i="5"/>
  <c r="H267" i="5"/>
  <c r="G267" i="5"/>
  <c r="I267" i="5"/>
  <c r="A267" i="5"/>
  <c r="E353" i="5"/>
  <c r="G353" i="5"/>
  <c r="A353" i="5"/>
  <c r="H353" i="5"/>
  <c r="I353" i="5"/>
  <c r="B353" i="5"/>
  <c r="J353" i="5"/>
  <c r="D353" i="5"/>
  <c r="K353" i="5"/>
  <c r="C353" i="5"/>
  <c r="F353" i="5"/>
  <c r="C415" i="5"/>
  <c r="J415" i="5"/>
  <c r="D415" i="5"/>
  <c r="K415" i="5"/>
  <c r="E415" i="5"/>
  <c r="F415" i="5"/>
  <c r="I415" i="5"/>
  <c r="A415" i="5"/>
  <c r="B415" i="5"/>
  <c r="G415" i="5"/>
  <c r="H415" i="5"/>
  <c r="C41" i="5"/>
  <c r="J41" i="5"/>
  <c r="D41" i="5"/>
  <c r="K41" i="5"/>
  <c r="E41" i="5"/>
  <c r="F41" i="5"/>
  <c r="I41" i="5"/>
  <c r="A41" i="5"/>
  <c r="G41" i="5"/>
  <c r="B41" i="5"/>
  <c r="H41" i="5"/>
  <c r="I28" i="5"/>
  <c r="B28" i="5"/>
  <c r="C28" i="5"/>
  <c r="J28" i="5"/>
  <c r="D28" i="5"/>
  <c r="K28" i="5"/>
  <c r="A28" i="5"/>
  <c r="E28" i="5"/>
  <c r="F28" i="5"/>
  <c r="G28" i="5"/>
  <c r="H28" i="5"/>
  <c r="A100" i="5"/>
  <c r="G100" i="5"/>
  <c r="H100" i="5"/>
  <c r="I100" i="5"/>
  <c r="B100" i="5"/>
  <c r="C100" i="5"/>
  <c r="J100" i="5"/>
  <c r="E100" i="5"/>
  <c r="K100" i="5"/>
  <c r="D100" i="5"/>
  <c r="F100" i="5"/>
  <c r="C90" i="5"/>
  <c r="J90" i="5"/>
  <c r="D90" i="5"/>
  <c r="K90" i="5"/>
  <c r="E90" i="5"/>
  <c r="F90" i="5"/>
  <c r="A90" i="5"/>
  <c r="G90" i="5"/>
  <c r="I90" i="5"/>
  <c r="B90" i="5"/>
  <c r="H90" i="5"/>
  <c r="I81" i="5"/>
  <c r="B81" i="5"/>
  <c r="C81" i="5"/>
  <c r="J81" i="5"/>
  <c r="D81" i="5"/>
  <c r="K81" i="5"/>
  <c r="E81" i="5"/>
  <c r="A81" i="5"/>
  <c r="G81" i="5"/>
  <c r="F81" i="5"/>
  <c r="H81" i="5"/>
  <c r="A470" i="5"/>
  <c r="G470" i="5"/>
  <c r="H470" i="5"/>
  <c r="I470" i="5"/>
  <c r="B470" i="5"/>
  <c r="E470" i="5"/>
  <c r="K470" i="5"/>
  <c r="F470" i="5"/>
  <c r="J470" i="5"/>
  <c r="C470" i="5"/>
  <c r="D470" i="5"/>
  <c r="F339" i="5"/>
  <c r="A339" i="5"/>
  <c r="G339" i="5"/>
  <c r="H339" i="5"/>
  <c r="I339" i="5"/>
  <c r="B339" i="5"/>
  <c r="C339" i="5"/>
  <c r="D339" i="5"/>
  <c r="E339" i="5"/>
  <c r="J339" i="5"/>
  <c r="K339" i="5"/>
  <c r="B219" i="5"/>
  <c r="C219" i="5"/>
  <c r="J219" i="5"/>
  <c r="D219" i="5"/>
  <c r="K219" i="5"/>
  <c r="E219" i="5"/>
  <c r="A219" i="5"/>
  <c r="G219" i="5"/>
  <c r="I219" i="5"/>
  <c r="F219" i="5"/>
  <c r="H219" i="5"/>
  <c r="C9" i="5"/>
  <c r="J9" i="5"/>
  <c r="D9" i="5"/>
  <c r="K9" i="5"/>
  <c r="E9" i="5"/>
  <c r="F9" i="5"/>
  <c r="I9" i="5"/>
  <c r="A9" i="5"/>
  <c r="G9" i="5"/>
  <c r="H9" i="5"/>
  <c r="F168" i="5"/>
  <c r="A168" i="5"/>
  <c r="G168" i="5"/>
  <c r="H168" i="5"/>
  <c r="I168" i="5"/>
  <c r="B168" i="5"/>
  <c r="D168" i="5"/>
  <c r="K168" i="5"/>
  <c r="C168" i="5"/>
  <c r="J168" i="5"/>
  <c r="E168" i="5"/>
  <c r="C524" i="5"/>
  <c r="J524" i="5"/>
  <c r="D524" i="5"/>
  <c r="K524" i="5"/>
  <c r="E524" i="5"/>
  <c r="F524" i="5"/>
  <c r="I524" i="5"/>
  <c r="A524" i="5"/>
  <c r="B524" i="5"/>
  <c r="G524" i="5"/>
  <c r="H524" i="5"/>
  <c r="C612" i="5"/>
  <c r="J612" i="5"/>
  <c r="D612" i="5"/>
  <c r="K612" i="5"/>
  <c r="H612" i="5"/>
  <c r="E612" i="5"/>
  <c r="F612" i="5"/>
  <c r="A612" i="5"/>
  <c r="G612" i="5"/>
  <c r="I612" i="5"/>
  <c r="B612" i="5"/>
  <c r="H238" i="5"/>
  <c r="I238" i="5"/>
  <c r="B238" i="5"/>
  <c r="C238" i="5"/>
  <c r="J238" i="5"/>
  <c r="D238" i="5"/>
  <c r="K238" i="5"/>
  <c r="F238" i="5"/>
  <c r="E238" i="5"/>
  <c r="G238" i="5"/>
  <c r="A238" i="5"/>
  <c r="H344" i="5"/>
  <c r="I344" i="5"/>
  <c r="B344" i="5"/>
  <c r="C344" i="5"/>
  <c r="J344" i="5"/>
  <c r="G344" i="5"/>
  <c r="K344" i="5"/>
  <c r="A344" i="5"/>
  <c r="E344" i="5"/>
  <c r="D344" i="5"/>
  <c r="F344" i="5"/>
  <c r="A214" i="5"/>
  <c r="G214" i="5"/>
  <c r="H214" i="5"/>
  <c r="I214" i="5"/>
  <c r="B214" i="5"/>
  <c r="C214" i="5"/>
  <c r="J214" i="5"/>
  <c r="E214" i="5"/>
  <c r="D214" i="5"/>
  <c r="F214" i="5"/>
  <c r="K214" i="5"/>
  <c r="A369" i="5"/>
  <c r="G369" i="5"/>
  <c r="H369" i="5"/>
  <c r="I369" i="5"/>
  <c r="B369" i="5"/>
  <c r="C369" i="5"/>
  <c r="J369" i="5"/>
  <c r="E369" i="5"/>
  <c r="K369" i="5"/>
  <c r="D369" i="5"/>
  <c r="F369" i="5"/>
  <c r="E465" i="5"/>
  <c r="F465" i="5"/>
  <c r="A465" i="5"/>
  <c r="G465" i="5"/>
  <c r="H465" i="5"/>
  <c r="C465" i="5"/>
  <c r="J465" i="5"/>
  <c r="B465" i="5"/>
  <c r="D465" i="5"/>
  <c r="K465" i="5"/>
  <c r="I465" i="5"/>
  <c r="H157" i="5"/>
  <c r="I157" i="5"/>
  <c r="B157" i="5"/>
  <c r="C157" i="5"/>
  <c r="J157" i="5"/>
  <c r="D157" i="5"/>
  <c r="K157" i="5"/>
  <c r="F157" i="5"/>
  <c r="E157" i="5"/>
  <c r="A157" i="5"/>
  <c r="G157" i="5"/>
  <c r="I410" i="5"/>
  <c r="B410" i="5"/>
  <c r="C410" i="5"/>
  <c r="J410" i="5"/>
  <c r="D410" i="5"/>
  <c r="K410" i="5"/>
  <c r="A410" i="5"/>
  <c r="G410" i="5"/>
  <c r="E410" i="5"/>
  <c r="F410" i="5"/>
  <c r="H410" i="5"/>
  <c r="E481" i="5"/>
  <c r="F481" i="5"/>
  <c r="H481" i="5"/>
  <c r="C481" i="5"/>
  <c r="D481" i="5"/>
  <c r="G481" i="5"/>
  <c r="I481" i="5"/>
  <c r="K481" i="5"/>
  <c r="B481" i="5"/>
  <c r="A481" i="5"/>
  <c r="J481" i="5"/>
  <c r="C448" i="5"/>
  <c r="J448" i="5"/>
  <c r="D448" i="5"/>
  <c r="K448" i="5"/>
  <c r="E448" i="5"/>
  <c r="F448" i="5"/>
  <c r="I448" i="5"/>
  <c r="B448" i="5"/>
  <c r="A448" i="5"/>
  <c r="G448" i="5"/>
  <c r="H448" i="5"/>
  <c r="I443" i="5"/>
  <c r="B443" i="5"/>
  <c r="C443" i="5"/>
  <c r="J443" i="5"/>
  <c r="D443" i="5"/>
  <c r="K443" i="5"/>
  <c r="A443" i="5"/>
  <c r="G443" i="5"/>
  <c r="H443" i="5"/>
  <c r="E443" i="5"/>
  <c r="F443" i="5"/>
  <c r="I439" i="5"/>
  <c r="B439" i="5"/>
  <c r="C439" i="5"/>
  <c r="J439" i="5"/>
  <c r="D439" i="5"/>
  <c r="K439" i="5"/>
  <c r="A439" i="5"/>
  <c r="G439" i="5"/>
  <c r="H439" i="5"/>
  <c r="E439" i="5"/>
  <c r="F439" i="5"/>
  <c r="F591" i="5"/>
  <c r="H591" i="5"/>
  <c r="I591" i="5"/>
  <c r="D591" i="5"/>
  <c r="K591" i="5"/>
  <c r="G591" i="5"/>
  <c r="B591" i="5"/>
  <c r="J591" i="5"/>
  <c r="A591" i="5"/>
  <c r="C591" i="5"/>
  <c r="E591" i="5"/>
  <c r="I483" i="5"/>
  <c r="B483" i="5"/>
  <c r="D483" i="5"/>
  <c r="K483" i="5"/>
  <c r="C483" i="5"/>
  <c r="E483" i="5"/>
  <c r="F483" i="5"/>
  <c r="J483" i="5"/>
  <c r="A483" i="5"/>
  <c r="G483" i="5"/>
  <c r="H483" i="5"/>
  <c r="A478" i="5"/>
  <c r="G478" i="5"/>
  <c r="H478" i="5"/>
  <c r="I478" i="5"/>
  <c r="B478" i="5"/>
  <c r="C478" i="5"/>
  <c r="D478" i="5"/>
  <c r="E478" i="5"/>
  <c r="K478" i="5"/>
  <c r="F478" i="5"/>
  <c r="J478" i="5"/>
  <c r="H270" i="5"/>
  <c r="I270" i="5"/>
  <c r="B270" i="5"/>
  <c r="C270" i="5"/>
  <c r="J270" i="5"/>
  <c r="D270" i="5"/>
  <c r="K270" i="5"/>
  <c r="F270" i="5"/>
  <c r="E270" i="5"/>
  <c r="G270" i="5"/>
  <c r="A270" i="5"/>
  <c r="I435" i="5"/>
  <c r="B435" i="5"/>
  <c r="C435" i="5"/>
  <c r="J435" i="5"/>
  <c r="D435" i="5"/>
  <c r="K435" i="5"/>
  <c r="A435" i="5"/>
  <c r="G435" i="5"/>
  <c r="H435" i="5"/>
  <c r="E435" i="5"/>
  <c r="F435" i="5"/>
  <c r="E76" i="5"/>
  <c r="F76" i="5"/>
  <c r="A76" i="5"/>
  <c r="G76" i="5"/>
  <c r="D76" i="5"/>
  <c r="H76" i="5"/>
  <c r="I76" i="5"/>
  <c r="J76" i="5"/>
  <c r="B76" i="5"/>
  <c r="K76" i="5"/>
  <c r="C76" i="5"/>
  <c r="D562" i="5"/>
  <c r="K562" i="5"/>
  <c r="E562" i="5"/>
  <c r="F562" i="5"/>
  <c r="A562" i="5"/>
  <c r="G562" i="5"/>
  <c r="H562" i="5"/>
  <c r="I562" i="5"/>
  <c r="B562" i="5"/>
  <c r="C562" i="5"/>
  <c r="J562" i="5"/>
  <c r="I215" i="5"/>
  <c r="B215" i="5"/>
  <c r="C215" i="5"/>
  <c r="J215" i="5"/>
  <c r="D215" i="5"/>
  <c r="K215" i="5"/>
  <c r="E215" i="5"/>
  <c r="A215" i="5"/>
  <c r="G215" i="5"/>
  <c r="F215" i="5"/>
  <c r="H215" i="5"/>
  <c r="H169" i="5"/>
  <c r="I169" i="5"/>
  <c r="B169" i="5"/>
  <c r="C169" i="5"/>
  <c r="J169" i="5"/>
  <c r="D169" i="5"/>
  <c r="K169" i="5"/>
  <c r="F169" i="5"/>
  <c r="E169" i="5"/>
  <c r="G169" i="5"/>
  <c r="A169" i="5"/>
  <c r="D280" i="5"/>
  <c r="K280" i="5"/>
  <c r="E280" i="5"/>
  <c r="F280" i="5"/>
  <c r="A280" i="5"/>
  <c r="G280" i="5"/>
  <c r="H280" i="5"/>
  <c r="B280" i="5"/>
  <c r="C280" i="5"/>
  <c r="I280" i="5"/>
  <c r="J280" i="5"/>
  <c r="E193" i="5"/>
  <c r="F193" i="5"/>
  <c r="A193" i="5"/>
  <c r="G193" i="5"/>
  <c r="H193" i="5"/>
  <c r="I193" i="5"/>
  <c r="C193" i="5"/>
  <c r="J193" i="5"/>
  <c r="K193" i="5"/>
  <c r="B193" i="5"/>
  <c r="D193" i="5"/>
  <c r="B263" i="5"/>
  <c r="C263" i="5"/>
  <c r="J263" i="5"/>
  <c r="D263" i="5"/>
  <c r="K263" i="5"/>
  <c r="E263" i="5"/>
  <c r="F263" i="5"/>
  <c r="H263" i="5"/>
  <c r="G263" i="5"/>
  <c r="I263" i="5"/>
  <c r="A263" i="5"/>
  <c r="I101" i="5"/>
  <c r="B101" i="5"/>
  <c r="C101" i="5"/>
  <c r="J101" i="5"/>
  <c r="D101" i="5"/>
  <c r="K101" i="5"/>
  <c r="E101" i="5"/>
  <c r="A101" i="5"/>
  <c r="G101" i="5"/>
  <c r="F101" i="5"/>
  <c r="H101" i="5"/>
  <c r="F249" i="5"/>
  <c r="A249" i="5"/>
  <c r="G249" i="5"/>
  <c r="H249" i="5"/>
  <c r="I249" i="5"/>
  <c r="B249" i="5"/>
  <c r="D249" i="5"/>
  <c r="K249" i="5"/>
  <c r="J249" i="5"/>
  <c r="C249" i="5"/>
  <c r="E249" i="5"/>
  <c r="A482" i="5"/>
  <c r="G482" i="5"/>
  <c r="H482" i="5"/>
  <c r="B482" i="5"/>
  <c r="C482" i="5"/>
  <c r="D482" i="5"/>
  <c r="E482" i="5"/>
  <c r="F482" i="5"/>
  <c r="K482" i="5"/>
  <c r="I482" i="5"/>
  <c r="J482" i="5"/>
  <c r="A210" i="5"/>
  <c r="G210" i="5"/>
  <c r="H210" i="5"/>
  <c r="I210" i="5"/>
  <c r="B210" i="5"/>
  <c r="C210" i="5"/>
  <c r="J210" i="5"/>
  <c r="E210" i="5"/>
  <c r="D210" i="5"/>
  <c r="F210" i="5"/>
  <c r="K210" i="5"/>
  <c r="H177" i="5"/>
  <c r="I177" i="5"/>
  <c r="B177" i="5"/>
  <c r="C177" i="5"/>
  <c r="J177" i="5"/>
  <c r="F177" i="5"/>
  <c r="K177" i="5"/>
  <c r="A177" i="5"/>
  <c r="E177" i="5"/>
  <c r="D177" i="5"/>
  <c r="G177" i="5"/>
  <c r="I366" i="5"/>
  <c r="B366" i="5"/>
  <c r="C366" i="5"/>
  <c r="J366" i="5"/>
  <c r="D366" i="5"/>
  <c r="K366" i="5"/>
  <c r="E366" i="5"/>
  <c r="A366" i="5"/>
  <c r="G366" i="5"/>
  <c r="F366" i="5"/>
  <c r="H366" i="5"/>
  <c r="A502" i="5"/>
  <c r="G502" i="5"/>
  <c r="H502" i="5"/>
  <c r="I502" i="5"/>
  <c r="B502" i="5"/>
  <c r="E502" i="5"/>
  <c r="F502" i="5"/>
  <c r="C502" i="5"/>
  <c r="D502" i="5"/>
  <c r="J502" i="5"/>
  <c r="K502" i="5"/>
  <c r="A301" i="5"/>
  <c r="G301" i="5"/>
  <c r="I301" i="5"/>
  <c r="B301" i="5"/>
  <c r="D301" i="5"/>
  <c r="E301" i="5"/>
  <c r="F301" i="5"/>
  <c r="H301" i="5"/>
  <c r="C301" i="5"/>
  <c r="J301" i="5"/>
  <c r="K301" i="5"/>
  <c r="C13" i="5"/>
  <c r="J13" i="5"/>
  <c r="D13" i="5"/>
  <c r="K13" i="5"/>
  <c r="E13" i="5"/>
  <c r="F13" i="5"/>
  <c r="B13" i="5"/>
  <c r="G13" i="5"/>
  <c r="H13" i="5"/>
  <c r="I13" i="5"/>
  <c r="A13" i="5"/>
  <c r="C102" i="5"/>
  <c r="J102" i="5"/>
  <c r="D102" i="5"/>
  <c r="K102" i="5"/>
  <c r="E102" i="5"/>
  <c r="F102" i="5"/>
  <c r="A102" i="5"/>
  <c r="G102" i="5"/>
  <c r="I102" i="5"/>
  <c r="H102" i="5"/>
  <c r="B102" i="5"/>
  <c r="H564" i="5"/>
  <c r="I564" i="5"/>
  <c r="B564" i="5"/>
  <c r="C564" i="5"/>
  <c r="J564" i="5"/>
  <c r="D564" i="5"/>
  <c r="K564" i="5"/>
  <c r="E564" i="5"/>
  <c r="F564" i="5"/>
  <c r="A564" i="5"/>
  <c r="G564" i="5"/>
  <c r="B174" i="5"/>
  <c r="C174" i="5"/>
  <c r="J174" i="5"/>
  <c r="D174" i="5"/>
  <c r="K174" i="5"/>
  <c r="E174" i="5"/>
  <c r="F174" i="5"/>
  <c r="H174" i="5"/>
  <c r="A174" i="5"/>
  <c r="G174" i="5"/>
  <c r="I174" i="5"/>
  <c r="I382" i="5"/>
  <c r="B382" i="5"/>
  <c r="C382" i="5"/>
  <c r="J382" i="5"/>
  <c r="D382" i="5"/>
  <c r="K382" i="5"/>
  <c r="E382" i="5"/>
  <c r="A382" i="5"/>
  <c r="G382" i="5"/>
  <c r="F382" i="5"/>
  <c r="H382" i="5"/>
  <c r="F281" i="5"/>
  <c r="A281" i="5"/>
  <c r="G281" i="5"/>
  <c r="H281" i="5"/>
  <c r="I281" i="5"/>
  <c r="B281" i="5"/>
  <c r="D281" i="5"/>
  <c r="K281" i="5"/>
  <c r="J281" i="5"/>
  <c r="C281" i="5"/>
  <c r="E281" i="5"/>
  <c r="H282" i="5"/>
  <c r="I282" i="5"/>
  <c r="B282" i="5"/>
  <c r="C282" i="5"/>
  <c r="J282" i="5"/>
  <c r="D282" i="5"/>
  <c r="K282" i="5"/>
  <c r="F282" i="5"/>
  <c r="A282" i="5"/>
  <c r="E282" i="5"/>
  <c r="G282" i="5"/>
  <c r="B287" i="5"/>
  <c r="C287" i="5"/>
  <c r="J287" i="5"/>
  <c r="D287" i="5"/>
  <c r="K287" i="5"/>
  <c r="E287" i="5"/>
  <c r="F287" i="5"/>
  <c r="H287" i="5"/>
  <c r="A287" i="5"/>
  <c r="G287" i="5"/>
  <c r="I287" i="5"/>
  <c r="A494" i="5"/>
  <c r="G494" i="5"/>
  <c r="H494" i="5"/>
  <c r="I494" i="5"/>
  <c r="B494" i="5"/>
  <c r="E494" i="5"/>
  <c r="F494" i="5"/>
  <c r="C494" i="5"/>
  <c r="D494" i="5"/>
  <c r="J494" i="5"/>
  <c r="K494" i="5"/>
  <c r="I390" i="5"/>
  <c r="B390" i="5"/>
  <c r="C390" i="5"/>
  <c r="J390" i="5"/>
  <c r="D390" i="5"/>
  <c r="K390" i="5"/>
  <c r="E390" i="5"/>
  <c r="A390" i="5"/>
  <c r="G390" i="5"/>
  <c r="F390" i="5"/>
  <c r="H390" i="5"/>
  <c r="I615" i="5"/>
  <c r="F615" i="5"/>
  <c r="B615" i="5"/>
  <c r="D615" i="5"/>
  <c r="C615" i="5"/>
  <c r="J615" i="5"/>
  <c r="K615" i="5"/>
  <c r="E615" i="5"/>
  <c r="A615" i="5"/>
  <c r="G615" i="5"/>
  <c r="H615" i="5"/>
  <c r="A73" i="5"/>
  <c r="G73" i="5"/>
  <c r="H73" i="5"/>
  <c r="I73" i="5"/>
  <c r="B73" i="5"/>
  <c r="C73" i="5"/>
  <c r="D73" i="5"/>
  <c r="E73" i="5"/>
  <c r="F73" i="5"/>
  <c r="J73" i="5"/>
  <c r="K73" i="5"/>
  <c r="A614" i="5"/>
  <c r="G614" i="5"/>
  <c r="H614" i="5"/>
  <c r="B614" i="5"/>
  <c r="K614" i="5"/>
  <c r="I614" i="5"/>
  <c r="D614" i="5"/>
  <c r="C614" i="5"/>
  <c r="J614" i="5"/>
  <c r="E614" i="5"/>
  <c r="F614" i="5"/>
  <c r="C480" i="5"/>
  <c r="J480" i="5"/>
  <c r="D480" i="5"/>
  <c r="K480" i="5"/>
  <c r="E480" i="5"/>
  <c r="F480" i="5"/>
  <c r="B480" i="5"/>
  <c r="G480" i="5"/>
  <c r="H480" i="5"/>
  <c r="I480" i="5"/>
  <c r="A480" i="5"/>
  <c r="A446" i="5"/>
  <c r="G446" i="5"/>
  <c r="H446" i="5"/>
  <c r="I446" i="5"/>
  <c r="B446" i="5"/>
  <c r="E446" i="5"/>
  <c r="F446" i="5"/>
  <c r="J446" i="5"/>
  <c r="K446" i="5"/>
  <c r="C446" i="5"/>
  <c r="D446" i="5"/>
  <c r="B223" i="5"/>
  <c r="D223" i="5"/>
  <c r="K223" i="5"/>
  <c r="A223" i="5"/>
  <c r="G223" i="5"/>
  <c r="C223" i="5"/>
  <c r="E223" i="5"/>
  <c r="F223" i="5"/>
  <c r="I223" i="5"/>
  <c r="H223" i="5"/>
  <c r="J223" i="5"/>
  <c r="B337" i="5"/>
  <c r="C337" i="5"/>
  <c r="J337" i="5"/>
  <c r="D337" i="5"/>
  <c r="K337" i="5"/>
  <c r="E337" i="5"/>
  <c r="I337" i="5"/>
  <c r="A337" i="5"/>
  <c r="G337" i="5"/>
  <c r="F337" i="5"/>
  <c r="H337" i="5"/>
  <c r="H336" i="5"/>
  <c r="I336" i="5"/>
  <c r="B336" i="5"/>
  <c r="C336" i="5"/>
  <c r="J336" i="5"/>
  <c r="G336" i="5"/>
  <c r="K336" i="5"/>
  <c r="A336" i="5"/>
  <c r="E336" i="5"/>
  <c r="D336" i="5"/>
  <c r="F336" i="5"/>
  <c r="E489" i="5"/>
  <c r="F489" i="5"/>
  <c r="H489" i="5"/>
  <c r="G489" i="5"/>
  <c r="I489" i="5"/>
  <c r="A489" i="5"/>
  <c r="J489" i="5"/>
  <c r="C489" i="5"/>
  <c r="D489" i="5"/>
  <c r="K489" i="5"/>
  <c r="B489" i="5"/>
  <c r="E300" i="5"/>
  <c r="A300" i="5"/>
  <c r="G300" i="5"/>
  <c r="H300" i="5"/>
  <c r="D300" i="5"/>
  <c r="F300" i="5"/>
  <c r="I300" i="5"/>
  <c r="B300" i="5"/>
  <c r="C300" i="5"/>
  <c r="J300" i="5"/>
  <c r="K300" i="5"/>
  <c r="F327" i="5"/>
  <c r="A327" i="5"/>
  <c r="G327" i="5"/>
  <c r="H327" i="5"/>
  <c r="I327" i="5"/>
  <c r="E327" i="5"/>
  <c r="D327" i="5"/>
  <c r="J327" i="5"/>
  <c r="K327" i="5"/>
  <c r="B327" i="5"/>
  <c r="C327" i="5"/>
  <c r="C379" i="5"/>
  <c r="J379" i="5"/>
  <c r="D379" i="5"/>
  <c r="K379" i="5"/>
  <c r="E379" i="5"/>
  <c r="F379" i="5"/>
  <c r="A379" i="5"/>
  <c r="G379" i="5"/>
  <c r="I379" i="5"/>
  <c r="B379" i="5"/>
  <c r="H379" i="5"/>
  <c r="E493" i="5"/>
  <c r="F493" i="5"/>
  <c r="A493" i="5"/>
  <c r="G493" i="5"/>
  <c r="H493" i="5"/>
  <c r="C493" i="5"/>
  <c r="J493" i="5"/>
  <c r="D493" i="5"/>
  <c r="K493" i="5"/>
  <c r="B493" i="5"/>
  <c r="I493" i="5"/>
  <c r="H576" i="5"/>
  <c r="B576" i="5"/>
  <c r="C576" i="5"/>
  <c r="J576" i="5"/>
  <c r="D576" i="5"/>
  <c r="K576" i="5"/>
  <c r="F576" i="5"/>
  <c r="A576" i="5"/>
  <c r="G576" i="5"/>
  <c r="E576" i="5"/>
  <c r="I576" i="5"/>
  <c r="I199" i="5"/>
  <c r="B199" i="5"/>
  <c r="C199" i="5"/>
  <c r="J199" i="5"/>
  <c r="D199" i="5"/>
  <c r="K199" i="5"/>
  <c r="E199" i="5"/>
  <c r="A199" i="5"/>
  <c r="G199" i="5"/>
  <c r="F199" i="5"/>
  <c r="H199" i="5"/>
  <c r="D334" i="5"/>
  <c r="K334" i="5"/>
  <c r="E334" i="5"/>
  <c r="F334" i="5"/>
  <c r="A334" i="5"/>
  <c r="G334" i="5"/>
  <c r="C334" i="5"/>
  <c r="H334" i="5"/>
  <c r="I334" i="5"/>
  <c r="J334" i="5"/>
  <c r="B334" i="5"/>
  <c r="E485" i="5"/>
  <c r="F485" i="5"/>
  <c r="H485" i="5"/>
  <c r="A485" i="5"/>
  <c r="J485" i="5"/>
  <c r="K485" i="5"/>
  <c r="B485" i="5"/>
  <c r="C485" i="5"/>
  <c r="I485" i="5"/>
  <c r="D485" i="5"/>
  <c r="G485" i="5"/>
  <c r="I62" i="5"/>
  <c r="B62" i="5"/>
  <c r="C62" i="5"/>
  <c r="J62" i="5"/>
  <c r="D62" i="5"/>
  <c r="K62" i="5"/>
  <c r="E62" i="5"/>
  <c r="A62" i="5"/>
  <c r="G62" i="5"/>
  <c r="F62" i="5"/>
  <c r="H62" i="5"/>
  <c r="F323" i="5"/>
  <c r="A323" i="5"/>
  <c r="G323" i="5"/>
  <c r="H323" i="5"/>
  <c r="I323" i="5"/>
  <c r="D323" i="5"/>
  <c r="E323" i="5"/>
  <c r="B323" i="5"/>
  <c r="C323" i="5"/>
  <c r="K323" i="5"/>
  <c r="J323" i="5"/>
  <c r="C399" i="5"/>
  <c r="J399" i="5"/>
  <c r="D399" i="5"/>
  <c r="K399" i="5"/>
  <c r="E399" i="5"/>
  <c r="F399" i="5"/>
  <c r="A399" i="5"/>
  <c r="G399" i="5"/>
  <c r="I399" i="5"/>
  <c r="H399" i="5"/>
  <c r="B399" i="5"/>
  <c r="H262" i="5"/>
  <c r="I262" i="5"/>
  <c r="B262" i="5"/>
  <c r="C262" i="5"/>
  <c r="J262" i="5"/>
  <c r="D262" i="5"/>
  <c r="K262" i="5"/>
  <c r="F262" i="5"/>
  <c r="A262" i="5"/>
  <c r="E262" i="5"/>
  <c r="G262" i="5"/>
  <c r="E99" i="5"/>
  <c r="F99" i="5"/>
  <c r="A99" i="5"/>
  <c r="G99" i="5"/>
  <c r="H99" i="5"/>
  <c r="I99" i="5"/>
  <c r="C99" i="5"/>
  <c r="J99" i="5"/>
  <c r="B99" i="5"/>
  <c r="D99" i="5"/>
  <c r="K99" i="5"/>
  <c r="D123" i="5"/>
  <c r="K123" i="5"/>
  <c r="E123" i="5"/>
  <c r="F123" i="5"/>
  <c r="A123" i="5"/>
  <c r="G123" i="5"/>
  <c r="H123" i="5"/>
  <c r="B123" i="5"/>
  <c r="I123" i="5"/>
  <c r="J123" i="5"/>
  <c r="C123" i="5"/>
  <c r="B114" i="5"/>
  <c r="C114" i="5"/>
  <c r="J114" i="5"/>
  <c r="D114" i="5"/>
  <c r="K114" i="5"/>
  <c r="E114" i="5"/>
  <c r="F114" i="5"/>
  <c r="H114" i="5"/>
  <c r="G114" i="5"/>
  <c r="I114" i="5"/>
  <c r="A114" i="5"/>
  <c r="A458" i="5"/>
  <c r="G458" i="5"/>
  <c r="H458" i="5"/>
  <c r="I458" i="5"/>
  <c r="B458" i="5"/>
  <c r="E458" i="5"/>
  <c r="J458" i="5"/>
  <c r="K458" i="5"/>
  <c r="D458" i="5"/>
  <c r="F458" i="5"/>
  <c r="C458" i="5"/>
  <c r="H258" i="5"/>
  <c r="I258" i="5"/>
  <c r="B258" i="5"/>
  <c r="C258" i="5"/>
  <c r="J258" i="5"/>
  <c r="D258" i="5"/>
  <c r="K258" i="5"/>
  <c r="F258" i="5"/>
  <c r="E258" i="5"/>
  <c r="G258" i="5"/>
  <c r="A258" i="5"/>
  <c r="H316" i="5"/>
  <c r="I316" i="5"/>
  <c r="B316" i="5"/>
  <c r="C316" i="5"/>
  <c r="J316" i="5"/>
  <c r="F316" i="5"/>
  <c r="A316" i="5"/>
  <c r="G316" i="5"/>
  <c r="D316" i="5"/>
  <c r="E316" i="5"/>
  <c r="K316" i="5"/>
  <c r="I16" i="5"/>
  <c r="B16" i="5"/>
  <c r="C16" i="5"/>
  <c r="J16" i="5"/>
  <c r="D16" i="5"/>
  <c r="K16" i="5"/>
  <c r="G16" i="5"/>
  <c r="H16" i="5"/>
  <c r="A16" i="5"/>
  <c r="E16" i="5"/>
  <c r="F16" i="5"/>
  <c r="I97" i="5"/>
  <c r="B97" i="5"/>
  <c r="C97" i="5"/>
  <c r="J97" i="5"/>
  <c r="D97" i="5"/>
  <c r="K97" i="5"/>
  <c r="E97" i="5"/>
  <c r="A97" i="5"/>
  <c r="G97" i="5"/>
  <c r="F97" i="5"/>
  <c r="H97" i="5"/>
  <c r="A61" i="5"/>
  <c r="G61" i="5"/>
  <c r="H61" i="5"/>
  <c r="I61" i="5"/>
  <c r="B61" i="5"/>
  <c r="C61" i="5"/>
  <c r="J61" i="5"/>
  <c r="E61" i="5"/>
  <c r="D61" i="5"/>
  <c r="F61" i="5"/>
  <c r="K61" i="5"/>
  <c r="E139" i="5"/>
  <c r="F139" i="5"/>
  <c r="A139" i="5"/>
  <c r="G139" i="5"/>
  <c r="B139" i="5"/>
  <c r="J139" i="5"/>
  <c r="K139" i="5"/>
  <c r="C139" i="5"/>
  <c r="H139" i="5"/>
  <c r="D139" i="5"/>
  <c r="I139" i="5"/>
  <c r="B126" i="5"/>
  <c r="C126" i="5"/>
  <c r="J126" i="5"/>
  <c r="D126" i="5"/>
  <c r="K126" i="5"/>
  <c r="E126" i="5"/>
  <c r="F126" i="5"/>
  <c r="H126" i="5"/>
  <c r="A126" i="5"/>
  <c r="G126" i="5"/>
  <c r="I126" i="5"/>
  <c r="I611" i="5"/>
  <c r="F611" i="5"/>
  <c r="B611" i="5"/>
  <c r="K611" i="5"/>
  <c r="C611" i="5"/>
  <c r="J611" i="5"/>
  <c r="D611" i="5"/>
  <c r="E611" i="5"/>
  <c r="A611" i="5"/>
  <c r="G611" i="5"/>
  <c r="H611" i="5"/>
  <c r="D163" i="5"/>
  <c r="K163" i="5"/>
  <c r="E163" i="5"/>
  <c r="F163" i="5"/>
  <c r="A163" i="5"/>
  <c r="G163" i="5"/>
  <c r="H163" i="5"/>
  <c r="B163" i="5"/>
  <c r="C163" i="5"/>
  <c r="I163" i="5"/>
  <c r="J163" i="5"/>
  <c r="I619" i="5"/>
  <c r="B619" i="5"/>
  <c r="K619" i="5"/>
  <c r="C619" i="5"/>
  <c r="J619" i="5"/>
  <c r="D619" i="5"/>
  <c r="F619" i="5"/>
  <c r="E619" i="5"/>
  <c r="A619" i="5"/>
  <c r="G619" i="5"/>
  <c r="H619" i="5"/>
  <c r="D159" i="5"/>
  <c r="K159" i="5"/>
  <c r="E159" i="5"/>
  <c r="F159" i="5"/>
  <c r="A159" i="5"/>
  <c r="G159" i="5"/>
  <c r="H159" i="5"/>
  <c r="B159" i="5"/>
  <c r="I159" i="5"/>
  <c r="C159" i="5"/>
  <c r="J159" i="5"/>
  <c r="C504" i="5"/>
  <c r="J504" i="5"/>
  <c r="D504" i="5"/>
  <c r="K504" i="5"/>
  <c r="E504" i="5"/>
  <c r="F504" i="5"/>
  <c r="I504" i="5"/>
  <c r="B504" i="5"/>
  <c r="G504" i="5"/>
  <c r="H504" i="5"/>
  <c r="A504" i="5"/>
  <c r="A11" i="5"/>
  <c r="G11" i="5"/>
  <c r="H11" i="5"/>
  <c r="I11" i="5"/>
  <c r="B11" i="5"/>
  <c r="C11" i="5"/>
  <c r="D11" i="5"/>
  <c r="E11" i="5"/>
  <c r="J11" i="5"/>
  <c r="F11" i="5"/>
  <c r="K11" i="5"/>
  <c r="D598" i="5"/>
  <c r="K598" i="5"/>
  <c r="F598" i="5"/>
  <c r="A598" i="5"/>
  <c r="G598" i="5"/>
  <c r="B598" i="5"/>
  <c r="E598" i="5"/>
  <c r="H598" i="5"/>
  <c r="I598" i="5"/>
  <c r="J598" i="5"/>
  <c r="C598" i="5"/>
  <c r="C182" i="5"/>
  <c r="J182" i="5"/>
  <c r="D182" i="5"/>
  <c r="K182" i="5"/>
  <c r="E182" i="5"/>
  <c r="H182" i="5"/>
  <c r="G182" i="5"/>
  <c r="I182" i="5"/>
  <c r="A182" i="5"/>
  <c r="B182" i="5"/>
  <c r="F182" i="5"/>
  <c r="C295" i="5"/>
  <c r="J295" i="5"/>
  <c r="E295" i="5"/>
  <c r="F295" i="5"/>
  <c r="A295" i="5"/>
  <c r="K295" i="5"/>
  <c r="B295" i="5"/>
  <c r="H295" i="5"/>
  <c r="I295" i="5"/>
  <c r="D295" i="5"/>
  <c r="G295" i="5"/>
  <c r="A373" i="5"/>
  <c r="G373" i="5"/>
  <c r="H373" i="5"/>
  <c r="I373" i="5"/>
  <c r="B373" i="5"/>
  <c r="C373" i="5"/>
  <c r="J373" i="5"/>
  <c r="E373" i="5"/>
  <c r="K373" i="5"/>
  <c r="D373" i="5"/>
  <c r="F373" i="5"/>
  <c r="A361" i="5"/>
  <c r="G361" i="5"/>
  <c r="H361" i="5"/>
  <c r="I361" i="5"/>
  <c r="B361" i="5"/>
  <c r="C361" i="5"/>
  <c r="J361" i="5"/>
  <c r="E361" i="5"/>
  <c r="D361" i="5"/>
  <c r="F361" i="5"/>
  <c r="K361" i="5"/>
  <c r="F319" i="5"/>
  <c r="A319" i="5"/>
  <c r="G319" i="5"/>
  <c r="H319" i="5"/>
  <c r="I319" i="5"/>
  <c r="D319" i="5"/>
  <c r="K319" i="5"/>
  <c r="E319" i="5"/>
  <c r="B319" i="5"/>
  <c r="C319" i="5"/>
  <c r="J319" i="5"/>
  <c r="B271" i="5"/>
  <c r="C271" i="5"/>
  <c r="J271" i="5"/>
  <c r="D271" i="5"/>
  <c r="K271" i="5"/>
  <c r="E271" i="5"/>
  <c r="F271" i="5"/>
  <c r="H271" i="5"/>
  <c r="A271" i="5"/>
  <c r="G271" i="5"/>
  <c r="I271" i="5"/>
  <c r="E376" i="5"/>
  <c r="F376" i="5"/>
  <c r="A376" i="5"/>
  <c r="G376" i="5"/>
  <c r="H376" i="5"/>
  <c r="I376" i="5"/>
  <c r="C376" i="5"/>
  <c r="J376" i="5"/>
  <c r="K376" i="5"/>
  <c r="B376" i="5"/>
  <c r="D376" i="5"/>
  <c r="E408" i="5"/>
  <c r="F408" i="5"/>
  <c r="A408" i="5"/>
  <c r="G408" i="5"/>
  <c r="H408" i="5"/>
  <c r="C408" i="5"/>
  <c r="J408" i="5"/>
  <c r="K408" i="5"/>
  <c r="D408" i="5"/>
  <c r="I408" i="5"/>
  <c r="B408" i="5"/>
  <c r="F603" i="5"/>
  <c r="H603" i="5"/>
  <c r="D603" i="5"/>
  <c r="K603" i="5"/>
  <c r="A603" i="5"/>
  <c r="J603" i="5"/>
  <c r="B603" i="5"/>
  <c r="G603" i="5"/>
  <c r="C603" i="5"/>
  <c r="E603" i="5"/>
  <c r="I603" i="5"/>
  <c r="A474" i="5"/>
  <c r="G474" i="5"/>
  <c r="H474" i="5"/>
  <c r="I474" i="5"/>
  <c r="B474" i="5"/>
  <c r="F474" i="5"/>
  <c r="J474" i="5"/>
  <c r="K474" i="5"/>
  <c r="D474" i="5"/>
  <c r="E474" i="5"/>
  <c r="C474" i="5"/>
  <c r="A69" i="5"/>
  <c r="G69" i="5"/>
  <c r="H69" i="5"/>
  <c r="I69" i="5"/>
  <c r="B69" i="5"/>
  <c r="E69" i="5"/>
  <c r="C69" i="5"/>
  <c r="D69" i="5"/>
  <c r="F69" i="5"/>
  <c r="K69" i="5"/>
  <c r="J69" i="5"/>
  <c r="D342" i="5"/>
  <c r="K342" i="5"/>
  <c r="E342" i="5"/>
  <c r="F342" i="5"/>
  <c r="A342" i="5"/>
  <c r="G342" i="5"/>
  <c r="C342" i="5"/>
  <c r="H342" i="5"/>
  <c r="I342" i="5"/>
  <c r="J342" i="5"/>
  <c r="B342" i="5"/>
  <c r="C452" i="5"/>
  <c r="J452" i="5"/>
  <c r="D452" i="5"/>
  <c r="K452" i="5"/>
  <c r="E452" i="5"/>
  <c r="F452" i="5"/>
  <c r="I452" i="5"/>
  <c r="H452" i="5"/>
  <c r="B452" i="5"/>
  <c r="G452" i="5"/>
  <c r="A452" i="5"/>
  <c r="C395" i="5"/>
  <c r="J395" i="5"/>
  <c r="D395" i="5"/>
  <c r="K395" i="5"/>
  <c r="E395" i="5"/>
  <c r="F395" i="5"/>
  <c r="A395" i="5"/>
  <c r="G395" i="5"/>
  <c r="I395" i="5"/>
  <c r="B395" i="5"/>
  <c r="H395" i="5"/>
  <c r="B259" i="5"/>
  <c r="C259" i="5"/>
  <c r="J259" i="5"/>
  <c r="D259" i="5"/>
  <c r="K259" i="5"/>
  <c r="E259" i="5"/>
  <c r="F259" i="5"/>
  <c r="H259" i="5"/>
  <c r="A259" i="5"/>
  <c r="G259" i="5"/>
  <c r="I259" i="5"/>
  <c r="F563" i="5"/>
  <c r="A563" i="5"/>
  <c r="G563" i="5"/>
  <c r="H563" i="5"/>
  <c r="I563" i="5"/>
  <c r="B563" i="5"/>
  <c r="C563" i="5"/>
  <c r="J563" i="5"/>
  <c r="D563" i="5"/>
  <c r="K563" i="5"/>
  <c r="E563" i="5"/>
  <c r="I491" i="5"/>
  <c r="B491" i="5"/>
  <c r="D491" i="5"/>
  <c r="E491" i="5"/>
  <c r="F491" i="5"/>
  <c r="G491" i="5"/>
  <c r="H491" i="5"/>
  <c r="C491" i="5"/>
  <c r="A491" i="5"/>
  <c r="J491" i="5"/>
  <c r="K491" i="5"/>
  <c r="I386" i="5"/>
  <c r="B386" i="5"/>
  <c r="C386" i="5"/>
  <c r="J386" i="5"/>
  <c r="D386" i="5"/>
  <c r="K386" i="5"/>
  <c r="E386" i="5"/>
  <c r="A386" i="5"/>
  <c r="G386" i="5"/>
  <c r="F386" i="5"/>
  <c r="H386" i="5"/>
  <c r="E621" i="5"/>
  <c r="F621" i="5"/>
  <c r="B621" i="5"/>
  <c r="A621" i="5"/>
  <c r="G621" i="5"/>
  <c r="H621" i="5"/>
  <c r="I621" i="5"/>
  <c r="C621" i="5"/>
  <c r="J621" i="5"/>
  <c r="D621" i="5"/>
  <c r="K621" i="5"/>
  <c r="D147" i="5"/>
  <c r="K147" i="5"/>
  <c r="E147" i="5"/>
  <c r="F147" i="5"/>
  <c r="A147" i="5"/>
  <c r="G147" i="5"/>
  <c r="H147" i="5"/>
  <c r="B147" i="5"/>
  <c r="C147" i="5"/>
  <c r="I147" i="5"/>
  <c r="J147" i="5"/>
  <c r="C208" i="5"/>
  <c r="J208" i="5"/>
  <c r="D208" i="5"/>
  <c r="K208" i="5"/>
  <c r="E208" i="5"/>
  <c r="F208" i="5"/>
  <c r="A208" i="5"/>
  <c r="G208" i="5"/>
  <c r="I208" i="5"/>
  <c r="B208" i="5"/>
  <c r="H208" i="5"/>
  <c r="A530" i="5"/>
  <c r="G530" i="5"/>
  <c r="H530" i="5"/>
  <c r="I530" i="5"/>
  <c r="B530" i="5"/>
  <c r="E530" i="5"/>
  <c r="C530" i="5"/>
  <c r="D530" i="5"/>
  <c r="F530" i="5"/>
  <c r="J530" i="5"/>
  <c r="K530" i="5"/>
  <c r="E372" i="5"/>
  <c r="F372" i="5"/>
  <c r="A372" i="5"/>
  <c r="G372" i="5"/>
  <c r="H372" i="5"/>
  <c r="I372" i="5"/>
  <c r="C372" i="5"/>
  <c r="J372" i="5"/>
  <c r="B372" i="5"/>
  <c r="D372" i="5"/>
  <c r="K372" i="5"/>
  <c r="E517" i="5"/>
  <c r="F517" i="5"/>
  <c r="A517" i="5"/>
  <c r="G517" i="5"/>
  <c r="H517" i="5"/>
  <c r="C517" i="5"/>
  <c r="J517" i="5"/>
  <c r="K517" i="5"/>
  <c r="B517" i="5"/>
  <c r="D517" i="5"/>
  <c r="I517" i="5"/>
  <c r="I8" i="5"/>
  <c r="B8" i="5"/>
  <c r="C8" i="5"/>
  <c r="J8" i="5"/>
  <c r="D8" i="5"/>
  <c r="K8" i="5"/>
  <c r="G8" i="5"/>
  <c r="H8" i="5"/>
  <c r="A8" i="5"/>
  <c r="E8" i="5"/>
  <c r="F8" i="5"/>
  <c r="D260" i="5"/>
  <c r="K260" i="5"/>
  <c r="E260" i="5"/>
  <c r="F260" i="5"/>
  <c r="A260" i="5"/>
  <c r="G260" i="5"/>
  <c r="H260" i="5"/>
  <c r="B260" i="5"/>
  <c r="I260" i="5"/>
  <c r="J260" i="5"/>
  <c r="C260" i="5"/>
  <c r="E449" i="5"/>
  <c r="F449" i="5"/>
  <c r="A449" i="5"/>
  <c r="G449" i="5"/>
  <c r="H449" i="5"/>
  <c r="C449" i="5"/>
  <c r="J449" i="5"/>
  <c r="D449" i="5"/>
  <c r="I449" i="5"/>
  <c r="K449" i="5"/>
  <c r="B449" i="5"/>
  <c r="D574" i="5"/>
  <c r="K574" i="5"/>
  <c r="F574" i="5"/>
  <c r="A574" i="5"/>
  <c r="G574" i="5"/>
  <c r="H574" i="5"/>
  <c r="B574" i="5"/>
  <c r="C574" i="5"/>
  <c r="E574" i="5"/>
  <c r="I574" i="5"/>
  <c r="J574" i="5"/>
  <c r="F253" i="5"/>
  <c r="A253" i="5"/>
  <c r="G253" i="5"/>
  <c r="H253" i="5"/>
  <c r="I253" i="5"/>
  <c r="B253" i="5"/>
  <c r="D253" i="5"/>
  <c r="K253" i="5"/>
  <c r="J253" i="5"/>
  <c r="C253" i="5"/>
  <c r="E253" i="5"/>
  <c r="F128" i="5"/>
  <c r="A128" i="5"/>
  <c r="G128" i="5"/>
  <c r="H128" i="5"/>
  <c r="I128" i="5"/>
  <c r="D128" i="5"/>
  <c r="K128" i="5"/>
  <c r="B128" i="5"/>
  <c r="C128" i="5"/>
  <c r="E128" i="5"/>
  <c r="J128" i="5"/>
  <c r="A293" i="5"/>
  <c r="G293" i="5"/>
  <c r="I293" i="5"/>
  <c r="B293" i="5"/>
  <c r="D293" i="5"/>
  <c r="K293" i="5"/>
  <c r="H293" i="5"/>
  <c r="J293" i="5"/>
  <c r="E293" i="5"/>
  <c r="F293" i="5"/>
  <c r="C293" i="5"/>
  <c r="E87" i="5"/>
  <c r="F87" i="5"/>
  <c r="A87" i="5"/>
  <c r="G87" i="5"/>
  <c r="H87" i="5"/>
  <c r="I87" i="5"/>
  <c r="C87" i="5"/>
  <c r="J87" i="5"/>
  <c r="B87" i="5"/>
  <c r="D87" i="5"/>
  <c r="K87" i="5"/>
  <c r="A198" i="5"/>
  <c r="G198" i="5"/>
  <c r="H198" i="5"/>
  <c r="I198" i="5"/>
  <c r="B198" i="5"/>
  <c r="C198" i="5"/>
  <c r="J198" i="5"/>
  <c r="E198" i="5"/>
  <c r="D198" i="5"/>
  <c r="F198" i="5"/>
  <c r="K198" i="5"/>
  <c r="A606" i="5"/>
  <c r="G606" i="5"/>
  <c r="H606" i="5"/>
  <c r="K606" i="5"/>
  <c r="I606" i="5"/>
  <c r="D606" i="5"/>
  <c r="B606" i="5"/>
  <c r="C606" i="5"/>
  <c r="J606" i="5"/>
  <c r="E606" i="5"/>
  <c r="F606" i="5"/>
  <c r="A534" i="5"/>
  <c r="G534" i="5"/>
  <c r="H534" i="5"/>
  <c r="I534" i="5"/>
  <c r="B534" i="5"/>
  <c r="E534" i="5"/>
  <c r="F534" i="5"/>
  <c r="J534" i="5"/>
  <c r="K534" i="5"/>
  <c r="C534" i="5"/>
  <c r="D534" i="5"/>
  <c r="D602" i="5"/>
  <c r="K602" i="5"/>
  <c r="F602" i="5"/>
  <c r="A602" i="5"/>
  <c r="G602" i="5"/>
  <c r="B602" i="5"/>
  <c r="H602" i="5"/>
  <c r="C602" i="5"/>
  <c r="E602" i="5"/>
  <c r="I602" i="5"/>
  <c r="J602" i="5"/>
  <c r="C375" i="5"/>
  <c r="J375" i="5"/>
  <c r="D375" i="5"/>
  <c r="K375" i="5"/>
  <c r="E375" i="5"/>
  <c r="F375" i="5"/>
  <c r="A375" i="5"/>
  <c r="G375" i="5"/>
  <c r="I375" i="5"/>
  <c r="B375" i="5"/>
  <c r="H375" i="5"/>
  <c r="H560" i="5"/>
  <c r="I560" i="5"/>
  <c r="B560" i="5"/>
  <c r="C560" i="5"/>
  <c r="J560" i="5"/>
  <c r="D560" i="5"/>
  <c r="K560" i="5"/>
  <c r="E560" i="5"/>
  <c r="F560" i="5"/>
  <c r="G560" i="5"/>
  <c r="A560" i="5"/>
  <c r="C212" i="5"/>
  <c r="J212" i="5"/>
  <c r="D212" i="5"/>
  <c r="K212" i="5"/>
  <c r="E212" i="5"/>
  <c r="F212" i="5"/>
  <c r="A212" i="5"/>
  <c r="G212" i="5"/>
  <c r="I212" i="5"/>
  <c r="B212" i="5"/>
  <c r="H212" i="5"/>
  <c r="B150" i="5"/>
  <c r="C150" i="5"/>
  <c r="J150" i="5"/>
  <c r="D150" i="5"/>
  <c r="K150" i="5"/>
  <c r="E150" i="5"/>
  <c r="F150" i="5"/>
  <c r="H150" i="5"/>
  <c r="A150" i="5"/>
  <c r="G150" i="5"/>
  <c r="I150" i="5"/>
  <c r="C468" i="5"/>
  <c r="J468" i="5"/>
  <c r="D468" i="5"/>
  <c r="K468" i="5"/>
  <c r="E468" i="5"/>
  <c r="F468" i="5"/>
  <c r="I468" i="5"/>
  <c r="A468" i="5"/>
  <c r="B468" i="5"/>
  <c r="G468" i="5"/>
  <c r="H468" i="5"/>
  <c r="I351" i="5"/>
  <c r="G351" i="5"/>
  <c r="A351" i="5"/>
  <c r="H351" i="5"/>
  <c r="B351" i="5"/>
  <c r="J351" i="5"/>
  <c r="C351" i="5"/>
  <c r="K351" i="5"/>
  <c r="E351" i="5"/>
  <c r="D351" i="5"/>
  <c r="F351" i="5"/>
  <c r="E18" i="5"/>
  <c r="F18" i="5"/>
  <c r="A18" i="5"/>
  <c r="G18" i="5"/>
  <c r="H18" i="5"/>
  <c r="J18" i="5"/>
  <c r="K18" i="5"/>
  <c r="B18" i="5"/>
  <c r="C18" i="5"/>
  <c r="I18" i="5"/>
  <c r="D18" i="5"/>
  <c r="A526" i="5"/>
  <c r="G526" i="5"/>
  <c r="H526" i="5"/>
  <c r="I526" i="5"/>
  <c r="B526" i="5"/>
  <c r="E526" i="5"/>
  <c r="K526" i="5"/>
  <c r="C526" i="5"/>
  <c r="D526" i="5"/>
  <c r="F526" i="5"/>
  <c r="J526" i="5"/>
  <c r="A39" i="5"/>
  <c r="G39" i="5"/>
  <c r="H39" i="5"/>
  <c r="I39" i="5"/>
  <c r="B39" i="5"/>
  <c r="E39" i="5"/>
  <c r="F39" i="5"/>
  <c r="J39" i="5"/>
  <c r="K39" i="5"/>
  <c r="C39" i="5"/>
  <c r="D39" i="5"/>
  <c r="E68" i="5"/>
  <c r="F68" i="5"/>
  <c r="A68" i="5"/>
  <c r="G68" i="5"/>
  <c r="H68" i="5"/>
  <c r="C68" i="5"/>
  <c r="J68" i="5"/>
  <c r="K68" i="5"/>
  <c r="D68" i="5"/>
  <c r="B68" i="5"/>
  <c r="I68" i="5"/>
  <c r="C532" i="5"/>
  <c r="J532" i="5"/>
  <c r="D532" i="5"/>
  <c r="K532" i="5"/>
  <c r="E532" i="5"/>
  <c r="F532" i="5"/>
  <c r="I532" i="5"/>
  <c r="A532" i="5"/>
  <c r="B532" i="5"/>
  <c r="G532" i="5"/>
  <c r="H532" i="5"/>
  <c r="I406" i="5"/>
  <c r="B406" i="5"/>
  <c r="C406" i="5"/>
  <c r="J406" i="5"/>
  <c r="D406" i="5"/>
  <c r="K406" i="5"/>
  <c r="A406" i="5"/>
  <c r="G406" i="5"/>
  <c r="E406" i="5"/>
  <c r="F406" i="5"/>
  <c r="H406" i="5"/>
  <c r="A47" i="5"/>
  <c r="G47" i="5"/>
  <c r="H47" i="5"/>
  <c r="I47" i="5"/>
  <c r="B47" i="5"/>
  <c r="E47" i="5"/>
  <c r="F47" i="5"/>
  <c r="J47" i="5"/>
  <c r="K47" i="5"/>
  <c r="C47" i="5"/>
  <c r="D47" i="5"/>
  <c r="A413" i="5"/>
  <c r="G413" i="5"/>
  <c r="H413" i="5"/>
  <c r="I413" i="5"/>
  <c r="B413" i="5"/>
  <c r="E413" i="5"/>
  <c r="D413" i="5"/>
  <c r="F413" i="5"/>
  <c r="J413" i="5"/>
  <c r="K413" i="5"/>
  <c r="C413" i="5"/>
  <c r="F120" i="5"/>
  <c r="A120" i="5"/>
  <c r="G120" i="5"/>
  <c r="H120" i="5"/>
  <c r="I120" i="5"/>
  <c r="B120" i="5"/>
  <c r="D120" i="5"/>
  <c r="K120" i="5"/>
  <c r="C120" i="5"/>
  <c r="J120" i="5"/>
  <c r="E120" i="5"/>
  <c r="A510" i="5"/>
  <c r="G510" i="5"/>
  <c r="H510" i="5"/>
  <c r="I510" i="5"/>
  <c r="B510" i="5"/>
  <c r="E510" i="5"/>
  <c r="F510" i="5"/>
  <c r="C510" i="5"/>
  <c r="D510" i="5"/>
  <c r="J510" i="5"/>
  <c r="K510" i="5"/>
  <c r="C352" i="5"/>
  <c r="J352" i="5"/>
  <c r="B352" i="5"/>
  <c r="K352" i="5"/>
  <c r="D352" i="5"/>
  <c r="E352" i="5"/>
  <c r="F352" i="5"/>
  <c r="G352" i="5"/>
  <c r="I352" i="5"/>
  <c r="A352" i="5"/>
  <c r="H352" i="5"/>
  <c r="E416" i="5"/>
  <c r="F416" i="5"/>
  <c r="A416" i="5"/>
  <c r="G416" i="5"/>
  <c r="H416" i="5"/>
  <c r="C416" i="5"/>
  <c r="D416" i="5"/>
  <c r="I416" i="5"/>
  <c r="B416" i="5"/>
  <c r="J416" i="5"/>
  <c r="K416" i="5"/>
  <c r="E91" i="5"/>
  <c r="F91" i="5"/>
  <c r="A91" i="5"/>
  <c r="G91" i="5"/>
  <c r="H91" i="5"/>
  <c r="I91" i="5"/>
  <c r="C91" i="5"/>
  <c r="J91" i="5"/>
  <c r="K91" i="5"/>
  <c r="B91" i="5"/>
  <c r="D91" i="5"/>
  <c r="C428" i="5"/>
  <c r="J428" i="5"/>
  <c r="D428" i="5"/>
  <c r="K428" i="5"/>
  <c r="E428" i="5"/>
  <c r="F428" i="5"/>
  <c r="I428" i="5"/>
  <c r="B428" i="5"/>
  <c r="G428" i="5"/>
  <c r="H428" i="5"/>
  <c r="A428" i="5"/>
  <c r="C106" i="5"/>
  <c r="J106" i="5"/>
  <c r="D106" i="5"/>
  <c r="K106" i="5"/>
  <c r="F106" i="5"/>
  <c r="A106" i="5"/>
  <c r="G106" i="5"/>
  <c r="I106" i="5"/>
  <c r="B106" i="5"/>
  <c r="E106" i="5"/>
  <c r="H106" i="5"/>
  <c r="D338" i="5"/>
  <c r="K338" i="5"/>
  <c r="E338" i="5"/>
  <c r="F338" i="5"/>
  <c r="A338" i="5"/>
  <c r="G338" i="5"/>
  <c r="J338" i="5"/>
  <c r="B338" i="5"/>
  <c r="C338" i="5"/>
  <c r="I338" i="5"/>
  <c r="H338" i="5"/>
  <c r="B313" i="5"/>
  <c r="C313" i="5"/>
  <c r="J313" i="5"/>
  <c r="D313" i="5"/>
  <c r="K313" i="5"/>
  <c r="E313" i="5"/>
  <c r="H313" i="5"/>
  <c r="I313" i="5"/>
  <c r="F313" i="5"/>
  <c r="G313" i="5"/>
  <c r="A313" i="5"/>
  <c r="E629" i="5"/>
  <c r="H629" i="5"/>
  <c r="F629" i="5"/>
  <c r="B629" i="5"/>
  <c r="A629" i="5"/>
  <c r="G629" i="5"/>
  <c r="I629" i="5"/>
  <c r="C629" i="5"/>
  <c r="J629" i="5"/>
  <c r="D629" i="5"/>
  <c r="K629" i="5"/>
  <c r="A466" i="5"/>
  <c r="G466" i="5"/>
  <c r="H466" i="5"/>
  <c r="I466" i="5"/>
  <c r="B466" i="5"/>
  <c r="E466" i="5"/>
  <c r="D466" i="5"/>
  <c r="F466" i="5"/>
  <c r="J466" i="5"/>
  <c r="K466" i="5"/>
  <c r="C466" i="5"/>
  <c r="I24" i="5"/>
  <c r="B24" i="5"/>
  <c r="C24" i="5"/>
  <c r="J24" i="5"/>
  <c r="D24" i="5"/>
  <c r="K24" i="5"/>
  <c r="G24" i="5"/>
  <c r="H24" i="5"/>
  <c r="A24" i="5"/>
  <c r="E24" i="5"/>
  <c r="F24" i="5"/>
  <c r="I358" i="5"/>
  <c r="B358" i="5"/>
  <c r="C358" i="5"/>
  <c r="J358" i="5"/>
  <c r="D358" i="5"/>
  <c r="K358" i="5"/>
  <c r="E358" i="5"/>
  <c r="A358" i="5"/>
  <c r="G358" i="5"/>
  <c r="F358" i="5"/>
  <c r="H358" i="5"/>
  <c r="D268" i="5"/>
  <c r="K268" i="5"/>
  <c r="E268" i="5"/>
  <c r="F268" i="5"/>
  <c r="A268" i="5"/>
  <c r="G268" i="5"/>
  <c r="H268" i="5"/>
  <c r="B268" i="5"/>
  <c r="C268" i="5"/>
  <c r="I268" i="5"/>
  <c r="J268" i="5"/>
  <c r="E95" i="5"/>
  <c r="F95" i="5"/>
  <c r="A95" i="5"/>
  <c r="G95" i="5"/>
  <c r="H95" i="5"/>
  <c r="I95" i="5"/>
  <c r="C95" i="5"/>
  <c r="J95" i="5"/>
  <c r="B95" i="5"/>
  <c r="D95" i="5"/>
  <c r="K95" i="5"/>
  <c r="I32" i="5"/>
  <c r="B32" i="5"/>
  <c r="C32" i="5"/>
  <c r="J32" i="5"/>
  <c r="D32" i="5"/>
  <c r="K32" i="5"/>
  <c r="G32" i="5"/>
  <c r="H32" i="5"/>
  <c r="A32" i="5"/>
  <c r="E32" i="5"/>
  <c r="F32" i="5"/>
  <c r="I463" i="5"/>
  <c r="B463" i="5"/>
  <c r="C463" i="5"/>
  <c r="J463" i="5"/>
  <c r="D463" i="5"/>
  <c r="K463" i="5"/>
  <c r="A463" i="5"/>
  <c r="G463" i="5"/>
  <c r="E463" i="5"/>
  <c r="F463" i="5"/>
  <c r="H463" i="5"/>
  <c r="I627" i="5"/>
  <c r="B627" i="5"/>
  <c r="F627" i="5"/>
  <c r="C627" i="5"/>
  <c r="J627" i="5"/>
  <c r="K627" i="5"/>
  <c r="D627" i="5"/>
  <c r="E627" i="5"/>
  <c r="A627" i="5"/>
  <c r="G627" i="5"/>
  <c r="H627" i="5"/>
  <c r="I499" i="5"/>
  <c r="B499" i="5"/>
  <c r="C499" i="5"/>
  <c r="J499" i="5"/>
  <c r="D499" i="5"/>
  <c r="K499" i="5"/>
  <c r="A499" i="5"/>
  <c r="G499" i="5"/>
  <c r="H499" i="5"/>
  <c r="E499" i="5"/>
  <c r="F499" i="5"/>
  <c r="D272" i="5"/>
  <c r="K272" i="5"/>
  <c r="E272" i="5"/>
  <c r="F272" i="5"/>
  <c r="A272" i="5"/>
  <c r="G272" i="5"/>
  <c r="H272" i="5"/>
  <c r="B272" i="5"/>
  <c r="I272" i="5"/>
  <c r="J272" i="5"/>
  <c r="C272" i="5"/>
  <c r="F285" i="5"/>
  <c r="A285" i="5"/>
  <c r="G285" i="5"/>
  <c r="H285" i="5"/>
  <c r="I285" i="5"/>
  <c r="B285" i="5"/>
  <c r="D285" i="5"/>
  <c r="K285" i="5"/>
  <c r="J285" i="5"/>
  <c r="C285" i="5"/>
  <c r="E285" i="5"/>
  <c r="I141" i="5"/>
  <c r="B141" i="5"/>
  <c r="C141" i="5"/>
  <c r="J141" i="5"/>
  <c r="F141" i="5"/>
  <c r="A141" i="5"/>
  <c r="D141" i="5"/>
  <c r="E141" i="5"/>
  <c r="G141" i="5"/>
  <c r="K141" i="5"/>
  <c r="H141" i="5"/>
  <c r="A401" i="5"/>
  <c r="G401" i="5"/>
  <c r="H401" i="5"/>
  <c r="I401" i="5"/>
  <c r="B401" i="5"/>
  <c r="C401" i="5"/>
  <c r="J401" i="5"/>
  <c r="E401" i="5"/>
  <c r="K401" i="5"/>
  <c r="D401" i="5"/>
  <c r="F401" i="5"/>
  <c r="E525" i="5"/>
  <c r="F525" i="5"/>
  <c r="A525" i="5"/>
  <c r="G525" i="5"/>
  <c r="H525" i="5"/>
  <c r="C525" i="5"/>
  <c r="J525" i="5"/>
  <c r="D525" i="5"/>
  <c r="I525" i="5"/>
  <c r="K525" i="5"/>
  <c r="B525" i="5"/>
  <c r="E103" i="5"/>
  <c r="F103" i="5"/>
  <c r="H103" i="5"/>
  <c r="I103" i="5"/>
  <c r="C103" i="5"/>
  <c r="J103" i="5"/>
  <c r="A103" i="5"/>
  <c r="B103" i="5"/>
  <c r="D103" i="5"/>
  <c r="G103" i="5"/>
  <c r="K103" i="5"/>
  <c r="I133" i="5"/>
  <c r="B133" i="5"/>
  <c r="C133" i="5"/>
  <c r="J133" i="5"/>
  <c r="F133" i="5"/>
  <c r="A133" i="5"/>
  <c r="D133" i="5"/>
  <c r="E133" i="5"/>
  <c r="G133" i="5"/>
  <c r="K133" i="5"/>
  <c r="H133" i="5"/>
  <c r="A462" i="5"/>
  <c r="G462" i="5"/>
  <c r="H462" i="5"/>
  <c r="I462" i="5"/>
  <c r="B462" i="5"/>
  <c r="E462" i="5"/>
  <c r="C462" i="5"/>
  <c r="D462" i="5"/>
  <c r="K462" i="5"/>
  <c r="F462" i="5"/>
  <c r="J462" i="5"/>
  <c r="H312" i="5"/>
  <c r="I312" i="5"/>
  <c r="B312" i="5"/>
  <c r="C312" i="5"/>
  <c r="J312" i="5"/>
  <c r="F312" i="5"/>
  <c r="A312" i="5"/>
  <c r="G312" i="5"/>
  <c r="D312" i="5"/>
  <c r="K312" i="5"/>
  <c r="E312" i="5"/>
  <c r="B243" i="5"/>
  <c r="C243" i="5"/>
  <c r="J243" i="5"/>
  <c r="D243" i="5"/>
  <c r="K243" i="5"/>
  <c r="E243" i="5"/>
  <c r="F243" i="5"/>
  <c r="H243" i="5"/>
  <c r="A243" i="5"/>
  <c r="G243" i="5"/>
  <c r="I243" i="5"/>
  <c r="E396" i="5"/>
  <c r="F396" i="5"/>
  <c r="A396" i="5"/>
  <c r="G396" i="5"/>
  <c r="H396" i="5"/>
  <c r="I396" i="5"/>
  <c r="C396" i="5"/>
  <c r="J396" i="5"/>
  <c r="K396" i="5"/>
  <c r="B396" i="5"/>
  <c r="D396" i="5"/>
  <c r="C204" i="5"/>
  <c r="J204" i="5"/>
  <c r="D204" i="5"/>
  <c r="K204" i="5"/>
  <c r="E204" i="5"/>
  <c r="F204" i="5"/>
  <c r="A204" i="5"/>
  <c r="G204" i="5"/>
  <c r="I204" i="5"/>
  <c r="H204" i="5"/>
  <c r="B204" i="5"/>
  <c r="F160" i="5"/>
  <c r="A160" i="5"/>
  <c r="G160" i="5"/>
  <c r="H160" i="5"/>
  <c r="I160" i="5"/>
  <c r="B160" i="5"/>
  <c r="D160" i="5"/>
  <c r="K160" i="5"/>
  <c r="C160" i="5"/>
  <c r="E160" i="5"/>
  <c r="J160" i="5"/>
  <c r="C63" i="5"/>
  <c r="J63" i="5"/>
  <c r="D63" i="5"/>
  <c r="K63" i="5"/>
  <c r="E63" i="5"/>
  <c r="F63" i="5"/>
  <c r="A63" i="5"/>
  <c r="G63" i="5"/>
  <c r="I63" i="5"/>
  <c r="B63" i="5"/>
  <c r="H63" i="5"/>
  <c r="I298" i="5"/>
  <c r="C298" i="5"/>
  <c r="J298" i="5"/>
  <c r="D298" i="5"/>
  <c r="K298" i="5"/>
  <c r="G298" i="5"/>
  <c r="H298" i="5"/>
  <c r="A298" i="5"/>
  <c r="E298" i="5"/>
  <c r="F298" i="5"/>
  <c r="B298" i="5"/>
  <c r="B158" i="5"/>
  <c r="C158" i="5"/>
  <c r="J158" i="5"/>
  <c r="D158" i="5"/>
  <c r="K158" i="5"/>
  <c r="E158" i="5"/>
  <c r="F158" i="5"/>
  <c r="H158" i="5"/>
  <c r="A158" i="5"/>
  <c r="G158" i="5"/>
  <c r="I158" i="5"/>
  <c r="C146" i="5"/>
  <c r="J146" i="5"/>
  <c r="D146" i="5"/>
  <c r="K146" i="5"/>
  <c r="H146" i="5"/>
  <c r="G146" i="5"/>
  <c r="I146" i="5"/>
  <c r="A146" i="5"/>
  <c r="E146" i="5"/>
  <c r="B146" i="5"/>
  <c r="F146" i="5"/>
  <c r="B178" i="5"/>
  <c r="C178" i="5"/>
  <c r="J178" i="5"/>
  <c r="D178" i="5"/>
  <c r="K178" i="5"/>
  <c r="E178" i="5"/>
  <c r="H178" i="5"/>
  <c r="A178" i="5"/>
  <c r="F178" i="5"/>
  <c r="G178" i="5"/>
  <c r="I178" i="5"/>
  <c r="F595" i="5"/>
  <c r="H595" i="5"/>
  <c r="I595" i="5"/>
  <c r="D595" i="5"/>
  <c r="K595" i="5"/>
  <c r="A595" i="5"/>
  <c r="B595" i="5"/>
  <c r="C595" i="5"/>
  <c r="E595" i="5"/>
  <c r="G595" i="5"/>
  <c r="J595" i="5"/>
  <c r="E501" i="5"/>
  <c r="F501" i="5"/>
  <c r="A501" i="5"/>
  <c r="G501" i="5"/>
  <c r="H501" i="5"/>
  <c r="C501" i="5"/>
  <c r="J501" i="5"/>
  <c r="D501" i="5"/>
  <c r="K501" i="5"/>
  <c r="B501" i="5"/>
  <c r="I501" i="5"/>
  <c r="I507" i="5"/>
  <c r="B507" i="5"/>
  <c r="C507" i="5"/>
  <c r="J507" i="5"/>
  <c r="D507" i="5"/>
  <c r="K507" i="5"/>
  <c r="A507" i="5"/>
  <c r="G507" i="5"/>
  <c r="H507" i="5"/>
  <c r="E507" i="5"/>
  <c r="F507" i="5"/>
  <c r="I302" i="5"/>
  <c r="C302" i="5"/>
  <c r="J302" i="5"/>
  <c r="D302" i="5"/>
  <c r="K302" i="5"/>
  <c r="B302" i="5"/>
  <c r="E302" i="5"/>
  <c r="F302" i="5"/>
  <c r="G302" i="5"/>
  <c r="A302" i="5"/>
  <c r="H302" i="5"/>
  <c r="B255" i="5"/>
  <c r="C255" i="5"/>
  <c r="J255" i="5"/>
  <c r="D255" i="5"/>
  <c r="K255" i="5"/>
  <c r="E255" i="5"/>
  <c r="F255" i="5"/>
  <c r="H255" i="5"/>
  <c r="A255" i="5"/>
  <c r="G255" i="5"/>
  <c r="I255" i="5"/>
  <c r="H328" i="5"/>
  <c r="I328" i="5"/>
  <c r="B328" i="5"/>
  <c r="C328" i="5"/>
  <c r="J328" i="5"/>
  <c r="G328" i="5"/>
  <c r="K328" i="5"/>
  <c r="A328" i="5"/>
  <c r="E328" i="5"/>
  <c r="D328" i="5"/>
  <c r="F328" i="5"/>
  <c r="A442" i="5"/>
  <c r="G442" i="5"/>
  <c r="H442" i="5"/>
  <c r="I442" i="5"/>
  <c r="B442" i="5"/>
  <c r="E442" i="5"/>
  <c r="F442" i="5"/>
  <c r="J442" i="5"/>
  <c r="K442" i="5"/>
  <c r="C442" i="5"/>
  <c r="D442" i="5"/>
  <c r="C616" i="5"/>
  <c r="J616" i="5"/>
  <c r="D616" i="5"/>
  <c r="K616" i="5"/>
  <c r="F616" i="5"/>
  <c r="H616" i="5"/>
  <c r="E616" i="5"/>
  <c r="A616" i="5"/>
  <c r="G616" i="5"/>
  <c r="I616" i="5"/>
  <c r="B616" i="5"/>
  <c r="H604" i="5"/>
  <c r="F604" i="5"/>
  <c r="I604" i="5"/>
  <c r="A604" i="5"/>
  <c r="D604" i="5"/>
  <c r="J604" i="5"/>
  <c r="B604" i="5"/>
  <c r="K604" i="5"/>
  <c r="C604" i="5"/>
  <c r="E604" i="5"/>
  <c r="G604" i="5"/>
  <c r="E364" i="5"/>
  <c r="F364" i="5"/>
  <c r="A364" i="5"/>
  <c r="G364" i="5"/>
  <c r="H364" i="5"/>
  <c r="I364" i="5"/>
  <c r="C364" i="5"/>
  <c r="J364" i="5"/>
  <c r="K364" i="5"/>
  <c r="B364" i="5"/>
  <c r="D364" i="5"/>
  <c r="A180" i="5"/>
  <c r="G180" i="5"/>
  <c r="H180" i="5"/>
  <c r="I180" i="5"/>
  <c r="D180" i="5"/>
  <c r="K180" i="5"/>
  <c r="C180" i="5"/>
  <c r="E180" i="5"/>
  <c r="F180" i="5"/>
  <c r="J180" i="5"/>
  <c r="B180" i="5"/>
  <c r="E380" i="5"/>
  <c r="F380" i="5"/>
  <c r="A380" i="5"/>
  <c r="G380" i="5"/>
  <c r="H380" i="5"/>
  <c r="I380" i="5"/>
  <c r="C380" i="5"/>
  <c r="J380" i="5"/>
  <c r="K380" i="5"/>
  <c r="B380" i="5"/>
  <c r="D380" i="5"/>
  <c r="D578" i="5"/>
  <c r="K578" i="5"/>
  <c r="F578" i="5"/>
  <c r="A578" i="5"/>
  <c r="G578" i="5"/>
  <c r="H578" i="5"/>
  <c r="B578" i="5"/>
  <c r="I578" i="5"/>
  <c r="J578" i="5"/>
  <c r="C578" i="5"/>
  <c r="E578" i="5"/>
  <c r="A454" i="5"/>
  <c r="G454" i="5"/>
  <c r="H454" i="5"/>
  <c r="I454" i="5"/>
  <c r="B454" i="5"/>
  <c r="E454" i="5"/>
  <c r="C454" i="5"/>
  <c r="D454" i="5"/>
  <c r="F454" i="5"/>
  <c r="J454" i="5"/>
  <c r="K454" i="5"/>
  <c r="F575" i="5"/>
  <c r="H575" i="5"/>
  <c r="I575" i="5"/>
  <c r="B575" i="5"/>
  <c r="D575" i="5"/>
  <c r="K575" i="5"/>
  <c r="G575" i="5"/>
  <c r="J575" i="5"/>
  <c r="A575" i="5"/>
  <c r="C575" i="5"/>
  <c r="E575" i="5"/>
  <c r="E64" i="5"/>
  <c r="F64" i="5"/>
  <c r="A64" i="5"/>
  <c r="G64" i="5"/>
  <c r="H64" i="5"/>
  <c r="I64" i="5"/>
  <c r="C64" i="5"/>
  <c r="J64" i="5"/>
  <c r="B64" i="5"/>
  <c r="D64" i="5"/>
  <c r="K64" i="5"/>
  <c r="E617" i="5"/>
  <c r="F617" i="5"/>
  <c r="A617" i="5"/>
  <c r="G617" i="5"/>
  <c r="H617" i="5"/>
  <c r="B617" i="5"/>
  <c r="I617" i="5"/>
  <c r="C617" i="5"/>
  <c r="J617" i="5"/>
  <c r="D617" i="5"/>
  <c r="K617" i="5"/>
  <c r="E477" i="5"/>
  <c r="F477" i="5"/>
  <c r="A477" i="5"/>
  <c r="G477" i="5"/>
  <c r="H477" i="5"/>
  <c r="K477" i="5"/>
  <c r="B477" i="5"/>
  <c r="C477" i="5"/>
  <c r="J477" i="5"/>
  <c r="D477" i="5"/>
  <c r="I477" i="5"/>
  <c r="B345" i="5"/>
  <c r="C345" i="5"/>
  <c r="J345" i="5"/>
  <c r="D345" i="5"/>
  <c r="K345" i="5"/>
  <c r="E345" i="5"/>
  <c r="I345" i="5"/>
  <c r="A345" i="5"/>
  <c r="G345" i="5"/>
  <c r="F345" i="5"/>
  <c r="H345" i="5"/>
  <c r="I58" i="5"/>
  <c r="B58" i="5"/>
  <c r="C58" i="5"/>
  <c r="J58" i="5"/>
  <c r="D58" i="5"/>
  <c r="K58" i="5"/>
  <c r="E58" i="5"/>
  <c r="A58" i="5"/>
  <c r="G58" i="5"/>
  <c r="F58" i="5"/>
  <c r="H58" i="5"/>
  <c r="D566" i="5"/>
  <c r="K566" i="5"/>
  <c r="E566" i="5"/>
  <c r="F566" i="5"/>
  <c r="A566" i="5"/>
  <c r="G566" i="5"/>
  <c r="H566" i="5"/>
  <c r="I566" i="5"/>
  <c r="B566" i="5"/>
  <c r="C566" i="5"/>
  <c r="J566" i="5"/>
  <c r="C608" i="5"/>
  <c r="J608" i="5"/>
  <c r="D608" i="5"/>
  <c r="K608" i="5"/>
  <c r="E608" i="5"/>
  <c r="H608" i="5"/>
  <c r="F608" i="5"/>
  <c r="A608" i="5"/>
  <c r="G608" i="5"/>
  <c r="I608" i="5"/>
  <c r="B608" i="5"/>
  <c r="C552" i="5"/>
  <c r="J552" i="5"/>
  <c r="D552" i="5"/>
  <c r="K552" i="5"/>
  <c r="F552" i="5"/>
  <c r="I552" i="5"/>
  <c r="A552" i="5"/>
  <c r="B552" i="5"/>
  <c r="E552" i="5"/>
  <c r="G552" i="5"/>
  <c r="H552" i="5"/>
  <c r="I418" i="5"/>
  <c r="B418" i="5"/>
  <c r="C418" i="5"/>
  <c r="J418" i="5"/>
  <c r="F418" i="5"/>
  <c r="G418" i="5"/>
  <c r="H418" i="5"/>
  <c r="K418" i="5"/>
  <c r="D418" i="5"/>
  <c r="E418" i="5"/>
  <c r="A418" i="5"/>
  <c r="H286" i="5"/>
  <c r="I286" i="5"/>
  <c r="B286" i="5"/>
  <c r="C286" i="5"/>
  <c r="J286" i="5"/>
  <c r="D286" i="5"/>
  <c r="K286" i="5"/>
  <c r="F286" i="5"/>
  <c r="E286" i="5"/>
  <c r="G286" i="5"/>
  <c r="A286" i="5"/>
  <c r="I467" i="5"/>
  <c r="B467" i="5"/>
  <c r="C467" i="5"/>
  <c r="J467" i="5"/>
  <c r="D467" i="5"/>
  <c r="K467" i="5"/>
  <c r="A467" i="5"/>
  <c r="G467" i="5"/>
  <c r="F467" i="5"/>
  <c r="H467" i="5"/>
  <c r="E467" i="5"/>
  <c r="I551" i="5"/>
  <c r="B551" i="5"/>
  <c r="D551" i="5"/>
  <c r="K551" i="5"/>
  <c r="A551" i="5"/>
  <c r="G551" i="5"/>
  <c r="H551" i="5"/>
  <c r="J551" i="5"/>
  <c r="C551" i="5"/>
  <c r="E551" i="5"/>
  <c r="F551" i="5"/>
  <c r="I294" i="5"/>
  <c r="C294" i="5"/>
  <c r="J294" i="5"/>
  <c r="D294" i="5"/>
  <c r="K294" i="5"/>
  <c r="F294" i="5"/>
  <c r="A294" i="5"/>
  <c r="G294" i="5"/>
  <c r="H294" i="5"/>
  <c r="B294" i="5"/>
  <c r="E294" i="5"/>
  <c r="A27" i="5"/>
  <c r="G27" i="5"/>
  <c r="H27" i="5"/>
  <c r="I27" i="5"/>
  <c r="B27" i="5"/>
  <c r="C27" i="5"/>
  <c r="D27" i="5"/>
  <c r="E27" i="5"/>
  <c r="J27" i="5"/>
  <c r="F27" i="5"/>
  <c r="K27" i="5"/>
  <c r="A194" i="5"/>
  <c r="G194" i="5"/>
  <c r="H194" i="5"/>
  <c r="I194" i="5"/>
  <c r="B194" i="5"/>
  <c r="C194" i="5"/>
  <c r="J194" i="5"/>
  <c r="E194" i="5"/>
  <c r="D194" i="5"/>
  <c r="F194" i="5"/>
  <c r="K194" i="5"/>
  <c r="D224" i="5"/>
  <c r="K224" i="5"/>
  <c r="F224" i="5"/>
  <c r="I224" i="5"/>
  <c r="A224" i="5"/>
  <c r="J224" i="5"/>
  <c r="B224" i="5"/>
  <c r="C224" i="5"/>
  <c r="E224" i="5"/>
  <c r="H224" i="5"/>
  <c r="G224" i="5"/>
  <c r="I137" i="5"/>
  <c r="B137" i="5"/>
  <c r="C137" i="5"/>
  <c r="J137" i="5"/>
  <c r="F137" i="5"/>
  <c r="G137" i="5"/>
  <c r="H137" i="5"/>
  <c r="K137" i="5"/>
  <c r="A137" i="5"/>
  <c r="D137" i="5"/>
  <c r="E137" i="5"/>
  <c r="A377" i="5"/>
  <c r="G377" i="5"/>
  <c r="H377" i="5"/>
  <c r="I377" i="5"/>
  <c r="B377" i="5"/>
  <c r="C377" i="5"/>
  <c r="J377" i="5"/>
  <c r="E377" i="5"/>
  <c r="D377" i="5"/>
  <c r="F377" i="5"/>
  <c r="K377" i="5"/>
  <c r="B589" i="5"/>
  <c r="D589" i="5"/>
  <c r="K589" i="5"/>
  <c r="E589" i="5"/>
  <c r="H589" i="5"/>
  <c r="C589" i="5"/>
  <c r="F589" i="5"/>
  <c r="G589" i="5"/>
  <c r="I589" i="5"/>
  <c r="J589" i="5"/>
  <c r="A589" i="5"/>
  <c r="C307" i="5"/>
  <c r="J307" i="5"/>
  <c r="E307" i="5"/>
  <c r="F307" i="5"/>
  <c r="I307" i="5"/>
  <c r="A307" i="5"/>
  <c r="K307" i="5"/>
  <c r="G307" i="5"/>
  <c r="H307" i="5"/>
  <c r="B307" i="5"/>
  <c r="D307" i="5"/>
  <c r="A554" i="5"/>
  <c r="B554" i="5"/>
  <c r="E554" i="5"/>
  <c r="J554" i="5"/>
  <c r="C554" i="5"/>
  <c r="K554" i="5"/>
  <c r="D554" i="5"/>
  <c r="F554" i="5"/>
  <c r="G554" i="5"/>
  <c r="H554" i="5"/>
  <c r="I554" i="5"/>
  <c r="E34" i="5"/>
  <c r="F34" i="5"/>
  <c r="A34" i="5"/>
  <c r="G34" i="5"/>
  <c r="H34" i="5"/>
  <c r="J34" i="5"/>
  <c r="K34" i="5"/>
  <c r="B34" i="5"/>
  <c r="C34" i="5"/>
  <c r="I34" i="5"/>
  <c r="D34" i="5"/>
  <c r="I48" i="5"/>
  <c r="B48" i="5"/>
  <c r="C48" i="5"/>
  <c r="J48" i="5"/>
  <c r="D48" i="5"/>
  <c r="K48" i="5"/>
  <c r="G48" i="5"/>
  <c r="H48" i="5"/>
  <c r="A48" i="5"/>
  <c r="E48" i="5"/>
  <c r="F48" i="5"/>
  <c r="C98" i="5"/>
  <c r="J98" i="5"/>
  <c r="D98" i="5"/>
  <c r="K98" i="5"/>
  <c r="E98" i="5"/>
  <c r="F98" i="5"/>
  <c r="A98" i="5"/>
  <c r="G98" i="5"/>
  <c r="I98" i="5"/>
  <c r="H98" i="5"/>
  <c r="B98" i="5"/>
  <c r="B130" i="5"/>
  <c r="C130" i="5"/>
  <c r="J130" i="5"/>
  <c r="D130" i="5"/>
  <c r="K130" i="5"/>
  <c r="E130" i="5"/>
  <c r="H130" i="5"/>
  <c r="I130" i="5"/>
  <c r="A130" i="5"/>
  <c r="F130" i="5"/>
  <c r="G130" i="5"/>
  <c r="E304" i="5"/>
  <c r="A304" i="5"/>
  <c r="G304" i="5"/>
  <c r="H304" i="5"/>
  <c r="K304" i="5"/>
  <c r="B304" i="5"/>
  <c r="C304" i="5"/>
  <c r="D304" i="5"/>
  <c r="J304" i="5"/>
  <c r="F304" i="5"/>
  <c r="I304" i="5"/>
  <c r="C359" i="5"/>
  <c r="J359" i="5"/>
  <c r="D359" i="5"/>
  <c r="K359" i="5"/>
  <c r="E359" i="5"/>
  <c r="F359" i="5"/>
  <c r="A359" i="5"/>
  <c r="G359" i="5"/>
  <c r="I359" i="5"/>
  <c r="B359" i="5"/>
  <c r="H359" i="5"/>
  <c r="I547" i="5"/>
  <c r="B547" i="5"/>
  <c r="D547" i="5"/>
  <c r="K547" i="5"/>
  <c r="A547" i="5"/>
  <c r="G547" i="5"/>
  <c r="C547" i="5"/>
  <c r="E547" i="5"/>
  <c r="F547" i="5"/>
  <c r="H547" i="5"/>
  <c r="J547" i="5"/>
  <c r="F124" i="5"/>
  <c r="A124" i="5"/>
  <c r="G124" i="5"/>
  <c r="H124" i="5"/>
  <c r="I124" i="5"/>
  <c r="B124" i="5"/>
  <c r="D124" i="5"/>
  <c r="K124" i="5"/>
  <c r="C124" i="5"/>
  <c r="E124" i="5"/>
  <c r="J124" i="5"/>
  <c r="C460" i="5"/>
  <c r="J460" i="5"/>
  <c r="D460" i="5"/>
  <c r="K460" i="5"/>
  <c r="E460" i="5"/>
  <c r="F460" i="5"/>
  <c r="I460" i="5"/>
  <c r="B460" i="5"/>
  <c r="G460" i="5"/>
  <c r="H460" i="5"/>
  <c r="A460" i="5"/>
  <c r="A550" i="5"/>
  <c r="G550" i="5"/>
  <c r="H550" i="5"/>
  <c r="B550" i="5"/>
  <c r="E550" i="5"/>
  <c r="F550" i="5"/>
  <c r="I550" i="5"/>
  <c r="J550" i="5"/>
  <c r="K550" i="5"/>
  <c r="C550" i="5"/>
  <c r="D550" i="5"/>
  <c r="E384" i="5"/>
  <c r="F384" i="5"/>
  <c r="A384" i="5"/>
  <c r="G384" i="5"/>
  <c r="H384" i="5"/>
  <c r="I384" i="5"/>
  <c r="C384" i="5"/>
  <c r="J384" i="5"/>
  <c r="B384" i="5"/>
  <c r="D384" i="5"/>
  <c r="K384" i="5"/>
  <c r="I374" i="5"/>
  <c r="B374" i="5"/>
  <c r="C374" i="5"/>
  <c r="J374" i="5"/>
  <c r="D374" i="5"/>
  <c r="K374" i="5"/>
  <c r="E374" i="5"/>
  <c r="A374" i="5"/>
  <c r="G374" i="5"/>
  <c r="F374" i="5"/>
  <c r="H374" i="5"/>
  <c r="F567" i="5"/>
  <c r="A567" i="5"/>
  <c r="G567" i="5"/>
  <c r="H567" i="5"/>
  <c r="I567" i="5"/>
  <c r="B567" i="5"/>
  <c r="C567" i="5"/>
  <c r="J567" i="5"/>
  <c r="D567" i="5"/>
  <c r="K567" i="5"/>
  <c r="E567" i="5"/>
  <c r="F257" i="5"/>
  <c r="A257" i="5"/>
  <c r="G257" i="5"/>
  <c r="H257" i="5"/>
  <c r="I257" i="5"/>
  <c r="B257" i="5"/>
  <c r="D257" i="5"/>
  <c r="K257" i="5"/>
  <c r="C257" i="5"/>
  <c r="E257" i="5"/>
  <c r="J257" i="5"/>
  <c r="F273" i="5"/>
  <c r="A273" i="5"/>
  <c r="G273" i="5"/>
  <c r="H273" i="5"/>
  <c r="I273" i="5"/>
  <c r="B273" i="5"/>
  <c r="D273" i="5"/>
  <c r="K273" i="5"/>
  <c r="C273" i="5"/>
  <c r="E273" i="5"/>
  <c r="J273" i="5"/>
  <c r="B275" i="5"/>
  <c r="C275" i="5"/>
  <c r="J275" i="5"/>
  <c r="D275" i="5"/>
  <c r="K275" i="5"/>
  <c r="E275" i="5"/>
  <c r="F275" i="5"/>
  <c r="H275" i="5"/>
  <c r="A275" i="5"/>
  <c r="G275" i="5"/>
  <c r="I275" i="5"/>
  <c r="A409" i="5"/>
  <c r="G409" i="5"/>
  <c r="H409" i="5"/>
  <c r="I409" i="5"/>
  <c r="B409" i="5"/>
  <c r="E409" i="5"/>
  <c r="C409" i="5"/>
  <c r="D409" i="5"/>
  <c r="K409" i="5"/>
  <c r="F409" i="5"/>
  <c r="J409" i="5"/>
  <c r="E453" i="5"/>
  <c r="F453" i="5"/>
  <c r="A453" i="5"/>
  <c r="G453" i="5"/>
  <c r="H453" i="5"/>
  <c r="C453" i="5"/>
  <c r="J453" i="5"/>
  <c r="B453" i="5"/>
  <c r="K453" i="5"/>
  <c r="D453" i="5"/>
  <c r="I453" i="5"/>
  <c r="I398" i="5"/>
  <c r="B398" i="5"/>
  <c r="C398" i="5"/>
  <c r="J398" i="5"/>
  <c r="D398" i="5"/>
  <c r="K398" i="5"/>
  <c r="E398" i="5"/>
  <c r="A398" i="5"/>
  <c r="G398" i="5"/>
  <c r="F398" i="5"/>
  <c r="H398" i="5"/>
  <c r="F599" i="5"/>
  <c r="H599" i="5"/>
  <c r="I599" i="5"/>
  <c r="D599" i="5"/>
  <c r="K599" i="5"/>
  <c r="G599" i="5"/>
  <c r="J599" i="5"/>
  <c r="B599" i="5"/>
  <c r="A599" i="5"/>
  <c r="C599" i="5"/>
  <c r="E599" i="5"/>
  <c r="D330" i="5"/>
  <c r="K330" i="5"/>
  <c r="E330" i="5"/>
  <c r="F330" i="5"/>
  <c r="A330" i="5"/>
  <c r="G330" i="5"/>
  <c r="J330" i="5"/>
  <c r="B330" i="5"/>
  <c r="C330" i="5"/>
  <c r="I330" i="5"/>
  <c r="H330" i="5"/>
  <c r="E201" i="5"/>
  <c r="F201" i="5"/>
  <c r="A201" i="5"/>
  <c r="G201" i="5"/>
  <c r="H201" i="5"/>
  <c r="I201" i="5"/>
  <c r="C201" i="5"/>
  <c r="J201" i="5"/>
  <c r="B201" i="5"/>
  <c r="D201" i="5"/>
  <c r="K201" i="5"/>
  <c r="F347" i="5"/>
  <c r="A347" i="5"/>
  <c r="G347" i="5"/>
  <c r="I347" i="5"/>
  <c r="J347" i="5"/>
  <c r="K347" i="5"/>
  <c r="B347" i="5"/>
  <c r="C347" i="5"/>
  <c r="D347" i="5"/>
  <c r="H347" i="5"/>
  <c r="E347" i="5"/>
  <c r="B251" i="5"/>
  <c r="C251" i="5"/>
  <c r="J251" i="5"/>
  <c r="D251" i="5"/>
  <c r="K251" i="5"/>
  <c r="E251" i="5"/>
  <c r="F251" i="5"/>
  <c r="H251" i="5"/>
  <c r="G251" i="5"/>
  <c r="I251" i="5"/>
  <c r="A251" i="5"/>
  <c r="F176" i="5"/>
  <c r="A176" i="5"/>
  <c r="G176" i="5"/>
  <c r="H176" i="5"/>
  <c r="I176" i="5"/>
  <c r="B176" i="5"/>
  <c r="D176" i="5"/>
  <c r="K176" i="5"/>
  <c r="C176" i="5"/>
  <c r="E176" i="5"/>
  <c r="J176" i="5"/>
  <c r="F225" i="5"/>
  <c r="H225" i="5"/>
  <c r="C225" i="5"/>
  <c r="J225" i="5"/>
  <c r="A225" i="5"/>
  <c r="K225" i="5"/>
  <c r="B225" i="5"/>
  <c r="D225" i="5"/>
  <c r="G225" i="5"/>
  <c r="E225" i="5"/>
  <c r="I225" i="5"/>
  <c r="A206" i="5"/>
  <c r="G206" i="5"/>
  <c r="H206" i="5"/>
  <c r="I206" i="5"/>
  <c r="B206" i="5"/>
  <c r="C206" i="5"/>
  <c r="J206" i="5"/>
  <c r="E206" i="5"/>
  <c r="D206" i="5"/>
  <c r="K206" i="5"/>
  <c r="F206" i="5"/>
  <c r="E533" i="5"/>
  <c r="F533" i="5"/>
  <c r="A533" i="5"/>
  <c r="G533" i="5"/>
  <c r="H533" i="5"/>
  <c r="C533" i="5"/>
  <c r="J533" i="5"/>
  <c r="B533" i="5"/>
  <c r="D533" i="5"/>
  <c r="I533" i="5"/>
  <c r="K533" i="5"/>
  <c r="D175" i="5"/>
  <c r="K175" i="5"/>
  <c r="E175" i="5"/>
  <c r="F175" i="5"/>
  <c r="A175" i="5"/>
  <c r="G175" i="5"/>
  <c r="H175" i="5"/>
  <c r="B175" i="5"/>
  <c r="I175" i="5"/>
  <c r="C175" i="5"/>
  <c r="J175" i="5"/>
  <c r="D256" i="5"/>
  <c r="K256" i="5"/>
  <c r="E256" i="5"/>
  <c r="F256" i="5"/>
  <c r="A256" i="5"/>
  <c r="G256" i="5"/>
  <c r="H256" i="5"/>
  <c r="B256" i="5"/>
  <c r="I256" i="5"/>
  <c r="J256" i="5"/>
  <c r="C256" i="5"/>
  <c r="H246" i="5"/>
  <c r="I246" i="5"/>
  <c r="B246" i="5"/>
  <c r="C246" i="5"/>
  <c r="J246" i="5"/>
  <c r="D246" i="5"/>
  <c r="K246" i="5"/>
  <c r="F246" i="5"/>
  <c r="A246" i="5"/>
  <c r="E246" i="5"/>
  <c r="G246" i="5"/>
  <c r="C190" i="5"/>
  <c r="J190" i="5"/>
  <c r="D190" i="5"/>
  <c r="K190" i="5"/>
  <c r="H190" i="5"/>
  <c r="E190" i="5"/>
  <c r="F190" i="5"/>
  <c r="G190" i="5"/>
  <c r="I190" i="5"/>
  <c r="A190" i="5"/>
  <c r="B190" i="5"/>
  <c r="F571" i="5"/>
  <c r="A571" i="5"/>
  <c r="H571" i="5"/>
  <c r="I571" i="5"/>
  <c r="B571" i="5"/>
  <c r="C571" i="5"/>
  <c r="J571" i="5"/>
  <c r="D571" i="5"/>
  <c r="K571" i="5"/>
  <c r="E571" i="5"/>
  <c r="G571" i="5"/>
  <c r="A498" i="5"/>
  <c r="G498" i="5"/>
  <c r="H498" i="5"/>
  <c r="I498" i="5"/>
  <c r="B498" i="5"/>
  <c r="E498" i="5"/>
  <c r="F498" i="5"/>
  <c r="C498" i="5"/>
  <c r="D498" i="5"/>
  <c r="J498" i="5"/>
  <c r="K498" i="5"/>
  <c r="A626" i="5"/>
  <c r="G626" i="5"/>
  <c r="H626" i="5"/>
  <c r="B626" i="5"/>
  <c r="I626" i="5"/>
  <c r="K626" i="5"/>
  <c r="D626" i="5"/>
  <c r="C626" i="5"/>
  <c r="J626" i="5"/>
  <c r="E626" i="5"/>
  <c r="F626" i="5"/>
  <c r="C444" i="5"/>
  <c r="J444" i="5"/>
  <c r="D444" i="5"/>
  <c r="K444" i="5"/>
  <c r="E444" i="5"/>
  <c r="F444" i="5"/>
  <c r="I444" i="5"/>
  <c r="B444" i="5"/>
  <c r="G444" i="5"/>
  <c r="H444" i="5"/>
  <c r="A444" i="5"/>
  <c r="A192" i="5"/>
  <c r="D192" i="5"/>
  <c r="B192" i="5"/>
  <c r="J192" i="5"/>
  <c r="C192" i="5"/>
  <c r="K192" i="5"/>
  <c r="E192" i="5"/>
  <c r="F192" i="5"/>
  <c r="G192" i="5"/>
  <c r="I192" i="5"/>
  <c r="H192" i="5"/>
  <c r="H218" i="5"/>
  <c r="I218" i="5"/>
  <c r="B218" i="5"/>
  <c r="C218" i="5"/>
  <c r="J218" i="5"/>
  <c r="E218" i="5"/>
  <c r="D218" i="5"/>
  <c r="F218" i="5"/>
  <c r="G218" i="5"/>
  <c r="K218" i="5"/>
  <c r="A218" i="5"/>
  <c r="B52" i="5"/>
  <c r="C52" i="5"/>
  <c r="J52" i="5"/>
  <c r="D52" i="5"/>
  <c r="K52" i="5"/>
  <c r="A52" i="5"/>
  <c r="E52" i="5"/>
  <c r="F52" i="5"/>
  <c r="G52" i="5"/>
  <c r="I52" i="5"/>
  <c r="H52" i="5"/>
  <c r="E72" i="5"/>
  <c r="F72" i="5"/>
  <c r="A72" i="5"/>
  <c r="G72" i="5"/>
  <c r="H72" i="5"/>
  <c r="C72" i="5"/>
  <c r="B72" i="5"/>
  <c r="D72" i="5"/>
  <c r="I72" i="5"/>
  <c r="J72" i="5"/>
  <c r="K72" i="5"/>
  <c r="F343" i="5"/>
  <c r="A343" i="5"/>
  <c r="G343" i="5"/>
  <c r="H343" i="5"/>
  <c r="I343" i="5"/>
  <c r="E343" i="5"/>
  <c r="J343" i="5"/>
  <c r="K343" i="5"/>
  <c r="C343" i="5"/>
  <c r="B343" i="5"/>
  <c r="D343" i="5"/>
  <c r="A92" i="5"/>
  <c r="G92" i="5"/>
  <c r="H92" i="5"/>
  <c r="I92" i="5"/>
  <c r="B92" i="5"/>
  <c r="C92" i="5"/>
  <c r="J92" i="5"/>
  <c r="E92" i="5"/>
  <c r="D92" i="5"/>
  <c r="F92" i="5"/>
  <c r="K92" i="5"/>
  <c r="C134" i="5"/>
  <c r="J134" i="5"/>
  <c r="D134" i="5"/>
  <c r="K134" i="5"/>
  <c r="E134" i="5"/>
  <c r="H134" i="5"/>
  <c r="B134" i="5"/>
  <c r="F134" i="5"/>
  <c r="G134" i="5"/>
  <c r="I134" i="5"/>
  <c r="A134" i="5"/>
  <c r="B291" i="5"/>
  <c r="C291" i="5"/>
  <c r="J291" i="5"/>
  <c r="D291" i="5"/>
  <c r="E291" i="5"/>
  <c r="F291" i="5"/>
  <c r="H291" i="5"/>
  <c r="A291" i="5"/>
  <c r="G291" i="5"/>
  <c r="I291" i="5"/>
  <c r="K291" i="5"/>
  <c r="E191" i="5"/>
  <c r="F191" i="5"/>
  <c r="B191" i="5"/>
  <c r="C191" i="5"/>
  <c r="D191" i="5"/>
  <c r="G191" i="5"/>
  <c r="H191" i="5"/>
  <c r="I191" i="5"/>
  <c r="K191" i="5"/>
  <c r="A191" i="5"/>
  <c r="J191" i="5"/>
  <c r="H173" i="5"/>
  <c r="I173" i="5"/>
  <c r="B173" i="5"/>
  <c r="C173" i="5"/>
  <c r="J173" i="5"/>
  <c r="D173" i="5"/>
  <c r="K173" i="5"/>
  <c r="F173" i="5"/>
  <c r="E173" i="5"/>
  <c r="A173" i="5"/>
  <c r="G173" i="5"/>
  <c r="D288" i="5"/>
  <c r="K288" i="5"/>
  <c r="E288" i="5"/>
  <c r="F288" i="5"/>
  <c r="A288" i="5"/>
  <c r="G288" i="5"/>
  <c r="H288" i="5"/>
  <c r="B288" i="5"/>
  <c r="I288" i="5"/>
  <c r="J288" i="5"/>
  <c r="C288" i="5"/>
  <c r="H580" i="5"/>
  <c r="B580" i="5"/>
  <c r="C580" i="5"/>
  <c r="J580" i="5"/>
  <c r="D580" i="5"/>
  <c r="K580" i="5"/>
  <c r="F580" i="5"/>
  <c r="E580" i="5"/>
  <c r="G580" i="5"/>
  <c r="I580" i="5"/>
  <c r="A580" i="5"/>
  <c r="C624" i="5"/>
  <c r="J624" i="5"/>
  <c r="D624" i="5"/>
  <c r="K624" i="5"/>
  <c r="E624" i="5"/>
  <c r="F624" i="5"/>
  <c r="H624" i="5"/>
  <c r="A624" i="5"/>
  <c r="G624" i="5"/>
  <c r="I624" i="5"/>
  <c r="B624" i="5"/>
  <c r="I402" i="5"/>
  <c r="B402" i="5"/>
  <c r="C402" i="5"/>
  <c r="J402" i="5"/>
  <c r="D402" i="5"/>
  <c r="K402" i="5"/>
  <c r="E402" i="5"/>
  <c r="A402" i="5"/>
  <c r="G402" i="5"/>
  <c r="F402" i="5"/>
  <c r="H402" i="5"/>
  <c r="E392" i="5"/>
  <c r="F392" i="5"/>
  <c r="A392" i="5"/>
  <c r="G392" i="5"/>
  <c r="H392" i="5"/>
  <c r="I392" i="5"/>
  <c r="C392" i="5"/>
  <c r="J392" i="5"/>
  <c r="K392" i="5"/>
  <c r="B392" i="5"/>
  <c r="D392" i="5"/>
  <c r="A144" i="5"/>
  <c r="G144" i="5"/>
  <c r="H144" i="5"/>
  <c r="I144" i="5"/>
  <c r="D144" i="5"/>
  <c r="K144" i="5"/>
  <c r="E144" i="5"/>
  <c r="F144" i="5"/>
  <c r="J144" i="5"/>
  <c r="B144" i="5"/>
  <c r="C144" i="5"/>
  <c r="H572" i="5"/>
  <c r="B572" i="5"/>
  <c r="C572" i="5"/>
  <c r="J572" i="5"/>
  <c r="D572" i="5"/>
  <c r="K572" i="5"/>
  <c r="F572" i="5"/>
  <c r="G572" i="5"/>
  <c r="I572" i="5"/>
  <c r="A572" i="5"/>
  <c r="E572" i="5"/>
  <c r="E197" i="5"/>
  <c r="F197" i="5"/>
  <c r="A197" i="5"/>
  <c r="G197" i="5"/>
  <c r="H197" i="5"/>
  <c r="I197" i="5"/>
  <c r="C197" i="5"/>
  <c r="J197" i="5"/>
  <c r="B197" i="5"/>
  <c r="D197" i="5"/>
  <c r="K197" i="5"/>
  <c r="E360" i="5"/>
  <c r="F360" i="5"/>
  <c r="A360" i="5"/>
  <c r="G360" i="5"/>
  <c r="H360" i="5"/>
  <c r="I360" i="5"/>
  <c r="C360" i="5"/>
  <c r="J360" i="5"/>
  <c r="K360" i="5"/>
  <c r="B360" i="5"/>
  <c r="D360" i="5"/>
  <c r="E549" i="5"/>
  <c r="F549" i="5"/>
  <c r="H549" i="5"/>
  <c r="C549" i="5"/>
  <c r="J549" i="5"/>
  <c r="D549" i="5"/>
  <c r="G549" i="5"/>
  <c r="I549" i="5"/>
  <c r="K549" i="5"/>
  <c r="A549" i="5"/>
  <c r="B549" i="5"/>
  <c r="B585" i="5"/>
  <c r="D585" i="5"/>
  <c r="K585" i="5"/>
  <c r="E585" i="5"/>
  <c r="H585" i="5"/>
  <c r="J585" i="5"/>
  <c r="A585" i="5"/>
  <c r="F585" i="5"/>
  <c r="C585" i="5"/>
  <c r="G585" i="5"/>
  <c r="I585" i="5"/>
  <c r="I471" i="5"/>
  <c r="B471" i="5"/>
  <c r="C471" i="5"/>
  <c r="J471" i="5"/>
  <c r="D471" i="5"/>
  <c r="K471" i="5"/>
  <c r="A471" i="5"/>
  <c r="G471" i="5"/>
  <c r="E471" i="5"/>
  <c r="F471" i="5"/>
  <c r="H471" i="5"/>
  <c r="E469" i="5"/>
  <c r="F469" i="5"/>
  <c r="A469" i="5"/>
  <c r="G469" i="5"/>
  <c r="H469" i="5"/>
  <c r="C469" i="5"/>
  <c r="J469" i="5"/>
  <c r="D469" i="5"/>
  <c r="I469" i="5"/>
  <c r="K469" i="5"/>
  <c r="B469" i="5"/>
  <c r="C548" i="5"/>
  <c r="J548" i="5"/>
  <c r="D548" i="5"/>
  <c r="K548" i="5"/>
  <c r="F548" i="5"/>
  <c r="I548" i="5"/>
  <c r="B548" i="5"/>
  <c r="E548" i="5"/>
  <c r="G548" i="5"/>
  <c r="H548" i="5"/>
  <c r="A548" i="5"/>
  <c r="I414" i="5"/>
  <c r="B414" i="5"/>
  <c r="C414" i="5"/>
  <c r="J414" i="5"/>
  <c r="D414" i="5"/>
  <c r="K414" i="5"/>
  <c r="A414" i="5"/>
  <c r="G414" i="5"/>
  <c r="F414" i="5"/>
  <c r="H414" i="5"/>
  <c r="E414" i="5"/>
  <c r="I44" i="5"/>
  <c r="B44" i="5"/>
  <c r="C44" i="5"/>
  <c r="J44" i="5"/>
  <c r="D44" i="5"/>
  <c r="K44" i="5"/>
  <c r="A44" i="5"/>
  <c r="E44" i="5"/>
  <c r="F44" i="5"/>
  <c r="G44" i="5"/>
  <c r="H44" i="5"/>
  <c r="D151" i="5"/>
  <c r="K151" i="5"/>
  <c r="E151" i="5"/>
  <c r="F151" i="5"/>
  <c r="A151" i="5"/>
  <c r="G151" i="5"/>
  <c r="H151" i="5"/>
  <c r="B151" i="5"/>
  <c r="C151" i="5"/>
  <c r="I151" i="5"/>
  <c r="J151" i="5"/>
  <c r="D346" i="5"/>
  <c r="K346" i="5"/>
  <c r="E346" i="5"/>
  <c r="F346" i="5"/>
  <c r="A346" i="5"/>
  <c r="G346" i="5"/>
  <c r="J346" i="5"/>
  <c r="B346" i="5"/>
  <c r="C346" i="5"/>
  <c r="I346" i="5"/>
  <c r="H346" i="5"/>
  <c r="I66" i="5"/>
  <c r="B66" i="5"/>
  <c r="C66" i="5"/>
  <c r="J66" i="5"/>
  <c r="D66" i="5"/>
  <c r="K66" i="5"/>
  <c r="E66" i="5"/>
  <c r="A66" i="5"/>
  <c r="G66" i="5"/>
  <c r="F66" i="5"/>
  <c r="H66" i="5"/>
  <c r="D155" i="5"/>
  <c r="K155" i="5"/>
  <c r="E155" i="5"/>
  <c r="F155" i="5"/>
  <c r="A155" i="5"/>
  <c r="G155" i="5"/>
  <c r="H155" i="5"/>
  <c r="B155" i="5"/>
  <c r="I155" i="5"/>
  <c r="J155" i="5"/>
  <c r="C155" i="5"/>
  <c r="F229" i="5"/>
  <c r="H229" i="5"/>
  <c r="C229" i="5"/>
  <c r="J229" i="5"/>
  <c r="E229" i="5"/>
  <c r="G229" i="5"/>
  <c r="I229" i="5"/>
  <c r="A229" i="5"/>
  <c r="K229" i="5"/>
  <c r="B229" i="5"/>
  <c r="D229" i="5"/>
  <c r="C17" i="5"/>
  <c r="J17" i="5"/>
  <c r="D17" i="5"/>
  <c r="K17" i="5"/>
  <c r="E17" i="5"/>
  <c r="F17" i="5"/>
  <c r="I17" i="5"/>
  <c r="A17" i="5"/>
  <c r="G17" i="5"/>
  <c r="B17" i="5"/>
  <c r="H17" i="5"/>
  <c r="I105" i="5"/>
  <c r="B105" i="5"/>
  <c r="D105" i="5"/>
  <c r="K105" i="5"/>
  <c r="E105" i="5"/>
  <c r="A105" i="5"/>
  <c r="G105" i="5"/>
  <c r="C105" i="5"/>
  <c r="H105" i="5"/>
  <c r="F105" i="5"/>
  <c r="J105" i="5"/>
  <c r="I427" i="5"/>
  <c r="B427" i="5"/>
  <c r="C427" i="5"/>
  <c r="J427" i="5"/>
  <c r="D427" i="5"/>
  <c r="K427" i="5"/>
  <c r="A427" i="5"/>
  <c r="G427" i="5"/>
  <c r="H427" i="5"/>
  <c r="E427" i="5"/>
  <c r="F427" i="5"/>
  <c r="C29" i="5"/>
  <c r="J29" i="5"/>
  <c r="D29" i="5"/>
  <c r="K29" i="5"/>
  <c r="E29" i="5"/>
  <c r="F29" i="5"/>
  <c r="B29" i="5"/>
  <c r="G29" i="5"/>
  <c r="H29" i="5"/>
  <c r="I29" i="5"/>
  <c r="A29" i="5"/>
  <c r="I527" i="5"/>
  <c r="B527" i="5"/>
  <c r="C527" i="5"/>
  <c r="J527" i="5"/>
  <c r="D527" i="5"/>
  <c r="K527" i="5"/>
  <c r="A527" i="5"/>
  <c r="G527" i="5"/>
  <c r="E527" i="5"/>
  <c r="F527" i="5"/>
  <c r="H527" i="5"/>
  <c r="E30" i="5"/>
  <c r="F30" i="5"/>
  <c r="A30" i="5"/>
  <c r="G30" i="5"/>
  <c r="H30" i="5"/>
  <c r="C30" i="5"/>
  <c r="D30" i="5"/>
  <c r="I30" i="5"/>
  <c r="J30" i="5"/>
  <c r="K30" i="5"/>
  <c r="B30" i="5"/>
  <c r="I519" i="5"/>
  <c r="B519" i="5"/>
  <c r="C519" i="5"/>
  <c r="J519" i="5"/>
  <c r="D519" i="5"/>
  <c r="K519" i="5"/>
  <c r="A519" i="5"/>
  <c r="G519" i="5"/>
  <c r="E519" i="5"/>
  <c r="F519" i="5"/>
  <c r="H519" i="5"/>
  <c r="E292" i="5"/>
  <c r="A292" i="5"/>
  <c r="G292" i="5"/>
  <c r="H292" i="5"/>
  <c r="B292" i="5"/>
  <c r="F292" i="5"/>
  <c r="I292" i="5"/>
  <c r="J292" i="5"/>
  <c r="K292" i="5"/>
  <c r="C292" i="5"/>
  <c r="D292" i="5"/>
  <c r="D240" i="5"/>
  <c r="K240" i="5"/>
  <c r="E240" i="5"/>
  <c r="F240" i="5"/>
  <c r="A240" i="5"/>
  <c r="G240" i="5"/>
  <c r="H240" i="5"/>
  <c r="B240" i="5"/>
  <c r="I240" i="5"/>
  <c r="J240" i="5"/>
  <c r="C240" i="5"/>
  <c r="C424" i="5"/>
  <c r="J424" i="5"/>
  <c r="D424" i="5"/>
  <c r="K424" i="5"/>
  <c r="E424" i="5"/>
  <c r="F424" i="5"/>
  <c r="I424" i="5"/>
  <c r="B424" i="5"/>
  <c r="G424" i="5"/>
  <c r="H424" i="5"/>
  <c r="A424" i="5"/>
  <c r="I422" i="5"/>
  <c r="F422" i="5"/>
  <c r="G422" i="5"/>
  <c r="A422" i="5"/>
  <c r="H422" i="5"/>
  <c r="D422" i="5"/>
  <c r="E422" i="5"/>
  <c r="B422" i="5"/>
  <c r="C422" i="5"/>
  <c r="J422" i="5"/>
  <c r="K422" i="5"/>
  <c r="H588" i="5"/>
  <c r="B588" i="5"/>
  <c r="C588" i="5"/>
  <c r="J588" i="5"/>
  <c r="F588" i="5"/>
  <c r="K588" i="5"/>
  <c r="D588" i="5"/>
  <c r="E588" i="5"/>
  <c r="G588" i="5"/>
  <c r="I588" i="5"/>
  <c r="A588" i="5"/>
  <c r="A542" i="5"/>
  <c r="G542" i="5"/>
  <c r="H542" i="5"/>
  <c r="B542" i="5"/>
  <c r="E542" i="5"/>
  <c r="F542" i="5"/>
  <c r="I542" i="5"/>
  <c r="J542" i="5"/>
  <c r="K542" i="5"/>
  <c r="C542" i="5"/>
  <c r="D542" i="5"/>
  <c r="C21" i="5"/>
  <c r="J21" i="5"/>
  <c r="D21" i="5"/>
  <c r="K21" i="5"/>
  <c r="E21" i="5"/>
  <c r="F21" i="5"/>
  <c r="B21" i="5"/>
  <c r="G21" i="5"/>
  <c r="H21" i="5"/>
  <c r="I21" i="5"/>
  <c r="A21" i="5"/>
  <c r="C49" i="5"/>
  <c r="J49" i="5"/>
  <c r="D49" i="5"/>
  <c r="K49" i="5"/>
  <c r="E49" i="5"/>
  <c r="F49" i="5"/>
  <c r="I49" i="5"/>
  <c r="A49" i="5"/>
  <c r="G49" i="5"/>
  <c r="B49" i="5"/>
  <c r="H49" i="5"/>
  <c r="I306" i="5"/>
  <c r="C306" i="5"/>
  <c r="J306" i="5"/>
  <c r="D306" i="5"/>
  <c r="K306" i="5"/>
  <c r="A306" i="5"/>
  <c r="B306" i="5"/>
  <c r="G306" i="5"/>
  <c r="H306" i="5"/>
  <c r="E306" i="5"/>
  <c r="F306" i="5"/>
  <c r="E356" i="5"/>
  <c r="F356" i="5"/>
  <c r="A356" i="5"/>
  <c r="G356" i="5"/>
  <c r="H356" i="5"/>
  <c r="I356" i="5"/>
  <c r="C356" i="5"/>
  <c r="J356" i="5"/>
  <c r="B356" i="5"/>
  <c r="D356" i="5"/>
  <c r="K356" i="5"/>
  <c r="A77" i="5"/>
  <c r="H77" i="5"/>
  <c r="I77" i="5"/>
  <c r="D77" i="5"/>
  <c r="E77" i="5"/>
  <c r="F77" i="5"/>
  <c r="G77" i="5"/>
  <c r="B77" i="5"/>
  <c r="K77" i="5"/>
  <c r="J77" i="5"/>
  <c r="C77" i="5"/>
  <c r="C45" i="5"/>
  <c r="J45" i="5"/>
  <c r="D45" i="5"/>
  <c r="K45" i="5"/>
  <c r="E45" i="5"/>
  <c r="F45" i="5"/>
  <c r="B45" i="5"/>
  <c r="G45" i="5"/>
  <c r="H45" i="5"/>
  <c r="I45" i="5"/>
  <c r="A45" i="5"/>
  <c r="A43" i="5"/>
  <c r="G43" i="5"/>
  <c r="H43" i="5"/>
  <c r="I43" i="5"/>
  <c r="B43" i="5"/>
  <c r="C43" i="5"/>
  <c r="D43" i="5"/>
  <c r="E43" i="5"/>
  <c r="J43" i="5"/>
  <c r="F43" i="5"/>
  <c r="K43" i="5"/>
  <c r="B235" i="5"/>
  <c r="C235" i="5"/>
  <c r="J235" i="5"/>
  <c r="D235" i="5"/>
  <c r="K235" i="5"/>
  <c r="E235" i="5"/>
  <c r="F235" i="5"/>
  <c r="H235" i="5"/>
  <c r="G235" i="5"/>
  <c r="I235" i="5"/>
  <c r="A235" i="5"/>
  <c r="B247" i="5"/>
  <c r="C247" i="5"/>
  <c r="J247" i="5"/>
  <c r="D247" i="5"/>
  <c r="K247" i="5"/>
  <c r="E247" i="5"/>
  <c r="F247" i="5"/>
  <c r="H247" i="5"/>
  <c r="G247" i="5"/>
  <c r="I247" i="5"/>
  <c r="A247" i="5"/>
  <c r="C432" i="5"/>
  <c r="J432" i="5"/>
  <c r="D432" i="5"/>
  <c r="K432" i="5"/>
  <c r="E432" i="5"/>
  <c r="F432" i="5"/>
  <c r="I432" i="5"/>
  <c r="B432" i="5"/>
  <c r="A432" i="5"/>
  <c r="G432" i="5"/>
  <c r="H432" i="5"/>
  <c r="C440" i="5"/>
  <c r="J440" i="5"/>
  <c r="D440" i="5"/>
  <c r="K440" i="5"/>
  <c r="E440" i="5"/>
  <c r="F440" i="5"/>
  <c r="I440" i="5"/>
  <c r="B440" i="5"/>
  <c r="G440" i="5"/>
  <c r="H440" i="5"/>
  <c r="A440" i="5"/>
  <c r="H153" i="5"/>
  <c r="I153" i="5"/>
  <c r="B153" i="5"/>
  <c r="C153" i="5"/>
  <c r="J153" i="5"/>
  <c r="D153" i="5"/>
  <c r="K153" i="5"/>
  <c r="F153" i="5"/>
  <c r="E153" i="5"/>
  <c r="G153" i="5"/>
  <c r="A153" i="5"/>
  <c r="A450" i="5"/>
  <c r="G450" i="5"/>
  <c r="H450" i="5"/>
  <c r="I450" i="5"/>
  <c r="B450" i="5"/>
  <c r="E450" i="5"/>
  <c r="C450" i="5"/>
  <c r="J450" i="5"/>
  <c r="K450" i="5"/>
  <c r="D450" i="5"/>
  <c r="F450" i="5"/>
  <c r="F152" i="5"/>
  <c r="A152" i="5"/>
  <c r="G152" i="5"/>
  <c r="H152" i="5"/>
  <c r="I152" i="5"/>
  <c r="B152" i="5"/>
  <c r="D152" i="5"/>
  <c r="K152" i="5"/>
  <c r="C152" i="5"/>
  <c r="J152" i="5"/>
  <c r="E152" i="5"/>
  <c r="A438" i="5"/>
  <c r="G438" i="5"/>
  <c r="H438" i="5"/>
  <c r="I438" i="5"/>
  <c r="B438" i="5"/>
  <c r="E438" i="5"/>
  <c r="F438" i="5"/>
  <c r="C438" i="5"/>
  <c r="D438" i="5"/>
  <c r="J438" i="5"/>
  <c r="K438" i="5"/>
  <c r="A397" i="5"/>
  <c r="G397" i="5"/>
  <c r="H397" i="5"/>
  <c r="I397" i="5"/>
  <c r="B397" i="5"/>
  <c r="C397" i="5"/>
  <c r="J397" i="5"/>
  <c r="E397" i="5"/>
  <c r="D397" i="5"/>
  <c r="F397" i="5"/>
  <c r="K397" i="5"/>
  <c r="D594" i="5"/>
  <c r="K594" i="5"/>
  <c r="F594" i="5"/>
  <c r="A594" i="5"/>
  <c r="G594" i="5"/>
  <c r="B594" i="5"/>
  <c r="H594" i="5"/>
  <c r="C594" i="5"/>
  <c r="E594" i="5"/>
  <c r="I594" i="5"/>
  <c r="J594" i="5"/>
  <c r="I207" i="5"/>
  <c r="B207" i="5"/>
  <c r="C207" i="5"/>
  <c r="J207" i="5"/>
  <c r="D207" i="5"/>
  <c r="K207" i="5"/>
  <c r="E207" i="5"/>
  <c r="A207" i="5"/>
  <c r="G207" i="5"/>
  <c r="F207" i="5"/>
  <c r="H207" i="5"/>
  <c r="D252" i="5"/>
  <c r="K252" i="5"/>
  <c r="E252" i="5"/>
  <c r="F252" i="5"/>
  <c r="A252" i="5"/>
  <c r="G252" i="5"/>
  <c r="H252" i="5"/>
  <c r="B252" i="5"/>
  <c r="C252" i="5"/>
  <c r="I252" i="5"/>
  <c r="J252" i="5"/>
  <c r="C536" i="5"/>
  <c r="J536" i="5"/>
  <c r="D536" i="5"/>
  <c r="K536" i="5"/>
  <c r="E536" i="5"/>
  <c r="F536" i="5"/>
  <c r="I536" i="5"/>
  <c r="B536" i="5"/>
  <c r="G536" i="5"/>
  <c r="H536" i="5"/>
  <c r="A536" i="5"/>
  <c r="I354" i="5"/>
  <c r="B354" i="5"/>
  <c r="C354" i="5"/>
  <c r="J354" i="5"/>
  <c r="D354" i="5"/>
  <c r="K354" i="5"/>
  <c r="E354" i="5"/>
  <c r="A354" i="5"/>
  <c r="G354" i="5"/>
  <c r="F354" i="5"/>
  <c r="H354" i="5"/>
  <c r="I487" i="5"/>
  <c r="B487" i="5"/>
  <c r="D487" i="5"/>
  <c r="K487" i="5"/>
  <c r="H487" i="5"/>
  <c r="J487" i="5"/>
  <c r="A487" i="5"/>
  <c r="F487" i="5"/>
  <c r="G487" i="5"/>
  <c r="C487" i="5"/>
  <c r="E487" i="5"/>
  <c r="A538" i="5"/>
  <c r="G538" i="5"/>
  <c r="H538" i="5"/>
  <c r="I538" i="5"/>
  <c r="B538" i="5"/>
  <c r="E538" i="5"/>
  <c r="C538" i="5"/>
  <c r="D538" i="5"/>
  <c r="F538" i="5"/>
  <c r="J538" i="5"/>
  <c r="K538" i="5"/>
  <c r="B279" i="5"/>
  <c r="C279" i="5"/>
  <c r="J279" i="5"/>
  <c r="D279" i="5"/>
  <c r="K279" i="5"/>
  <c r="E279" i="5"/>
  <c r="F279" i="5"/>
  <c r="H279" i="5"/>
  <c r="G279" i="5"/>
  <c r="I279" i="5"/>
  <c r="A279" i="5"/>
  <c r="I479" i="5"/>
  <c r="B479" i="5"/>
  <c r="C479" i="5"/>
  <c r="J479" i="5"/>
  <c r="D479" i="5"/>
  <c r="K479" i="5"/>
  <c r="E479" i="5"/>
  <c r="F479" i="5"/>
  <c r="G479" i="5"/>
  <c r="A479" i="5"/>
  <c r="H479" i="5"/>
  <c r="H234" i="5"/>
  <c r="I234" i="5"/>
  <c r="B234" i="5"/>
  <c r="C234" i="5"/>
  <c r="J234" i="5"/>
  <c r="D234" i="5"/>
  <c r="K234" i="5"/>
  <c r="F234" i="5"/>
  <c r="A234" i="5"/>
  <c r="E234" i="5"/>
  <c r="G234" i="5"/>
  <c r="B601" i="5"/>
  <c r="D601" i="5"/>
  <c r="K601" i="5"/>
  <c r="E601" i="5"/>
  <c r="H601" i="5"/>
  <c r="J601" i="5"/>
  <c r="A601" i="5"/>
  <c r="F601" i="5"/>
  <c r="C601" i="5"/>
  <c r="G601" i="5"/>
  <c r="I601" i="5"/>
  <c r="A202" i="5"/>
  <c r="G202" i="5"/>
  <c r="H202" i="5"/>
  <c r="I202" i="5"/>
  <c r="B202" i="5"/>
  <c r="C202" i="5"/>
  <c r="J202" i="5"/>
  <c r="E202" i="5"/>
  <c r="K202" i="5"/>
  <c r="D202" i="5"/>
  <c r="F202" i="5"/>
  <c r="E609" i="5"/>
  <c r="F609" i="5"/>
  <c r="B609" i="5"/>
  <c r="A609" i="5"/>
  <c r="G609" i="5"/>
  <c r="H609" i="5"/>
  <c r="I609" i="5"/>
  <c r="C609" i="5"/>
  <c r="J609" i="5"/>
  <c r="K609" i="5"/>
  <c r="D609" i="5"/>
  <c r="F241" i="5"/>
  <c r="A241" i="5"/>
  <c r="G241" i="5"/>
  <c r="H241" i="5"/>
  <c r="I241" i="5"/>
  <c r="B241" i="5"/>
  <c r="D241" i="5"/>
  <c r="K241" i="5"/>
  <c r="C241" i="5"/>
  <c r="E241" i="5"/>
  <c r="J241" i="5"/>
  <c r="D171" i="5"/>
  <c r="K171" i="5"/>
  <c r="E171" i="5"/>
  <c r="F171" i="5"/>
  <c r="A171" i="5"/>
  <c r="G171" i="5"/>
  <c r="H171" i="5"/>
  <c r="B171" i="5"/>
  <c r="I171" i="5"/>
  <c r="J171" i="5"/>
  <c r="C171" i="5"/>
  <c r="C436" i="5"/>
  <c r="J436" i="5"/>
  <c r="D436" i="5"/>
  <c r="K436" i="5"/>
  <c r="E436" i="5"/>
  <c r="F436" i="5"/>
  <c r="I436" i="5"/>
  <c r="B436" i="5"/>
  <c r="A436" i="5"/>
  <c r="G436" i="5"/>
  <c r="H436" i="5"/>
  <c r="E10" i="5"/>
  <c r="F10" i="5"/>
  <c r="A10" i="5"/>
  <c r="G10" i="5"/>
  <c r="H10" i="5"/>
  <c r="J10" i="5"/>
  <c r="K10" i="5"/>
  <c r="B10" i="5"/>
  <c r="C10" i="5"/>
  <c r="I10" i="5"/>
  <c r="D10" i="5"/>
  <c r="I607" i="5"/>
  <c r="F607" i="5"/>
  <c r="B607" i="5"/>
  <c r="C607" i="5"/>
  <c r="J607" i="5"/>
  <c r="D607" i="5"/>
  <c r="K607" i="5"/>
  <c r="E607" i="5"/>
  <c r="A607" i="5"/>
  <c r="G607" i="5"/>
  <c r="H607" i="5"/>
  <c r="I451" i="5"/>
  <c r="B451" i="5"/>
  <c r="C451" i="5"/>
  <c r="J451" i="5"/>
  <c r="D451" i="5"/>
  <c r="K451" i="5"/>
  <c r="A451" i="5"/>
  <c r="G451" i="5"/>
  <c r="E451" i="5"/>
  <c r="F451" i="5"/>
  <c r="H451" i="5"/>
  <c r="I503" i="5"/>
  <c r="B503" i="5"/>
  <c r="C503" i="5"/>
  <c r="J503" i="5"/>
  <c r="D503" i="5"/>
  <c r="K503" i="5"/>
  <c r="A503" i="5"/>
  <c r="G503" i="5"/>
  <c r="H503" i="5"/>
  <c r="E503" i="5"/>
  <c r="F503" i="5"/>
  <c r="F331" i="5"/>
  <c r="A331" i="5"/>
  <c r="G331" i="5"/>
  <c r="H331" i="5"/>
  <c r="I331" i="5"/>
  <c r="B331" i="5"/>
  <c r="C331" i="5"/>
  <c r="D331" i="5"/>
  <c r="E331" i="5"/>
  <c r="J331" i="5"/>
  <c r="K331" i="5"/>
  <c r="A184" i="5"/>
  <c r="G184" i="5"/>
  <c r="H184" i="5"/>
  <c r="I184" i="5"/>
  <c r="D184" i="5"/>
  <c r="K184" i="5"/>
  <c r="J184" i="5"/>
  <c r="B184" i="5"/>
  <c r="C184" i="5"/>
  <c r="F184" i="5"/>
  <c r="E184" i="5"/>
  <c r="E433" i="5"/>
  <c r="F433" i="5"/>
  <c r="A433" i="5"/>
  <c r="G433" i="5"/>
  <c r="H433" i="5"/>
  <c r="C433" i="5"/>
  <c r="J433" i="5"/>
  <c r="D433" i="5"/>
  <c r="K433" i="5"/>
  <c r="I433" i="5"/>
  <c r="B433" i="5"/>
  <c r="I12" i="5"/>
  <c r="B12" i="5"/>
  <c r="C12" i="5"/>
  <c r="J12" i="5"/>
  <c r="D12" i="5"/>
  <c r="K12" i="5"/>
  <c r="A12" i="5"/>
  <c r="E12" i="5"/>
  <c r="F12" i="5"/>
  <c r="G12" i="5"/>
  <c r="H12" i="5"/>
  <c r="F311" i="5"/>
  <c r="A311" i="5"/>
  <c r="G311" i="5"/>
  <c r="H311" i="5"/>
  <c r="I311" i="5"/>
  <c r="D311" i="5"/>
  <c r="K311" i="5"/>
  <c r="E311" i="5"/>
  <c r="B311" i="5"/>
  <c r="C311" i="5"/>
  <c r="J311" i="5"/>
  <c r="C516" i="5"/>
  <c r="J516" i="5"/>
  <c r="D516" i="5"/>
  <c r="K516" i="5"/>
  <c r="E516" i="5"/>
  <c r="F516" i="5"/>
  <c r="I516" i="5"/>
  <c r="B516" i="5"/>
  <c r="G516" i="5"/>
  <c r="H516" i="5"/>
  <c r="A516" i="5"/>
  <c r="I531" i="5"/>
  <c r="B531" i="5"/>
  <c r="C531" i="5"/>
  <c r="J531" i="5"/>
  <c r="D531" i="5"/>
  <c r="K531" i="5"/>
  <c r="A531" i="5"/>
  <c r="G531" i="5"/>
  <c r="F531" i="5"/>
  <c r="H531" i="5"/>
  <c r="E531" i="5"/>
  <c r="B78" i="5"/>
  <c r="C78" i="5"/>
  <c r="J78" i="5"/>
  <c r="K78" i="5"/>
  <c r="D78" i="5"/>
  <c r="E78" i="5"/>
  <c r="F78" i="5"/>
  <c r="H78" i="5"/>
  <c r="A78" i="5"/>
  <c r="G78" i="5"/>
  <c r="I78" i="5"/>
  <c r="D127" i="5"/>
  <c r="K127" i="5"/>
  <c r="E127" i="5"/>
  <c r="F127" i="5"/>
  <c r="A127" i="5"/>
  <c r="G127" i="5"/>
  <c r="B127" i="5"/>
  <c r="I127" i="5"/>
  <c r="J127" i="5"/>
  <c r="C127" i="5"/>
  <c r="H127" i="5"/>
  <c r="E83" i="5"/>
  <c r="F83" i="5"/>
  <c r="A83" i="5"/>
  <c r="G83" i="5"/>
  <c r="H83" i="5"/>
  <c r="I83" i="5"/>
  <c r="C83" i="5"/>
  <c r="J83" i="5"/>
  <c r="B83" i="5"/>
  <c r="D83" i="5"/>
  <c r="K83" i="5"/>
  <c r="A430" i="5"/>
  <c r="G430" i="5"/>
  <c r="H430" i="5"/>
  <c r="I430" i="5"/>
  <c r="B430" i="5"/>
  <c r="E430" i="5"/>
  <c r="F430" i="5"/>
  <c r="J430" i="5"/>
  <c r="K430" i="5"/>
  <c r="C430" i="5"/>
  <c r="D430" i="5"/>
  <c r="D244" i="5"/>
  <c r="K244" i="5"/>
  <c r="E244" i="5"/>
  <c r="F244" i="5"/>
  <c r="A244" i="5"/>
  <c r="G244" i="5"/>
  <c r="H244" i="5"/>
  <c r="B244" i="5"/>
  <c r="I244" i="5"/>
  <c r="J244" i="5"/>
  <c r="C244" i="5"/>
  <c r="H332" i="5"/>
  <c r="I332" i="5"/>
  <c r="B332" i="5"/>
  <c r="C332" i="5"/>
  <c r="J332" i="5"/>
  <c r="A332" i="5"/>
  <c r="D332" i="5"/>
  <c r="E332" i="5"/>
  <c r="F332" i="5"/>
  <c r="G332" i="5"/>
  <c r="K332" i="5"/>
  <c r="A57" i="5"/>
  <c r="G57" i="5"/>
  <c r="H57" i="5"/>
  <c r="I57" i="5"/>
  <c r="B57" i="5"/>
  <c r="C57" i="5"/>
  <c r="J57" i="5"/>
  <c r="E57" i="5"/>
  <c r="D57" i="5"/>
  <c r="K57" i="5"/>
  <c r="F57" i="5"/>
  <c r="F559" i="5"/>
  <c r="A559" i="5"/>
  <c r="G559" i="5"/>
  <c r="H559" i="5"/>
  <c r="I559" i="5"/>
  <c r="B559" i="5"/>
  <c r="C559" i="5"/>
  <c r="J559" i="5"/>
  <c r="D559" i="5"/>
  <c r="K559" i="5"/>
  <c r="E559" i="5"/>
  <c r="E473" i="5"/>
  <c r="F473" i="5"/>
  <c r="A473" i="5"/>
  <c r="G473" i="5"/>
  <c r="H473" i="5"/>
  <c r="D473" i="5"/>
  <c r="I473" i="5"/>
  <c r="J473" i="5"/>
  <c r="B473" i="5"/>
  <c r="C473" i="5"/>
  <c r="K473" i="5"/>
  <c r="C196" i="5"/>
  <c r="J196" i="5"/>
  <c r="D196" i="5"/>
  <c r="K196" i="5"/>
  <c r="E196" i="5"/>
  <c r="F196" i="5"/>
  <c r="A196" i="5"/>
  <c r="G196" i="5"/>
  <c r="I196" i="5"/>
  <c r="B196" i="5"/>
  <c r="H196" i="5"/>
  <c r="D119" i="5"/>
  <c r="K119" i="5"/>
  <c r="E119" i="5"/>
  <c r="F119" i="5"/>
  <c r="A119" i="5"/>
  <c r="G119" i="5"/>
  <c r="H119" i="5"/>
  <c r="B119" i="5"/>
  <c r="C119" i="5"/>
  <c r="I119" i="5"/>
  <c r="J119" i="5"/>
  <c r="D586" i="5"/>
  <c r="K586" i="5"/>
  <c r="F586" i="5"/>
  <c r="A586" i="5"/>
  <c r="G586" i="5"/>
  <c r="B586" i="5"/>
  <c r="H586" i="5"/>
  <c r="C586" i="5"/>
  <c r="E586" i="5"/>
  <c r="I586" i="5"/>
  <c r="J586" i="5"/>
  <c r="C25" i="5"/>
  <c r="J25" i="5"/>
  <c r="D25" i="5"/>
  <c r="K25" i="5"/>
  <c r="E25" i="5"/>
  <c r="F25" i="5"/>
  <c r="I25" i="5"/>
  <c r="A25" i="5"/>
  <c r="G25" i="5"/>
  <c r="B25" i="5"/>
  <c r="H25" i="5"/>
  <c r="D115" i="5"/>
  <c r="K115" i="5"/>
  <c r="E115" i="5"/>
  <c r="F115" i="5"/>
  <c r="A115" i="5"/>
  <c r="G115" i="5"/>
  <c r="H115" i="5"/>
  <c r="B115" i="5"/>
  <c r="C115" i="5"/>
  <c r="I115" i="5"/>
  <c r="J115" i="5"/>
  <c r="E60" i="5"/>
  <c r="F60" i="5"/>
  <c r="A60" i="5"/>
  <c r="G60" i="5"/>
  <c r="H60" i="5"/>
  <c r="I60" i="5"/>
  <c r="C60" i="5"/>
  <c r="J60" i="5"/>
  <c r="K60" i="5"/>
  <c r="B60" i="5"/>
  <c r="D60" i="5"/>
  <c r="C94" i="5"/>
  <c r="J94" i="5"/>
  <c r="D94" i="5"/>
  <c r="K94" i="5"/>
  <c r="E94" i="5"/>
  <c r="F94" i="5"/>
  <c r="A94" i="5"/>
  <c r="G94" i="5"/>
  <c r="I94" i="5"/>
  <c r="B94" i="5"/>
  <c r="H94" i="5"/>
  <c r="D110" i="5"/>
  <c r="F110" i="5"/>
  <c r="A110" i="5"/>
  <c r="G110" i="5"/>
  <c r="I110" i="5"/>
  <c r="K110" i="5"/>
  <c r="B110" i="5"/>
  <c r="C110" i="5"/>
  <c r="E110" i="5"/>
  <c r="H110" i="5"/>
  <c r="J110" i="5"/>
  <c r="A65" i="5"/>
  <c r="G65" i="5"/>
  <c r="H65" i="5"/>
  <c r="I65" i="5"/>
  <c r="B65" i="5"/>
  <c r="C65" i="5"/>
  <c r="J65" i="5"/>
  <c r="E65" i="5"/>
  <c r="D65" i="5"/>
  <c r="F65" i="5"/>
  <c r="K65" i="5"/>
  <c r="D318" i="5"/>
  <c r="K318" i="5"/>
  <c r="E318" i="5"/>
  <c r="F318" i="5"/>
  <c r="A318" i="5"/>
  <c r="G318" i="5"/>
  <c r="B318" i="5"/>
  <c r="C318" i="5"/>
  <c r="J318" i="5"/>
  <c r="H318" i="5"/>
  <c r="I318" i="5"/>
  <c r="C59" i="5"/>
  <c r="J59" i="5"/>
  <c r="D59" i="5"/>
  <c r="K59" i="5"/>
  <c r="E59" i="5"/>
  <c r="F59" i="5"/>
  <c r="A59" i="5"/>
  <c r="G59" i="5"/>
  <c r="I59" i="5"/>
  <c r="B59" i="5"/>
  <c r="H59" i="5"/>
  <c r="H266" i="5"/>
  <c r="I266" i="5"/>
  <c r="B266" i="5"/>
  <c r="C266" i="5"/>
  <c r="J266" i="5"/>
  <c r="D266" i="5"/>
  <c r="K266" i="5"/>
  <c r="F266" i="5"/>
  <c r="A266" i="5"/>
  <c r="E266" i="5"/>
  <c r="G266" i="5"/>
  <c r="E368" i="5"/>
  <c r="F368" i="5"/>
  <c r="A368" i="5"/>
  <c r="G368" i="5"/>
  <c r="H368" i="5"/>
  <c r="I368" i="5"/>
  <c r="C368" i="5"/>
  <c r="J368" i="5"/>
  <c r="B368" i="5"/>
  <c r="D368" i="5"/>
  <c r="K368" i="5"/>
  <c r="H348" i="5"/>
  <c r="I348" i="5"/>
  <c r="C348" i="5"/>
  <c r="J348" i="5"/>
  <c r="K348" i="5"/>
  <c r="A348" i="5"/>
  <c r="B348" i="5"/>
  <c r="D348" i="5"/>
  <c r="F348" i="5"/>
  <c r="E348" i="5"/>
  <c r="G348" i="5"/>
  <c r="A506" i="5"/>
  <c r="G506" i="5"/>
  <c r="H506" i="5"/>
  <c r="I506" i="5"/>
  <c r="B506" i="5"/>
  <c r="E506" i="5"/>
  <c r="F506" i="5"/>
  <c r="J506" i="5"/>
  <c r="K506" i="5"/>
  <c r="C506" i="5"/>
  <c r="D506" i="5"/>
  <c r="H250" i="5"/>
  <c r="I250" i="5"/>
  <c r="B250" i="5"/>
  <c r="C250" i="5"/>
  <c r="J250" i="5"/>
  <c r="D250" i="5"/>
  <c r="K250" i="5"/>
  <c r="F250" i="5"/>
  <c r="A250" i="5"/>
  <c r="E250" i="5"/>
  <c r="G250" i="5"/>
  <c r="D220" i="5"/>
  <c r="K220" i="5"/>
  <c r="E220" i="5"/>
  <c r="F220" i="5"/>
  <c r="A220" i="5"/>
  <c r="G220" i="5"/>
  <c r="I220" i="5"/>
  <c r="B220" i="5"/>
  <c r="C220" i="5"/>
  <c r="H220" i="5"/>
  <c r="J220" i="5"/>
  <c r="B325" i="5"/>
  <c r="C325" i="5"/>
  <c r="J325" i="5"/>
  <c r="D325" i="5"/>
  <c r="K325" i="5"/>
  <c r="E325" i="5"/>
  <c r="I325" i="5"/>
  <c r="A325" i="5"/>
  <c r="G325" i="5"/>
  <c r="F325" i="5"/>
  <c r="H325" i="5"/>
  <c r="D53" i="5"/>
  <c r="K53" i="5"/>
  <c r="E53" i="5"/>
  <c r="J53" i="5"/>
  <c r="B53" i="5"/>
  <c r="C53" i="5"/>
  <c r="F53" i="5"/>
  <c r="H53" i="5"/>
  <c r="G53" i="5"/>
  <c r="I53" i="5"/>
  <c r="A53" i="5"/>
  <c r="C138" i="5"/>
  <c r="J138" i="5"/>
  <c r="D138" i="5"/>
  <c r="K138" i="5"/>
  <c r="E138" i="5"/>
  <c r="H138" i="5"/>
  <c r="I138" i="5"/>
  <c r="A138" i="5"/>
  <c r="F138" i="5"/>
  <c r="B138" i="5"/>
  <c r="G138" i="5"/>
  <c r="E135" i="5"/>
  <c r="F135" i="5"/>
  <c r="A135" i="5"/>
  <c r="G135" i="5"/>
  <c r="B135" i="5"/>
  <c r="C135" i="5"/>
  <c r="D135" i="5"/>
  <c r="H135" i="5"/>
  <c r="I135" i="5"/>
  <c r="J135" i="5"/>
  <c r="K135" i="5"/>
  <c r="A31" i="5"/>
  <c r="G31" i="5"/>
  <c r="H31" i="5"/>
  <c r="I31" i="5"/>
  <c r="B31" i="5"/>
  <c r="E31" i="5"/>
  <c r="F31" i="5"/>
  <c r="J31" i="5"/>
  <c r="K31" i="5"/>
  <c r="C31" i="5"/>
  <c r="D31" i="5"/>
  <c r="F587" i="5"/>
  <c r="H587" i="5"/>
  <c r="I587" i="5"/>
  <c r="D587" i="5"/>
  <c r="K587" i="5"/>
  <c r="A587" i="5"/>
  <c r="B587" i="5"/>
  <c r="C587" i="5"/>
  <c r="E587" i="5"/>
  <c r="G587" i="5"/>
  <c r="J587" i="5"/>
  <c r="E308" i="5"/>
  <c r="A308" i="5"/>
  <c r="F308" i="5"/>
  <c r="G308" i="5"/>
  <c r="H308" i="5"/>
  <c r="I308" i="5"/>
  <c r="C308" i="5"/>
  <c r="K308" i="5"/>
  <c r="D308" i="5"/>
  <c r="J308" i="5"/>
  <c r="B308" i="5"/>
  <c r="B593" i="5"/>
  <c r="D593" i="5"/>
  <c r="K593" i="5"/>
  <c r="E593" i="5"/>
  <c r="H593" i="5"/>
  <c r="J593" i="5"/>
  <c r="F593" i="5"/>
  <c r="A593" i="5"/>
  <c r="C593" i="5"/>
  <c r="G593" i="5"/>
  <c r="I593" i="5"/>
  <c r="H230" i="5"/>
  <c r="B230" i="5"/>
  <c r="E230" i="5"/>
  <c r="D230" i="5"/>
  <c r="F230" i="5"/>
  <c r="G230" i="5"/>
  <c r="I230" i="5"/>
  <c r="J230" i="5"/>
  <c r="K230" i="5"/>
  <c r="A230" i="5"/>
  <c r="C230" i="5"/>
  <c r="A546" i="5"/>
  <c r="G546" i="5"/>
  <c r="H546" i="5"/>
  <c r="B546" i="5"/>
  <c r="E546" i="5"/>
  <c r="C546" i="5"/>
  <c r="D546" i="5"/>
  <c r="F546" i="5"/>
  <c r="I546" i="5"/>
  <c r="J546" i="5"/>
  <c r="K546" i="5"/>
  <c r="I539" i="5"/>
  <c r="B539" i="5"/>
  <c r="D539" i="5"/>
  <c r="K539" i="5"/>
  <c r="A539" i="5"/>
  <c r="G539" i="5"/>
  <c r="C539" i="5"/>
  <c r="E539" i="5"/>
  <c r="F539" i="5"/>
  <c r="H539" i="5"/>
  <c r="J539" i="5"/>
  <c r="F289" i="5"/>
  <c r="A289" i="5"/>
  <c r="G289" i="5"/>
  <c r="H289" i="5"/>
  <c r="I289" i="5"/>
  <c r="B289" i="5"/>
  <c r="D289" i="5"/>
  <c r="K289" i="5"/>
  <c r="C289" i="5"/>
  <c r="E289" i="5"/>
  <c r="J289" i="5"/>
  <c r="I431" i="5"/>
  <c r="B431" i="5"/>
  <c r="C431" i="5"/>
  <c r="J431" i="5"/>
  <c r="D431" i="5"/>
  <c r="K431" i="5"/>
  <c r="A431" i="5"/>
  <c r="G431" i="5"/>
  <c r="H431" i="5"/>
  <c r="E431" i="5"/>
  <c r="F431" i="5"/>
  <c r="C142" i="5"/>
  <c r="J142" i="5"/>
  <c r="D142" i="5"/>
  <c r="K142" i="5"/>
  <c r="E142" i="5"/>
  <c r="H142" i="5"/>
  <c r="B142" i="5"/>
  <c r="F142" i="5"/>
  <c r="G142" i="5"/>
  <c r="I142" i="5"/>
  <c r="A142" i="5"/>
  <c r="C500" i="5"/>
  <c r="J500" i="5"/>
  <c r="D500" i="5"/>
  <c r="K500" i="5"/>
  <c r="E500" i="5"/>
  <c r="F500" i="5"/>
  <c r="I500" i="5"/>
  <c r="B500" i="5"/>
  <c r="A500" i="5"/>
  <c r="G500" i="5"/>
  <c r="H500" i="5"/>
  <c r="H592" i="5"/>
  <c r="B592" i="5"/>
  <c r="C592" i="5"/>
  <c r="J592" i="5"/>
  <c r="F592" i="5"/>
  <c r="I592" i="5"/>
  <c r="K592" i="5"/>
  <c r="A592" i="5"/>
  <c r="D592" i="5"/>
  <c r="E592" i="5"/>
  <c r="G592" i="5"/>
  <c r="H340" i="5"/>
  <c r="I340" i="5"/>
  <c r="B340" i="5"/>
  <c r="C340" i="5"/>
  <c r="J340" i="5"/>
  <c r="A340" i="5"/>
  <c r="D340" i="5"/>
  <c r="E340" i="5"/>
  <c r="F340" i="5"/>
  <c r="G340" i="5"/>
  <c r="K340" i="5"/>
  <c r="A297" i="5"/>
  <c r="G297" i="5"/>
  <c r="I297" i="5"/>
  <c r="B297" i="5"/>
  <c r="H297" i="5"/>
  <c r="J297" i="5"/>
  <c r="K297" i="5"/>
  <c r="E297" i="5"/>
  <c r="F297" i="5"/>
  <c r="C297" i="5"/>
  <c r="D297" i="5"/>
  <c r="I475" i="5"/>
  <c r="B475" i="5"/>
  <c r="C475" i="5"/>
  <c r="J475" i="5"/>
  <c r="D475" i="5"/>
  <c r="K475" i="5"/>
  <c r="H475" i="5"/>
  <c r="A475" i="5"/>
  <c r="F475" i="5"/>
  <c r="G475" i="5"/>
  <c r="E475" i="5"/>
  <c r="C508" i="5"/>
  <c r="J508" i="5"/>
  <c r="D508" i="5"/>
  <c r="K508" i="5"/>
  <c r="E508" i="5"/>
  <c r="F508" i="5"/>
  <c r="I508" i="5"/>
  <c r="B508" i="5"/>
  <c r="A508" i="5"/>
  <c r="G508" i="5"/>
  <c r="H508" i="5"/>
  <c r="I511" i="5"/>
  <c r="B511" i="5"/>
  <c r="C511" i="5"/>
  <c r="J511" i="5"/>
  <c r="D511" i="5"/>
  <c r="K511" i="5"/>
  <c r="A511" i="5"/>
  <c r="G511" i="5"/>
  <c r="H511" i="5"/>
  <c r="E511" i="5"/>
  <c r="F511" i="5"/>
  <c r="C200" i="5"/>
  <c r="J200" i="5"/>
  <c r="D200" i="5"/>
  <c r="K200" i="5"/>
  <c r="E200" i="5"/>
  <c r="F200" i="5"/>
  <c r="A200" i="5"/>
  <c r="G200" i="5"/>
  <c r="I200" i="5"/>
  <c r="H200" i="5"/>
  <c r="B200" i="5"/>
  <c r="A23" i="5"/>
  <c r="G23" i="5"/>
  <c r="H23" i="5"/>
  <c r="I23" i="5"/>
  <c r="B23" i="5"/>
  <c r="E23" i="5"/>
  <c r="F23" i="5"/>
  <c r="J23" i="5"/>
  <c r="K23" i="5"/>
  <c r="C23" i="5"/>
  <c r="D23" i="5"/>
  <c r="B109" i="5"/>
  <c r="D109" i="5"/>
  <c r="K109" i="5"/>
  <c r="E109" i="5"/>
  <c r="A109" i="5"/>
  <c r="G109" i="5"/>
  <c r="J109" i="5"/>
  <c r="C109" i="5"/>
  <c r="H109" i="5"/>
  <c r="F109" i="5"/>
  <c r="I109" i="5"/>
  <c r="B557" i="5"/>
  <c r="C557" i="5"/>
  <c r="J557" i="5"/>
  <c r="D557" i="5"/>
  <c r="K557" i="5"/>
  <c r="E557" i="5"/>
  <c r="F557" i="5"/>
  <c r="A557" i="5"/>
  <c r="G557" i="5"/>
  <c r="H557" i="5"/>
  <c r="I557" i="5"/>
  <c r="A19" i="5"/>
  <c r="G19" i="5"/>
  <c r="H19" i="5"/>
  <c r="I19" i="5"/>
  <c r="B19" i="5"/>
  <c r="C19" i="5"/>
  <c r="D19" i="5"/>
  <c r="E19" i="5"/>
  <c r="J19" i="5"/>
  <c r="F19" i="5"/>
  <c r="K19" i="5"/>
  <c r="I93" i="5"/>
  <c r="B93" i="5"/>
  <c r="C93" i="5"/>
  <c r="J93" i="5"/>
  <c r="D93" i="5"/>
  <c r="K93" i="5"/>
  <c r="E93" i="5"/>
  <c r="A93" i="5"/>
  <c r="G93" i="5"/>
  <c r="F93" i="5"/>
  <c r="H93" i="5"/>
  <c r="E46" i="5"/>
  <c r="F46" i="5"/>
  <c r="A46" i="5"/>
  <c r="G46" i="5"/>
  <c r="H46" i="5"/>
  <c r="C46" i="5"/>
  <c r="D46" i="5"/>
  <c r="I46" i="5"/>
  <c r="J46" i="5"/>
  <c r="B46" i="5"/>
  <c r="K46" i="5"/>
  <c r="E545" i="5"/>
  <c r="F545" i="5"/>
  <c r="H545" i="5"/>
  <c r="C545" i="5"/>
  <c r="J545" i="5"/>
  <c r="K545" i="5"/>
  <c r="A545" i="5"/>
  <c r="B545" i="5"/>
  <c r="D545" i="5"/>
  <c r="G545" i="5"/>
  <c r="I545" i="5"/>
  <c r="A35" i="5"/>
  <c r="G35" i="5"/>
  <c r="H35" i="5"/>
  <c r="I35" i="5"/>
  <c r="B35" i="5"/>
  <c r="C35" i="5"/>
  <c r="D35" i="5"/>
  <c r="E35" i="5"/>
  <c r="J35" i="5"/>
  <c r="F35" i="5"/>
  <c r="K35" i="5"/>
  <c r="E613" i="5"/>
  <c r="B613" i="5"/>
  <c r="F613" i="5"/>
  <c r="A613" i="5"/>
  <c r="G613" i="5"/>
  <c r="H613" i="5"/>
  <c r="I613" i="5"/>
  <c r="C613" i="5"/>
  <c r="J613" i="5"/>
  <c r="D613" i="5"/>
  <c r="K613" i="5"/>
  <c r="D228" i="5"/>
  <c r="K228" i="5"/>
  <c r="F228" i="5"/>
  <c r="I228" i="5"/>
  <c r="G228" i="5"/>
  <c r="H228" i="5"/>
  <c r="A228" i="5"/>
  <c r="J228" i="5"/>
  <c r="C228" i="5"/>
  <c r="B228" i="5"/>
  <c r="E228" i="5"/>
  <c r="B227" i="5"/>
  <c r="D227" i="5"/>
  <c r="K227" i="5"/>
  <c r="A227" i="5"/>
  <c r="G227" i="5"/>
  <c r="H227" i="5"/>
  <c r="I227" i="5"/>
  <c r="J227" i="5"/>
  <c r="E227" i="5"/>
  <c r="C227" i="5"/>
  <c r="F227" i="5"/>
  <c r="E400" i="5"/>
  <c r="F400" i="5"/>
  <c r="A400" i="5"/>
  <c r="G400" i="5"/>
  <c r="H400" i="5"/>
  <c r="I400" i="5"/>
  <c r="C400" i="5"/>
  <c r="J400" i="5"/>
  <c r="B400" i="5"/>
  <c r="D400" i="5"/>
  <c r="K400" i="5"/>
  <c r="E388" i="5"/>
  <c r="F388" i="5"/>
  <c r="A388" i="5"/>
  <c r="G388" i="5"/>
  <c r="H388" i="5"/>
  <c r="I388" i="5"/>
  <c r="C388" i="5"/>
  <c r="J388" i="5"/>
  <c r="B388" i="5"/>
  <c r="D388" i="5"/>
  <c r="K388" i="5"/>
  <c r="D167" i="5"/>
  <c r="K167" i="5"/>
  <c r="E167" i="5"/>
  <c r="F167" i="5"/>
  <c r="A167" i="5"/>
  <c r="G167" i="5"/>
  <c r="H167" i="5"/>
  <c r="B167" i="5"/>
  <c r="C167" i="5"/>
  <c r="I167" i="5"/>
  <c r="J167" i="5"/>
  <c r="C492" i="5"/>
  <c r="D492" i="5"/>
  <c r="J492" i="5"/>
  <c r="B492" i="5"/>
  <c r="K492" i="5"/>
  <c r="E492" i="5"/>
  <c r="F492" i="5"/>
  <c r="A492" i="5"/>
  <c r="I492" i="5"/>
  <c r="G492" i="5"/>
  <c r="H492" i="5"/>
  <c r="C383" i="5"/>
  <c r="J383" i="5"/>
  <c r="D383" i="5"/>
  <c r="K383" i="5"/>
  <c r="E383" i="5"/>
  <c r="F383" i="5"/>
  <c r="A383" i="5"/>
  <c r="G383" i="5"/>
  <c r="I383" i="5"/>
  <c r="H383" i="5"/>
  <c r="B383" i="5"/>
  <c r="A618" i="5"/>
  <c r="G618" i="5"/>
  <c r="H618" i="5"/>
  <c r="K618" i="5"/>
  <c r="I618" i="5"/>
  <c r="D618" i="5"/>
  <c r="B618" i="5"/>
  <c r="C618" i="5"/>
  <c r="J618" i="5"/>
  <c r="E618" i="5"/>
  <c r="F618" i="5"/>
  <c r="D322" i="5"/>
  <c r="K322" i="5"/>
  <c r="E322" i="5"/>
  <c r="F322" i="5"/>
  <c r="A322" i="5"/>
  <c r="G322" i="5"/>
  <c r="B322" i="5"/>
  <c r="C322" i="5"/>
  <c r="J322" i="5"/>
  <c r="H322" i="5"/>
  <c r="I322" i="5"/>
  <c r="H149" i="5"/>
  <c r="I149" i="5"/>
  <c r="B149" i="5"/>
  <c r="C149" i="5"/>
  <c r="J149" i="5"/>
  <c r="D149" i="5"/>
  <c r="K149" i="5"/>
  <c r="F149" i="5"/>
  <c r="A149" i="5"/>
  <c r="E149" i="5"/>
  <c r="G149" i="5"/>
  <c r="C407" i="5"/>
  <c r="J407" i="5"/>
  <c r="D407" i="5"/>
  <c r="K407" i="5"/>
  <c r="E407" i="5"/>
  <c r="F407" i="5"/>
  <c r="I407" i="5"/>
  <c r="B407" i="5"/>
  <c r="G407" i="5"/>
  <c r="H407" i="5"/>
  <c r="A407" i="5"/>
  <c r="C391" i="5"/>
  <c r="J391" i="5"/>
  <c r="D391" i="5"/>
  <c r="K391" i="5"/>
  <c r="E391" i="5"/>
  <c r="F391" i="5"/>
  <c r="A391" i="5"/>
  <c r="G391" i="5"/>
  <c r="I391" i="5"/>
  <c r="B391" i="5"/>
  <c r="H391" i="5"/>
  <c r="H324" i="5"/>
  <c r="I324" i="5"/>
  <c r="B324" i="5"/>
  <c r="C324" i="5"/>
  <c r="J324" i="5"/>
  <c r="A324" i="5"/>
  <c r="G324" i="5"/>
  <c r="E324" i="5"/>
  <c r="F324" i="5"/>
  <c r="K324" i="5"/>
  <c r="D324" i="5"/>
  <c r="C411" i="5"/>
  <c r="J411" i="5"/>
  <c r="D411" i="5"/>
  <c r="K411" i="5"/>
  <c r="E411" i="5"/>
  <c r="F411" i="5"/>
  <c r="I411" i="5"/>
  <c r="A411" i="5"/>
  <c r="G411" i="5"/>
  <c r="H411" i="5"/>
  <c r="B411" i="5"/>
  <c r="B283" i="5"/>
  <c r="C283" i="5"/>
  <c r="J283" i="5"/>
  <c r="D283" i="5"/>
  <c r="K283" i="5"/>
  <c r="E283" i="5"/>
  <c r="F283" i="5"/>
  <c r="H283" i="5"/>
  <c r="G283" i="5"/>
  <c r="I283" i="5"/>
  <c r="A283" i="5"/>
  <c r="C403" i="5"/>
  <c r="J403" i="5"/>
  <c r="D403" i="5"/>
  <c r="K403" i="5"/>
  <c r="E403" i="5"/>
  <c r="F403" i="5"/>
  <c r="A403" i="5"/>
  <c r="G403" i="5"/>
  <c r="I403" i="5"/>
  <c r="H403" i="5"/>
  <c r="B403" i="5"/>
  <c r="H254" i="5"/>
  <c r="I254" i="5"/>
  <c r="B254" i="5"/>
  <c r="C254" i="5"/>
  <c r="J254" i="5"/>
  <c r="D254" i="5"/>
  <c r="K254" i="5"/>
  <c r="F254" i="5"/>
  <c r="E254" i="5"/>
  <c r="G254" i="5"/>
  <c r="A254" i="5"/>
  <c r="B597" i="5"/>
  <c r="D597" i="5"/>
  <c r="K597" i="5"/>
  <c r="E597" i="5"/>
  <c r="H597" i="5"/>
  <c r="C597" i="5"/>
  <c r="F597" i="5"/>
  <c r="G597" i="5"/>
  <c r="I597" i="5"/>
  <c r="J597" i="5"/>
  <c r="A597" i="5"/>
  <c r="A622" i="5"/>
  <c r="G622" i="5"/>
  <c r="H622" i="5"/>
  <c r="B622" i="5"/>
  <c r="I622" i="5"/>
  <c r="D622" i="5"/>
  <c r="K622" i="5"/>
  <c r="C622" i="5"/>
  <c r="J622" i="5"/>
  <c r="E622" i="5"/>
  <c r="F622" i="5"/>
  <c r="F245" i="5"/>
  <c r="A245" i="5"/>
  <c r="G245" i="5"/>
  <c r="H245" i="5"/>
  <c r="I245" i="5"/>
  <c r="B245" i="5"/>
  <c r="D245" i="5"/>
  <c r="K245" i="5"/>
  <c r="C245" i="5"/>
  <c r="E245" i="5"/>
  <c r="J245" i="5"/>
  <c r="D236" i="5"/>
  <c r="K236" i="5"/>
  <c r="E236" i="5"/>
  <c r="F236" i="5"/>
  <c r="A236" i="5"/>
  <c r="G236" i="5"/>
  <c r="H236" i="5"/>
  <c r="B236" i="5"/>
  <c r="C236" i="5"/>
  <c r="I236" i="5"/>
  <c r="J236" i="5"/>
  <c r="I495" i="5"/>
  <c r="B495" i="5"/>
  <c r="C495" i="5"/>
  <c r="J495" i="5"/>
  <c r="D495" i="5"/>
  <c r="K495" i="5"/>
  <c r="A495" i="5"/>
  <c r="G495" i="5"/>
  <c r="H495" i="5"/>
  <c r="E495" i="5"/>
  <c r="F495" i="5"/>
  <c r="I181" i="5"/>
  <c r="B181" i="5"/>
  <c r="C181" i="5"/>
  <c r="J181" i="5"/>
  <c r="F181" i="5"/>
  <c r="E181" i="5"/>
  <c r="G181" i="5"/>
  <c r="H181" i="5"/>
  <c r="K181" i="5"/>
  <c r="A181" i="5"/>
  <c r="D181" i="5"/>
  <c r="A357" i="5"/>
  <c r="G357" i="5"/>
  <c r="H357" i="5"/>
  <c r="I357" i="5"/>
  <c r="B357" i="5"/>
  <c r="C357" i="5"/>
  <c r="J357" i="5"/>
  <c r="E357" i="5"/>
  <c r="K357" i="5"/>
  <c r="D357" i="5"/>
  <c r="F357" i="5"/>
  <c r="H320" i="5"/>
  <c r="I320" i="5"/>
  <c r="B320" i="5"/>
  <c r="C320" i="5"/>
  <c r="J320" i="5"/>
  <c r="F320" i="5"/>
  <c r="A320" i="5"/>
  <c r="G320" i="5"/>
  <c r="D320" i="5"/>
  <c r="E320" i="5"/>
  <c r="K320" i="5"/>
  <c r="H165" i="5"/>
  <c r="I165" i="5"/>
  <c r="B165" i="5"/>
  <c r="C165" i="5"/>
  <c r="J165" i="5"/>
  <c r="D165" i="5"/>
  <c r="K165" i="5"/>
  <c r="F165" i="5"/>
  <c r="A165" i="5"/>
  <c r="E165" i="5"/>
  <c r="G165" i="5"/>
  <c r="D284" i="5"/>
  <c r="K284" i="5"/>
  <c r="E284" i="5"/>
  <c r="F284" i="5"/>
  <c r="A284" i="5"/>
  <c r="G284" i="5"/>
  <c r="H284" i="5"/>
  <c r="B284" i="5"/>
  <c r="C284" i="5"/>
  <c r="I284" i="5"/>
  <c r="J284" i="5"/>
  <c r="B154" i="5"/>
  <c r="C154" i="5"/>
  <c r="J154" i="5"/>
  <c r="D154" i="5"/>
  <c r="K154" i="5"/>
  <c r="E154" i="5"/>
  <c r="F154" i="5"/>
  <c r="H154" i="5"/>
  <c r="A154" i="5"/>
  <c r="G154" i="5"/>
  <c r="I154" i="5"/>
  <c r="I370" i="5"/>
  <c r="B370" i="5"/>
  <c r="C370" i="5"/>
  <c r="J370" i="5"/>
  <c r="D370" i="5"/>
  <c r="K370" i="5"/>
  <c r="E370" i="5"/>
  <c r="A370" i="5"/>
  <c r="G370" i="5"/>
  <c r="F370" i="5"/>
  <c r="H370" i="5"/>
  <c r="I189" i="5"/>
  <c r="B189" i="5"/>
  <c r="C189" i="5"/>
  <c r="F189" i="5"/>
  <c r="E189" i="5"/>
  <c r="G189" i="5"/>
  <c r="H189" i="5"/>
  <c r="J189" i="5"/>
  <c r="K189" i="5"/>
  <c r="A189" i="5"/>
  <c r="D189" i="5"/>
  <c r="E213" i="5"/>
  <c r="F213" i="5"/>
  <c r="A213" i="5"/>
  <c r="G213" i="5"/>
  <c r="H213" i="5"/>
  <c r="I213" i="5"/>
  <c r="C213" i="5"/>
  <c r="J213" i="5"/>
  <c r="B213" i="5"/>
  <c r="D213" i="5"/>
  <c r="K213" i="5"/>
  <c r="B605" i="5"/>
  <c r="E605" i="5"/>
  <c r="F605" i="5"/>
  <c r="G605" i="5"/>
  <c r="H605" i="5"/>
  <c r="A605" i="5"/>
  <c r="I605" i="5"/>
  <c r="C605" i="5"/>
  <c r="J605" i="5"/>
  <c r="D605" i="5"/>
  <c r="K605" i="5"/>
  <c r="D570" i="5"/>
  <c r="K570" i="5"/>
  <c r="E570" i="5"/>
  <c r="F570" i="5"/>
  <c r="A570" i="5"/>
  <c r="G570" i="5"/>
  <c r="H570" i="5"/>
  <c r="I570" i="5"/>
  <c r="B570" i="5"/>
  <c r="C570" i="5"/>
  <c r="J570" i="5"/>
  <c r="A389" i="5"/>
  <c r="G389" i="5"/>
  <c r="H389" i="5"/>
  <c r="I389" i="5"/>
  <c r="B389" i="5"/>
  <c r="C389" i="5"/>
  <c r="J389" i="5"/>
  <c r="E389" i="5"/>
  <c r="K389" i="5"/>
  <c r="D389" i="5"/>
  <c r="F389" i="5"/>
  <c r="K6" i="5"/>
  <c r="J6" i="5"/>
  <c r="I6" i="5"/>
  <c r="H6" i="5"/>
  <c r="G6" i="5"/>
  <c r="F6" i="5"/>
  <c r="E6" i="5"/>
  <c r="D6" i="5"/>
  <c r="C6" i="5"/>
  <c r="B6" i="5"/>
  <c r="A6" i="5"/>
  <c r="G1" i="7" l="1"/>
  <c r="H1" i="7" s="1"/>
  <c r="Z3" i="7"/>
  <c r="Z4" i="7" s="1"/>
  <c r="Z5" i="7" s="1"/>
  <c r="Z6" i="7" s="1"/>
  <c r="Z7" i="7" s="1"/>
  <c r="I1" i="7" l="1"/>
  <c r="J1" i="7" s="1"/>
  <c r="K1" i="7" s="1"/>
  <c r="L1" i="7" l="1"/>
  <c r="M1" i="7" s="1"/>
  <c r="N1" i="7" l="1"/>
  <c r="O1" i="7" s="1"/>
  <c r="P1" i="7" l="1"/>
  <c r="Q1" i="7" s="1"/>
  <c r="R1" i="7" l="1"/>
  <c r="S1" i="7" s="1"/>
  <c r="T1" i="7" l="1"/>
  <c r="U1" i="7" s="1"/>
  <c r="V1" i="7" l="1"/>
  <c r="W1" i="7" l="1"/>
  <c r="X1" i="7" l="1"/>
  <c r="Z8" i="7" l="1"/>
  <c r="Z9" i="7" s="1"/>
  <c r="Z10" i="7" s="1"/>
  <c r="Z11" i="7" s="1"/>
  <c r="Z12" i="7" s="1"/>
  <c r="Z13" i="7" s="1"/>
  <c r="Z14" i="7" s="1"/>
  <c r="Z15" i="7" s="1"/>
  <c r="Z16" i="7" s="1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Z34" i="7" s="1"/>
  <c r="Z35" i="7" s="1"/>
  <c r="Z36" i="7" s="1"/>
  <c r="Z37" i="7" s="1"/>
  <c r="Z38" i="7" s="1"/>
  <c r="Z39" i="7" s="1"/>
  <c r="Z40" i="7" s="1"/>
  <c r="Z41" i="7" s="1"/>
  <c r="Z42" i="7" s="1"/>
  <c r="Z43" i="7" s="1"/>
  <c r="Z44" i="7" s="1"/>
  <c r="Z45" i="7" s="1"/>
  <c r="Z46" i="7" s="1"/>
  <c r="Z47" i="7" s="1"/>
  <c r="Z48" i="7" s="1"/>
  <c r="Z49" i="7" s="1"/>
  <c r="Z50" i="7" s="1"/>
  <c r="Z51" i="7" s="1"/>
  <c r="Z52" i="7" s="1"/>
  <c r="Z53" i="7" s="1"/>
  <c r="Z54" i="7" s="1"/>
  <c r="Z55" i="7" s="1"/>
  <c r="Z56" i="7" s="1"/>
  <c r="Z57" i="7" s="1"/>
  <c r="Z58" i="7" s="1"/>
  <c r="Z59" i="7" s="1"/>
  <c r="Z60" i="7" s="1"/>
  <c r="Z61" i="7" s="1"/>
  <c r="Z62" i="7" s="1"/>
  <c r="Z63" i="7" s="1"/>
  <c r="Z64" i="7" s="1"/>
  <c r="Z65" i="7" s="1"/>
  <c r="Z66" i="7" s="1"/>
  <c r="Z67" i="7" s="1"/>
  <c r="Z68" i="7" s="1"/>
  <c r="Z69" i="7" s="1"/>
  <c r="Z70" i="7" s="1"/>
  <c r="Z71" i="7" s="1"/>
  <c r="Z72" i="7" s="1"/>
  <c r="Z73" i="7" s="1"/>
  <c r="Z74" i="7" s="1"/>
  <c r="Z75" i="7" s="1"/>
  <c r="Z76" i="7" s="1"/>
  <c r="Z77" i="7" s="1"/>
  <c r="Z78" i="7" s="1"/>
  <c r="Z79" i="7" s="1"/>
  <c r="Z80" i="7" s="1"/>
  <c r="Z81" i="7" s="1"/>
  <c r="Z82" i="7" s="1"/>
  <c r="Z83" i="7" s="1"/>
  <c r="Z84" i="7" s="1"/>
  <c r="Z85" i="7" s="1"/>
  <c r="Z86" i="7" s="1"/>
  <c r="Z87" i="7" s="1"/>
  <c r="Z88" i="7" s="1"/>
  <c r="Z89" i="7" s="1"/>
  <c r="Z90" i="7" s="1"/>
  <c r="Z91" i="7" s="1"/>
  <c r="Z92" i="7" s="1"/>
  <c r="Z93" i="7" s="1"/>
  <c r="Z94" i="7" s="1"/>
  <c r="Z95" i="7" s="1"/>
  <c r="Z96" i="7" s="1"/>
  <c r="Z97" i="7" s="1"/>
  <c r="Z98" i="7" s="1"/>
  <c r="Z99" i="7" s="1"/>
  <c r="Z100" i="7" s="1"/>
  <c r="Z101" i="7" s="1"/>
  <c r="Z102" i="7" s="1"/>
  <c r="Z103" i="7" s="1"/>
  <c r="Z104" i="7" s="1"/>
  <c r="Z105" i="7" s="1"/>
  <c r="Z106" i="7" s="1"/>
  <c r="Z107" i="7" s="1"/>
  <c r="Z108" i="7" s="1"/>
  <c r="Z109" i="7" s="1"/>
  <c r="Z110" i="7" s="1"/>
  <c r="Z111" i="7" s="1"/>
  <c r="Z112" i="7" s="1"/>
  <c r="Z113" i="7" s="1"/>
  <c r="Z114" i="7" s="1"/>
  <c r="Z115" i="7" s="1"/>
  <c r="Z116" i="7" s="1"/>
  <c r="Z117" i="7" s="1"/>
  <c r="Z118" i="7" s="1"/>
  <c r="Z119" i="7" s="1"/>
  <c r="Z120" i="7" s="1"/>
  <c r="Z121" i="7" s="1"/>
  <c r="Z122" i="7" s="1"/>
  <c r="Z123" i="7" s="1"/>
  <c r="Z124" i="7" s="1"/>
  <c r="Z125" i="7" s="1"/>
  <c r="Z126" i="7" s="1"/>
  <c r="Z127" i="7" s="1"/>
  <c r="Z128" i="7" s="1"/>
  <c r="Z129" i="7" s="1"/>
  <c r="Z130" i="7" s="1"/>
  <c r="Z131" i="7" s="1"/>
  <c r="Z132" i="7" s="1"/>
  <c r="Z133" i="7" s="1"/>
  <c r="Z134" i="7" s="1"/>
  <c r="Z135" i="7" s="1"/>
  <c r="Z136" i="7" s="1"/>
  <c r="Z137" i="7" s="1"/>
  <c r="Z138" i="7" s="1"/>
  <c r="Z139" i="7" s="1"/>
  <c r="Z140" i="7" s="1"/>
  <c r="Z141" i="7" s="1"/>
  <c r="Z142" i="7" s="1"/>
  <c r="Z143" i="7" s="1"/>
  <c r="Z144" i="7" s="1"/>
  <c r="Z145" i="7" s="1"/>
  <c r="Z146" i="7" s="1"/>
  <c r="Z147" i="7" s="1"/>
  <c r="Z148" i="7" s="1"/>
  <c r="Z149" i="7" s="1"/>
  <c r="Z150" i="7" s="1"/>
  <c r="Z151" i="7" s="1"/>
  <c r="Z152" i="7" s="1"/>
  <c r="Z153" i="7" s="1"/>
  <c r="Z154" i="7" s="1"/>
  <c r="Z155" i="7" s="1"/>
  <c r="Z156" i="7" s="1"/>
  <c r="Z157" i="7" s="1"/>
  <c r="Z158" i="7" s="1"/>
  <c r="Z159" i="7" s="1"/>
  <c r="Z160" i="7" s="1"/>
  <c r="Z161" i="7" s="1"/>
  <c r="Z162" i="7" s="1"/>
  <c r="Z163" i="7" s="1"/>
  <c r="Z164" i="7" s="1"/>
  <c r="Z165" i="7" s="1"/>
  <c r="Z166" i="7" s="1"/>
  <c r="Z167" i="7" s="1"/>
  <c r="Z168" i="7" s="1"/>
  <c r="Z169" i="7" s="1"/>
  <c r="Z170" i="7" s="1"/>
  <c r="Z171" i="7" s="1"/>
  <c r="Z172" i="7" s="1"/>
  <c r="Z173" i="7" s="1"/>
  <c r="Z174" i="7" s="1"/>
  <c r="Z175" i="7" s="1"/>
  <c r="Z176" i="7" s="1"/>
  <c r="Z177" i="7" s="1"/>
  <c r="Z178" i="7" s="1"/>
  <c r="Z179" i="7" s="1"/>
  <c r="Z180" i="7" s="1"/>
  <c r="Z181" i="7" s="1"/>
  <c r="Z182" i="7" s="1"/>
  <c r="Z183" i="7" s="1"/>
  <c r="Z184" i="7" s="1"/>
  <c r="Z185" i="7" s="1"/>
  <c r="Z186" i="7" s="1"/>
  <c r="Z187" i="7" s="1"/>
  <c r="Z188" i="7" s="1"/>
  <c r="Z189" i="7" s="1"/>
  <c r="Z190" i="7" s="1"/>
  <c r="Z191" i="7" s="1"/>
  <c r="Z192" i="7" s="1"/>
  <c r="Z193" i="7" s="1"/>
  <c r="Z194" i="7" s="1"/>
  <c r="Z195" i="7" s="1"/>
  <c r="Z196" i="7" s="1"/>
  <c r="Z197" i="7" s="1"/>
  <c r="Z198" i="7" s="1"/>
  <c r="Z199" i="7" s="1"/>
  <c r="Z200" i="7" s="1"/>
  <c r="Z201" i="7" s="1"/>
  <c r="Z202" i="7" s="1"/>
  <c r="Z203" i="7" s="1"/>
  <c r="Z204" i="7" s="1"/>
  <c r="Z205" i="7" s="1"/>
  <c r="Z206" i="7" s="1"/>
  <c r="Z207" i="7" s="1"/>
  <c r="Z208" i="7" s="1"/>
  <c r="Z209" i="7" s="1"/>
  <c r="Z210" i="7" s="1"/>
  <c r="Z211" i="7" s="1"/>
  <c r="Z212" i="7" s="1"/>
  <c r="Z213" i="7" s="1"/>
  <c r="Z214" i="7" s="1"/>
  <c r="Z215" i="7" s="1"/>
  <c r="Z216" i="7" s="1"/>
  <c r="Z217" i="7" s="1"/>
  <c r="Z218" i="7" s="1"/>
  <c r="Z219" i="7" s="1"/>
  <c r="Z220" i="7" s="1"/>
  <c r="Z221" i="7" s="1"/>
  <c r="Z222" i="7" s="1"/>
  <c r="Z223" i="7" s="1"/>
  <c r="Z224" i="7" s="1"/>
  <c r="Z225" i="7" s="1"/>
  <c r="Z226" i="7" s="1"/>
  <c r="Z227" i="7" s="1"/>
  <c r="Z228" i="7" s="1"/>
  <c r="Z229" i="7" s="1"/>
  <c r="Z230" i="7" s="1"/>
  <c r="Z231" i="7" s="1"/>
  <c r="Z232" i="7" s="1"/>
  <c r="Z233" i="7" s="1"/>
  <c r="Z234" i="7" s="1"/>
  <c r="Z235" i="7" s="1"/>
  <c r="Z236" i="7" s="1"/>
  <c r="Z237" i="7" s="1"/>
  <c r="Z238" i="7" s="1"/>
  <c r="Z239" i="7" s="1"/>
  <c r="Z240" i="7" s="1"/>
  <c r="Z241" i="7" s="1"/>
  <c r="Z242" i="7" s="1"/>
  <c r="Z243" i="7" s="1"/>
  <c r="Z244" i="7" s="1"/>
  <c r="Z245" i="7" s="1"/>
  <c r="Z246" i="7" s="1"/>
  <c r="Z247" i="7" s="1"/>
  <c r="Z248" i="7" s="1"/>
  <c r="Z249" i="7" s="1"/>
  <c r="Z250" i="7" s="1"/>
  <c r="Z251" i="7" s="1"/>
  <c r="Z252" i="7" s="1"/>
  <c r="Z253" i="7" s="1"/>
  <c r="Z254" i="7" s="1"/>
  <c r="Z255" i="7" s="1"/>
  <c r="Z256" i="7" s="1"/>
  <c r="Z257" i="7" s="1"/>
  <c r="Z258" i="7" s="1"/>
  <c r="Z259" i="7" s="1"/>
  <c r="Z260" i="7" s="1"/>
  <c r="Z261" i="7" s="1"/>
  <c r="Z262" i="7" s="1"/>
  <c r="Z263" i="7" s="1"/>
  <c r="Z264" i="7" s="1"/>
  <c r="Z265" i="7" s="1"/>
  <c r="Z266" i="7" s="1"/>
  <c r="Z267" i="7" s="1"/>
  <c r="Z268" i="7" s="1"/>
  <c r="Z269" i="7" s="1"/>
  <c r="Z270" i="7" s="1"/>
  <c r="Z271" i="7" s="1"/>
  <c r="Z272" i="7" s="1"/>
  <c r="Z273" i="7" s="1"/>
  <c r="Z274" i="7" s="1"/>
  <c r="Z275" i="7" s="1"/>
  <c r="Z276" i="7" s="1"/>
  <c r="Z277" i="7" s="1"/>
  <c r="Z278" i="7" s="1"/>
  <c r="Z279" i="7" s="1"/>
  <c r="Z280" i="7" s="1"/>
  <c r="Z281" i="7" s="1"/>
  <c r="Z282" i="7" s="1"/>
  <c r="Z283" i="7" s="1"/>
  <c r="Z284" i="7" s="1"/>
  <c r="Z285" i="7" s="1"/>
  <c r="Z286" i="7" s="1"/>
  <c r="Z287" i="7" s="1"/>
  <c r="Z288" i="7" s="1"/>
  <c r="Z289" i="7" s="1"/>
  <c r="Z290" i="7" s="1"/>
  <c r="Z291" i="7" s="1"/>
  <c r="Z292" i="7" s="1"/>
  <c r="Z293" i="7" s="1"/>
  <c r="Z294" i="7" s="1"/>
  <c r="Z295" i="7" s="1"/>
  <c r="Z296" i="7" s="1"/>
  <c r="Z297" i="7" s="1"/>
  <c r="Z298" i="7" s="1"/>
  <c r="Z299" i="7" s="1"/>
  <c r="Z300" i="7" s="1"/>
  <c r="Z301" i="7" s="1"/>
  <c r="Z302" i="7" s="1"/>
  <c r="Z303" i="7" s="1"/>
  <c r="Z304" i="7" s="1"/>
  <c r="Z305" i="7" s="1"/>
  <c r="Z306" i="7" s="1"/>
  <c r="Z307" i="7" s="1"/>
  <c r="Z308" i="7" s="1"/>
  <c r="Z309" i="7" s="1"/>
  <c r="Z310" i="7" s="1"/>
  <c r="Z311" i="7" s="1"/>
  <c r="Z312" i="7" s="1"/>
  <c r="Z313" i="7" s="1"/>
  <c r="Z314" i="7" s="1"/>
  <c r="Z315" i="7" s="1"/>
  <c r="Z316" i="7" s="1"/>
  <c r="Z317" i="7" s="1"/>
  <c r="Z318" i="7" s="1"/>
  <c r="Z319" i="7" s="1"/>
  <c r="Z320" i="7" s="1"/>
  <c r="Z321" i="7" s="1"/>
  <c r="Z322" i="7" s="1"/>
  <c r="Z323" i="7" s="1"/>
  <c r="Z324" i="7" s="1"/>
  <c r="Z325" i="7" s="1"/>
  <c r="Z326" i="7" s="1"/>
  <c r="Z327" i="7" s="1"/>
  <c r="Z328" i="7" s="1"/>
  <c r="Z329" i="7" s="1"/>
  <c r="Z330" i="7" s="1"/>
  <c r="Z331" i="7" s="1"/>
  <c r="Z332" i="7" s="1"/>
  <c r="Z333" i="7" s="1"/>
  <c r="Z334" i="7" s="1"/>
  <c r="Z335" i="7" s="1"/>
  <c r="Z336" i="7" s="1"/>
  <c r="Z337" i="7" s="1"/>
  <c r="Z338" i="7" s="1"/>
  <c r="Z339" i="7" s="1"/>
  <c r="Z340" i="7" s="1"/>
  <c r="Z341" i="7" s="1"/>
  <c r="Z342" i="7" s="1"/>
  <c r="Z343" i="7" s="1"/>
  <c r="Z344" i="7" s="1"/>
  <c r="Z345" i="7" s="1"/>
  <c r="Z346" i="7" s="1"/>
  <c r="Z347" i="7" s="1"/>
  <c r="Z348" i="7" s="1"/>
  <c r="Z349" i="7" s="1"/>
  <c r="Z350" i="7" s="1"/>
  <c r="Z351" i="7" s="1"/>
  <c r="Z352" i="7" s="1"/>
  <c r="Z353" i="7" s="1"/>
  <c r="Z354" i="7" s="1"/>
  <c r="Z355" i="7" s="1"/>
  <c r="Z356" i="7" s="1"/>
  <c r="Z357" i="7" s="1"/>
  <c r="Z358" i="7" s="1"/>
  <c r="Z359" i="7" s="1"/>
  <c r="Z360" i="7" s="1"/>
  <c r="Z361" i="7" s="1"/>
  <c r="Z362" i="7" s="1"/>
  <c r="Z363" i="7" s="1"/>
  <c r="Z364" i="7" s="1"/>
  <c r="Z365" i="7" s="1"/>
  <c r="Z366" i="7" s="1"/>
  <c r="Z367" i="7" s="1"/>
  <c r="Z368" i="7" s="1"/>
  <c r="Z369" i="7" s="1"/>
  <c r="Z370" i="7" s="1"/>
  <c r="Z371" i="7" s="1"/>
  <c r="Z372" i="7" s="1"/>
  <c r="Z373" i="7" s="1"/>
  <c r="Z374" i="7" s="1"/>
  <c r="Z375" i="7" s="1"/>
  <c r="Z376" i="7" s="1"/>
  <c r="Z377" i="7" s="1"/>
  <c r="Z378" i="7" s="1"/>
  <c r="Z379" i="7" s="1"/>
  <c r="Z380" i="7" s="1"/>
  <c r="Z381" i="7" s="1"/>
  <c r="Z382" i="7" s="1"/>
  <c r="Z383" i="7" s="1"/>
  <c r="Z384" i="7" s="1"/>
  <c r="Z385" i="7" s="1"/>
  <c r="Z386" i="7" s="1"/>
  <c r="Z387" i="7" s="1"/>
  <c r="Z388" i="7" s="1"/>
  <c r="Z389" i="7" s="1"/>
  <c r="Z390" i="7" s="1"/>
  <c r="Z391" i="7" s="1"/>
  <c r="Z392" i="7" s="1"/>
  <c r="Z393" i="7" s="1"/>
  <c r="Z394" i="7" s="1"/>
  <c r="Z395" i="7" s="1"/>
  <c r="Z396" i="7" s="1"/>
  <c r="Z397" i="7" s="1"/>
  <c r="Z398" i="7" s="1"/>
  <c r="Z399" i="7" s="1"/>
  <c r="Z400" i="7" s="1"/>
  <c r="Z401" i="7" s="1"/>
  <c r="Z402" i="7" s="1"/>
  <c r="Z403" i="7" s="1"/>
  <c r="Z404" i="7" s="1"/>
  <c r="Z405" i="7" s="1"/>
  <c r="Z406" i="7" s="1"/>
  <c r="Z407" i="7" s="1"/>
  <c r="Z408" i="7" s="1"/>
  <c r="Z409" i="7" s="1"/>
  <c r="Z410" i="7" s="1"/>
  <c r="Z411" i="7" s="1"/>
  <c r="Z412" i="7" s="1"/>
  <c r="Z413" i="7" s="1"/>
  <c r="Z414" i="7" s="1"/>
  <c r="Z415" i="7" s="1"/>
  <c r="Z416" i="7" s="1"/>
  <c r="Z417" i="7" s="1"/>
  <c r="Z418" i="7" s="1"/>
  <c r="Z419" i="7" s="1"/>
  <c r="Z420" i="7" s="1"/>
  <c r="Z421" i="7" s="1"/>
  <c r="Z422" i="7" s="1"/>
  <c r="Z423" i="7" s="1"/>
  <c r="Z424" i="7" s="1"/>
  <c r="Z425" i="7" s="1"/>
  <c r="Z426" i="7" s="1"/>
  <c r="Z427" i="7" s="1"/>
  <c r="Z428" i="7" s="1"/>
  <c r="Z429" i="7" s="1"/>
  <c r="Z430" i="7" s="1"/>
  <c r="Z431" i="7" s="1"/>
  <c r="Z432" i="7" s="1"/>
  <c r="Z433" i="7" s="1"/>
  <c r="Z434" i="7" s="1"/>
  <c r="Z435" i="7" s="1"/>
  <c r="Z436" i="7" s="1"/>
  <c r="Z437" i="7" s="1"/>
  <c r="Z438" i="7" s="1"/>
  <c r="Z439" i="7" s="1"/>
  <c r="Z440" i="7" s="1"/>
  <c r="Z441" i="7" s="1"/>
  <c r="Z442" i="7" s="1"/>
  <c r="Z443" i="7" s="1"/>
  <c r="Z444" i="7" s="1"/>
  <c r="Z445" i="7" s="1"/>
  <c r="Z446" i="7" s="1"/>
  <c r="Z447" i="7" s="1"/>
  <c r="Z448" i="7" s="1"/>
  <c r="Z449" i="7" s="1"/>
  <c r="Z450" i="7" s="1"/>
  <c r="Z451" i="7" s="1"/>
  <c r="Z452" i="7" s="1"/>
  <c r="Z453" i="7" s="1"/>
  <c r="Z454" i="7" s="1"/>
  <c r="Z455" i="7" s="1"/>
  <c r="Z456" i="7" s="1"/>
  <c r="Z457" i="7" s="1"/>
  <c r="Z458" i="7" s="1"/>
  <c r="Z459" i="7" s="1"/>
  <c r="Z460" i="7" s="1"/>
  <c r="Z461" i="7" s="1"/>
  <c r="Z462" i="7" s="1"/>
  <c r="Z463" i="7" s="1"/>
  <c r="Z464" i="7" s="1"/>
  <c r="Z465" i="7" s="1"/>
  <c r="Z466" i="7" s="1"/>
  <c r="Z467" i="7" s="1"/>
  <c r="Z468" i="7" s="1"/>
  <c r="Z469" i="7" s="1"/>
  <c r="Z470" i="7" s="1"/>
  <c r="Z471" i="7" s="1"/>
  <c r="Z472" i="7" s="1"/>
  <c r="Z473" i="7" s="1"/>
  <c r="Z474" i="7" s="1"/>
  <c r="Z475" i="7" s="1"/>
  <c r="Z476" i="7" s="1"/>
  <c r="Z477" i="7" s="1"/>
  <c r="Z478" i="7" s="1"/>
  <c r="Z479" i="7" s="1"/>
  <c r="Z480" i="7" s="1"/>
  <c r="Z481" i="7" s="1"/>
  <c r="Z482" i="7" s="1"/>
  <c r="Z483" i="7" s="1"/>
  <c r="Z484" i="7" s="1"/>
  <c r="Z485" i="7" s="1"/>
  <c r="Z486" i="7" s="1"/>
  <c r="Z487" i="7" s="1"/>
  <c r="Z488" i="7" s="1"/>
  <c r="Z489" i="7" s="1"/>
  <c r="Z490" i="7" s="1"/>
  <c r="Z491" i="7" s="1"/>
  <c r="Z492" i="7" s="1"/>
  <c r="Z493" i="7" s="1"/>
  <c r="Z494" i="7" s="1"/>
  <c r="Z495" i="7" s="1"/>
  <c r="Z496" i="7" s="1"/>
  <c r="Z497" i="7" s="1"/>
  <c r="Z498" i="7" s="1"/>
  <c r="Z499" i="7" s="1"/>
  <c r="Z500" i="7" s="1"/>
  <c r="Z501" i="7" s="1"/>
  <c r="Z502" i="7" s="1"/>
  <c r="Z503" i="7" s="1"/>
  <c r="Z504" i="7" s="1"/>
  <c r="Z505" i="7" s="1"/>
  <c r="Z506" i="7" s="1"/>
  <c r="Z507" i="7" s="1"/>
  <c r="Z508" i="7" s="1"/>
  <c r="Z509" i="7" s="1"/>
  <c r="Z510" i="7" s="1"/>
  <c r="Z511" i="7" s="1"/>
  <c r="Z512" i="7" s="1"/>
  <c r="Z513" i="7" s="1"/>
  <c r="Z514" i="7" s="1"/>
  <c r="Z515" i="7" s="1"/>
  <c r="Z516" i="7" s="1"/>
  <c r="Z517" i="7" s="1"/>
  <c r="Z518" i="7" s="1"/>
  <c r="Z519" i="7" s="1"/>
  <c r="Z520" i="7" s="1"/>
  <c r="Z521" i="7" s="1"/>
  <c r="Z522" i="7" s="1"/>
  <c r="Z523" i="7" s="1"/>
  <c r="Z524" i="7" s="1"/>
  <c r="Z525" i="7" s="1"/>
  <c r="Z526" i="7" s="1"/>
  <c r="Z527" i="7" s="1"/>
  <c r="Z528" i="7" s="1"/>
  <c r="Z529" i="7" s="1"/>
  <c r="Z530" i="7" s="1"/>
  <c r="Z531" i="7" s="1"/>
  <c r="Z532" i="7" s="1"/>
  <c r="Z533" i="7" s="1"/>
  <c r="Z534" i="7" s="1"/>
  <c r="Z535" i="7" s="1"/>
  <c r="Z536" i="7" s="1"/>
  <c r="Z537" i="7" s="1"/>
  <c r="Z538" i="7" s="1"/>
  <c r="Z539" i="7" s="1"/>
  <c r="Z540" i="7" s="1"/>
  <c r="Z541" i="7" s="1"/>
  <c r="Z542" i="7" s="1"/>
  <c r="Z543" i="7" s="1"/>
  <c r="Z544" i="7" s="1"/>
  <c r="Z545" i="7" s="1"/>
  <c r="Z546" i="7" s="1"/>
  <c r="Z547" i="7" s="1"/>
  <c r="Z548" i="7" s="1"/>
  <c r="Z549" i="7" s="1"/>
  <c r="Z550" i="7" s="1"/>
  <c r="Z551" i="7" s="1"/>
  <c r="Z552" i="7" s="1"/>
  <c r="Z553" i="7" s="1"/>
  <c r="Z554" i="7" s="1"/>
  <c r="Z555" i="7" s="1"/>
  <c r="Z556" i="7" s="1"/>
  <c r="Z557" i="7" s="1"/>
  <c r="Z558" i="7" s="1"/>
  <c r="Z559" i="7" s="1"/>
  <c r="Z560" i="7" s="1"/>
  <c r="Z561" i="7" s="1"/>
  <c r="Z562" i="7" s="1"/>
  <c r="Z563" i="7" s="1"/>
  <c r="Z564" i="7" s="1"/>
  <c r="Z565" i="7" s="1"/>
  <c r="Z566" i="7" s="1"/>
  <c r="Z567" i="7" s="1"/>
  <c r="Z568" i="7" s="1"/>
  <c r="Z569" i="7" s="1"/>
  <c r="Z570" i="7" s="1"/>
  <c r="Z571" i="7" s="1"/>
  <c r="Z572" i="7" s="1"/>
  <c r="Z573" i="7" s="1"/>
  <c r="Z574" i="7" s="1"/>
  <c r="Z575" i="7" s="1"/>
  <c r="Z576" i="7" s="1"/>
  <c r="Z577" i="7" s="1"/>
  <c r="Z578" i="7" s="1"/>
  <c r="Z579" i="7" s="1"/>
  <c r="Z580" i="7" s="1"/>
  <c r="Z581" i="7" s="1"/>
  <c r="Z582" i="7" s="1"/>
  <c r="Z583" i="7" s="1"/>
  <c r="Z584" i="7" s="1"/>
  <c r="Z585" i="7" s="1"/>
  <c r="Z586" i="7" s="1"/>
  <c r="Z587" i="7" s="1"/>
  <c r="Z588" i="7" s="1"/>
  <c r="Z589" i="7" s="1"/>
  <c r="Z590" i="7" s="1"/>
  <c r="Z591" i="7" s="1"/>
  <c r="Z592" i="7" s="1"/>
  <c r="Z593" i="7" s="1"/>
  <c r="Z594" i="7" s="1"/>
  <c r="Z595" i="7" s="1"/>
  <c r="Z596" i="7" s="1"/>
  <c r="Z597" i="7" s="1"/>
  <c r="Z598" i="7" s="1"/>
  <c r="Z599" i="7" s="1"/>
  <c r="Z600" i="7" s="1"/>
  <c r="Z601" i="7" s="1"/>
  <c r="Z602" i="7" s="1"/>
  <c r="Z603" i="7" s="1"/>
  <c r="Z604" i="7" s="1"/>
  <c r="Z605" i="7" s="1"/>
  <c r="Z606" i="7" s="1"/>
  <c r="Z607" i="7" s="1"/>
  <c r="Z608" i="7" s="1"/>
  <c r="Z609" i="7" s="1"/>
  <c r="Z610" i="7" s="1"/>
  <c r="Z611" i="7" s="1"/>
  <c r="Z612" i="7" s="1"/>
  <c r="Z613" i="7" s="1"/>
  <c r="Z614" i="7" s="1"/>
  <c r="Z615" i="7" s="1"/>
  <c r="Z616" i="7" s="1"/>
  <c r="Z617" i="7" s="1"/>
  <c r="Z618" i="7" s="1"/>
  <c r="Z619" i="7" s="1"/>
  <c r="Z620" i="7" s="1"/>
  <c r="Z621" i="7" s="1"/>
  <c r="Z622" i="7" s="1"/>
  <c r="Z623" i="7" s="1"/>
  <c r="Z624" i="7" s="1"/>
  <c r="Z625" i="7" s="1"/>
  <c r="Z626" i="7" s="1"/>
  <c r="Z627" i="7" s="1"/>
  <c r="Z628" i="7" s="1"/>
  <c r="Z629" i="7" s="1"/>
  <c r="Z630" i="7" s="1"/>
  <c r="Z631" i="7" s="1"/>
  <c r="Z632" i="7" s="1"/>
  <c r="Z633" i="7" s="1"/>
  <c r="Z634" i="7" s="1"/>
  <c r="Z635" i="7" s="1"/>
  <c r="Z636" i="7" s="1"/>
  <c r="Z637" i="7" s="1"/>
  <c r="Z638" i="7" s="1"/>
  <c r="Z639" i="7" s="1"/>
  <c r="Z640" i="7" s="1"/>
  <c r="Z641" i="7" s="1"/>
  <c r="Z642" i="7" s="1"/>
  <c r="Z643" i="7" s="1"/>
  <c r="Z644" i="7" s="1"/>
  <c r="Z645" i="7" s="1"/>
  <c r="Z646" i="7" s="1"/>
  <c r="Z647" i="7" s="1"/>
  <c r="Z648" i="7" s="1"/>
  <c r="Z649" i="7" s="1"/>
  <c r="Z650" i="7" s="1"/>
  <c r="Z651" i="7" s="1"/>
  <c r="Z652" i="7" s="1"/>
  <c r="Z653" i="7" s="1"/>
  <c r="Z654" i="7" s="1"/>
  <c r="Z655" i="7" s="1"/>
  <c r="Z656" i="7" s="1"/>
  <c r="Z657" i="7" s="1"/>
  <c r="Z658" i="7" s="1"/>
  <c r="Z659" i="7" s="1"/>
  <c r="Z660" i="7" s="1"/>
  <c r="Z661" i="7" s="1"/>
  <c r="Z662" i="7" s="1"/>
  <c r="Z663" i="7" s="1"/>
  <c r="Z664" i="7" s="1"/>
  <c r="Z665" i="7" s="1"/>
  <c r="Z666" i="7" s="1"/>
  <c r="Z667" i="7" s="1"/>
  <c r="Z668" i="7" s="1"/>
  <c r="Z669" i="7" s="1"/>
  <c r="Z670" i="7" s="1"/>
  <c r="Z671" i="7" s="1"/>
  <c r="Z672" i="7" s="1"/>
  <c r="Z673" i="7" s="1"/>
  <c r="Z674" i="7" s="1"/>
  <c r="Z675" i="7" s="1"/>
  <c r="Z676" i="7" s="1"/>
  <c r="Z677" i="7" s="1"/>
  <c r="Z678" i="7" s="1"/>
  <c r="Z679" i="7" s="1"/>
  <c r="Z680" i="7" s="1"/>
  <c r="Z681" i="7" s="1"/>
  <c r="Z682" i="7" s="1"/>
  <c r="Z683" i="7" s="1"/>
  <c r="Z684" i="7" s="1"/>
  <c r="Z685" i="7" s="1"/>
  <c r="Z686" i="7" s="1"/>
  <c r="Z687" i="7" s="1"/>
  <c r="Z688" i="7" s="1"/>
  <c r="Z689" i="7" s="1"/>
  <c r="Z690" i="7" s="1"/>
  <c r="Z691" i="7" s="1"/>
  <c r="Z692" i="7" s="1"/>
  <c r="Z693" i="7" s="1"/>
  <c r="Z694" i="7" s="1"/>
  <c r="Z695" i="7" s="1"/>
  <c r="Z696" i="7" s="1"/>
  <c r="Z697" i="7" s="1"/>
  <c r="Z698" i="7" s="1"/>
  <c r="Z699" i="7" s="1"/>
  <c r="Z700" i="7" s="1"/>
  <c r="Z701" i="7" s="1"/>
  <c r="Z702" i="7" s="1"/>
  <c r="Z703" i="7" s="1"/>
  <c r="Z704" i="7" s="1"/>
  <c r="Z705" i="7" s="1"/>
  <c r="Z706" i="7" s="1"/>
  <c r="Z707" i="7" s="1"/>
  <c r="Z708" i="7" s="1"/>
  <c r="Z709" i="7" s="1"/>
  <c r="Z710" i="7" s="1"/>
  <c r="Z711" i="7" s="1"/>
  <c r="Z712" i="7" s="1"/>
  <c r="Z713" i="7" s="1"/>
  <c r="Z714" i="7" s="1"/>
  <c r="Z715" i="7" s="1"/>
  <c r="Z716" i="7" s="1"/>
  <c r="Z717" i="7" s="1"/>
  <c r="Z718" i="7" s="1"/>
  <c r="Z719" i="7" s="1"/>
  <c r="Z720" i="7" s="1"/>
  <c r="Z721" i="7" s="1"/>
  <c r="Z722" i="7" s="1"/>
  <c r="Z723" i="7" s="1"/>
  <c r="Z724" i="7" s="1"/>
  <c r="Z725" i="7" s="1"/>
  <c r="Z726" i="7" s="1"/>
  <c r="Z727" i="7" s="1"/>
  <c r="Z728" i="7" s="1"/>
  <c r="Z729" i="7" s="1"/>
  <c r="Z730" i="7" s="1"/>
  <c r="Z731" i="7" s="1"/>
  <c r="Z732" i="7" s="1"/>
  <c r="Z733" i="7" s="1"/>
  <c r="Z734" i="7" s="1"/>
  <c r="Z735" i="7" s="1"/>
  <c r="Z736" i="7" s="1"/>
  <c r="Z737" i="7" s="1"/>
  <c r="Z738" i="7" s="1"/>
  <c r="Z739" i="7" s="1"/>
  <c r="Z740" i="7" s="1"/>
  <c r="Z741" i="7" s="1"/>
  <c r="Z742" i="7" s="1"/>
  <c r="Z743" i="7" s="1"/>
  <c r="Z744" i="7" s="1"/>
  <c r="Z745" i="7" s="1"/>
  <c r="Z746" i="7" s="1"/>
  <c r="Z747" i="7" s="1"/>
  <c r="Z748" i="7" s="1"/>
  <c r="Z749" i="7" s="1"/>
  <c r="Z750" i="7" s="1"/>
  <c r="Z751" i="7" s="1"/>
  <c r="Z752" i="7" s="1"/>
  <c r="Z753" i="7" s="1"/>
  <c r="Z754" i="7" s="1"/>
  <c r="Z755" i="7" s="1"/>
  <c r="Z756" i="7" s="1"/>
  <c r="Z757" i="7" s="1"/>
  <c r="Z758" i="7" s="1"/>
  <c r="Z759" i="7" s="1"/>
  <c r="Z760" i="7" s="1"/>
  <c r="Z761" i="7" s="1"/>
  <c r="Z762" i="7" s="1"/>
  <c r="Z763" i="7" s="1"/>
  <c r="Z764" i="7" s="1"/>
  <c r="Z765" i="7" s="1"/>
  <c r="Z766" i="7" s="1"/>
  <c r="Z767" i="7" s="1"/>
  <c r="Z768" i="7" s="1"/>
  <c r="Z769" i="7" s="1"/>
  <c r="Z770" i="7" s="1"/>
  <c r="Z771" i="7" s="1"/>
  <c r="Z772" i="7" s="1"/>
  <c r="Z773" i="7" s="1"/>
  <c r="Z774" i="7" s="1"/>
  <c r="Z775" i="7" s="1"/>
  <c r="Z776" i="7" s="1"/>
  <c r="Z777" i="7" s="1"/>
  <c r="Z778" i="7" s="1"/>
  <c r="Z779" i="7" s="1"/>
  <c r="Z780" i="7" s="1"/>
  <c r="Z781" i="7" s="1"/>
  <c r="Z782" i="7" s="1"/>
  <c r="Z783" i="7" s="1"/>
  <c r="Z784" i="7" s="1"/>
  <c r="Z785" i="7" s="1"/>
  <c r="Z786" i="7" s="1"/>
  <c r="Z787" i="7" s="1"/>
  <c r="Z788" i="7" s="1"/>
  <c r="Z789" i="7" s="1"/>
  <c r="Z790" i="7" s="1"/>
  <c r="Z791" i="7" s="1"/>
  <c r="Z792" i="7" s="1"/>
  <c r="Z793" i="7" s="1"/>
  <c r="Z794" i="7" s="1"/>
  <c r="Z795" i="7" s="1"/>
  <c r="Z796" i="7" s="1"/>
  <c r="Z797" i="7" s="1"/>
  <c r="Z798" i="7" s="1"/>
  <c r="Z799" i="7" s="1"/>
  <c r="Z800" i="7" s="1"/>
  <c r="Z801" i="7" s="1"/>
  <c r="Z802" i="7" s="1"/>
  <c r="Z803" i="7" s="1"/>
  <c r="Z804" i="7" s="1"/>
  <c r="Z805" i="7" s="1"/>
  <c r="Z806" i="7" s="1"/>
  <c r="Z807" i="7" s="1"/>
  <c r="Z808" i="7" s="1"/>
  <c r="Z809" i="7" s="1"/>
  <c r="Z810" i="7" s="1"/>
  <c r="Z811" i="7" s="1"/>
  <c r="Z812" i="7" s="1"/>
  <c r="Z813" i="7" s="1"/>
  <c r="Z814" i="7" s="1"/>
  <c r="Z815" i="7" s="1"/>
  <c r="Z816" i="7" s="1"/>
  <c r="Z817" i="7" s="1"/>
  <c r="Z818" i="7" s="1"/>
  <c r="Z819" i="7" s="1"/>
  <c r="Z820" i="7" s="1"/>
  <c r="Z821" i="7" s="1"/>
  <c r="Z822" i="7" s="1"/>
  <c r="Z823" i="7" s="1"/>
  <c r="Z824" i="7" s="1"/>
  <c r="Z825" i="7" s="1"/>
  <c r="Z826" i="7" s="1"/>
  <c r="Z827" i="7" s="1"/>
  <c r="Z828" i="7" s="1"/>
  <c r="Z829" i="7" s="1"/>
  <c r="Z830" i="7" s="1"/>
  <c r="Z831" i="7" s="1"/>
  <c r="Z832" i="7" s="1"/>
  <c r="Z833" i="7" s="1"/>
  <c r="Z834" i="7" s="1"/>
  <c r="Z835" i="7" s="1"/>
  <c r="Z836" i="7" s="1"/>
  <c r="Z837" i="7" s="1"/>
  <c r="Z838" i="7" s="1"/>
  <c r="Z839" i="7" s="1"/>
  <c r="Z840" i="7" s="1"/>
  <c r="Z841" i="7" s="1"/>
  <c r="Z842" i="7" s="1"/>
  <c r="Z843" i="7" s="1"/>
  <c r="Z844" i="7" s="1"/>
  <c r="Z845" i="7" s="1"/>
  <c r="Z846" i="7" s="1"/>
  <c r="Z847" i="7" s="1"/>
  <c r="Z848" i="7" s="1"/>
  <c r="Z849" i="7" s="1"/>
  <c r="Z850" i="7" s="1"/>
  <c r="Z851" i="7" s="1"/>
  <c r="Z852" i="7" s="1"/>
  <c r="Z853" i="7" s="1"/>
  <c r="Z854" i="7" s="1"/>
  <c r="Z855" i="7" s="1"/>
  <c r="Z856" i="7" s="1"/>
  <c r="Z857" i="7" s="1"/>
  <c r="Z858" i="7" s="1"/>
  <c r="Z859" i="7" s="1"/>
  <c r="Z860" i="7" s="1"/>
  <c r="Z861" i="7" s="1"/>
  <c r="Z862" i="7" s="1"/>
  <c r="Z863" i="7" s="1"/>
  <c r="Z864" i="7" s="1"/>
  <c r="Z865" i="7" s="1"/>
  <c r="Z866" i="7" s="1"/>
  <c r="Z867" i="7" s="1"/>
  <c r="Z868" i="7" s="1"/>
  <c r="Z869" i="7" s="1"/>
  <c r="Z870" i="7" s="1"/>
  <c r="Z871" i="7" s="1"/>
  <c r="Z872" i="7" s="1"/>
  <c r="Z873" i="7" s="1"/>
  <c r="Z874" i="7" s="1"/>
  <c r="Z875" i="7" s="1"/>
  <c r="Z876" i="7" s="1"/>
  <c r="Z877" i="7" s="1"/>
  <c r="Z878" i="7" s="1"/>
  <c r="Z879" i="7" s="1"/>
  <c r="Z880" i="7" s="1"/>
  <c r="Z881" i="7" s="1"/>
  <c r="Z882" i="7" s="1"/>
  <c r="Z883" i="7" s="1"/>
  <c r="Z884" i="7" s="1"/>
  <c r="Z885" i="7" s="1"/>
  <c r="Z886" i="7" s="1"/>
  <c r="Z887" i="7" s="1"/>
  <c r="Z888" i="7" s="1"/>
  <c r="Z889" i="7" s="1"/>
  <c r="Z890" i="7" s="1"/>
  <c r="Z891" i="7" s="1"/>
  <c r="Z892" i="7" s="1"/>
  <c r="Z893" i="7" s="1"/>
  <c r="Z894" i="7" s="1"/>
  <c r="Z895" i="7" s="1"/>
  <c r="Z896" i="7" s="1"/>
  <c r="Z897" i="7" s="1"/>
  <c r="Z898" i="7" s="1"/>
  <c r="Z899" i="7" s="1"/>
  <c r="Z900" i="7" s="1"/>
  <c r="Z901" i="7" s="1"/>
  <c r="Z902" i="7" s="1"/>
  <c r="Z903" i="7" s="1"/>
  <c r="Z904" i="7" s="1"/>
  <c r="Z905" i="7" s="1"/>
  <c r="Z906" i="7" s="1"/>
  <c r="Z907" i="7" s="1"/>
  <c r="Z908" i="7" s="1"/>
  <c r="Z909" i="7" s="1"/>
  <c r="Z910" i="7" s="1"/>
  <c r="Z911" i="7" s="1"/>
  <c r="Z912" i="7" s="1"/>
  <c r="Z913" i="7" s="1"/>
  <c r="Z914" i="7" s="1"/>
  <c r="Z915" i="7" s="1"/>
  <c r="Z916" i="7" s="1"/>
  <c r="Z917" i="7" s="1"/>
  <c r="Z918" i="7" s="1"/>
  <c r="Z919" i="7" s="1"/>
  <c r="Z920" i="7" s="1"/>
  <c r="Z921" i="7" s="1"/>
  <c r="Z922" i="7" s="1"/>
  <c r="Z923" i="7" s="1"/>
  <c r="Z924" i="7" s="1"/>
  <c r="Z925" i="7" s="1"/>
  <c r="Z926" i="7" s="1"/>
  <c r="Z927" i="7" s="1"/>
  <c r="Z928" i="7" s="1"/>
  <c r="Z929" i="7" s="1"/>
  <c r="Z930" i="7" s="1"/>
  <c r="Z931" i="7" s="1"/>
  <c r="Z932" i="7" s="1"/>
  <c r="Z933" i="7" s="1"/>
  <c r="Z934" i="7" s="1"/>
  <c r="Z935" i="7" s="1"/>
  <c r="Z936" i="7" s="1"/>
  <c r="Z937" i="7" s="1"/>
  <c r="Z938" i="7" s="1"/>
  <c r="Z939" i="7" s="1"/>
  <c r="Z940" i="7" s="1"/>
  <c r="Z941" i="7" s="1"/>
  <c r="Z942" i="7" s="1"/>
  <c r="Z943" i="7" s="1"/>
  <c r="Z944" i="7" s="1"/>
  <c r="Z945" i="7" s="1"/>
  <c r="Z946" i="7" s="1"/>
  <c r="Z947" i="7" s="1"/>
  <c r="Z948" i="7" s="1"/>
  <c r="Z949" i="7" s="1"/>
  <c r="Z950" i="7" s="1"/>
  <c r="Z951" i="7" s="1"/>
  <c r="Z952" i="7" s="1"/>
  <c r="Z953" i="7" s="1"/>
  <c r="Z954" i="7" s="1"/>
  <c r="Z955" i="7" s="1"/>
  <c r="Z956" i="7" s="1"/>
  <c r="Z957" i="7" s="1"/>
  <c r="Z958" i="7" s="1"/>
  <c r="Z959" i="7" s="1"/>
  <c r="Z960" i="7" s="1"/>
  <c r="Z961" i="7" s="1"/>
  <c r="Z962" i="7" s="1"/>
  <c r="Z963" i="7" s="1"/>
  <c r="Z964" i="7" s="1"/>
  <c r="Z965" i="7" s="1"/>
  <c r="Z966" i="7" s="1"/>
  <c r="Z967" i="7" s="1"/>
  <c r="Z968" i="7" s="1"/>
  <c r="Z969" i="7" s="1"/>
  <c r="Z970" i="7" s="1"/>
  <c r="Z971" i="7" s="1"/>
  <c r="Z972" i="7" s="1"/>
  <c r="Z973" i="7" s="1"/>
  <c r="Z974" i="7" s="1"/>
  <c r="Z975" i="7" s="1"/>
  <c r="Z976" i="7" s="1"/>
  <c r="Z977" i="7" s="1"/>
  <c r="Z978" i="7" s="1"/>
  <c r="Z979" i="7" s="1"/>
  <c r="Z980" i="7" s="1"/>
  <c r="Z981" i="7" s="1"/>
  <c r="Z982" i="7" s="1"/>
  <c r="Z983" i="7" s="1"/>
  <c r="Z984" i="7" s="1"/>
  <c r="Z985" i="7" s="1"/>
  <c r="Z986" i="7" s="1"/>
  <c r="Z987" i="7" s="1"/>
  <c r="Z988" i="7" s="1"/>
  <c r="Z989" i="7" s="1"/>
  <c r="Z990" i="7" s="1"/>
  <c r="Z991" i="7" s="1"/>
  <c r="Z992" i="7" s="1"/>
  <c r="Z993" i="7" s="1"/>
  <c r="Z994" i="7" s="1"/>
  <c r="Z995" i="7" s="1"/>
  <c r="Z996" i="7" s="1"/>
  <c r="Z997" i="7" s="1"/>
  <c r="Z998" i="7" s="1"/>
  <c r="Z999" i="7" s="1"/>
  <c r="Z1000" i="7" s="1"/>
  <c r="Z1001" i="7" s="1"/>
  <c r="Z1002" i="7" s="1"/>
  <c r="Z1003" i="7" s="1"/>
  <c r="Z1004" i="7" s="1"/>
  <c r="Z1005" i="7" s="1"/>
  <c r="Z1006" i="7" s="1"/>
  <c r="Z1007" i="7" s="1"/>
  <c r="Z1008" i="7" s="1"/>
  <c r="Z1009" i="7" s="1"/>
  <c r="Z1010" i="7" s="1"/>
  <c r="Z1011" i="7" s="1"/>
  <c r="Z1012" i="7" s="1"/>
  <c r="Z1013" i="7" s="1"/>
  <c r="Z1014" i="7" s="1"/>
  <c r="Z1015" i="7" s="1"/>
  <c r="Z1016" i="7" s="1"/>
  <c r="Z1017" i="7" s="1"/>
  <c r="Z1018" i="7" s="1"/>
  <c r="Z1019" i="7" s="1"/>
  <c r="Z1020" i="7" s="1"/>
  <c r="Z1021" i="7" s="1"/>
  <c r="Z1022" i="7" s="1"/>
  <c r="Z1023" i="7" s="1"/>
  <c r="Z1024" i="7" s="1"/>
  <c r="Z1025" i="7" s="1"/>
  <c r="Z1026" i="7" s="1"/>
  <c r="Z1027" i="7" s="1"/>
  <c r="Z1028" i="7" s="1"/>
  <c r="Z1029" i="7" s="1"/>
  <c r="Z1030" i="7" s="1"/>
  <c r="Z1031" i="7" s="1"/>
  <c r="Z1032" i="7" s="1"/>
  <c r="Z1033" i="7" s="1"/>
  <c r="Z1034" i="7" s="1"/>
  <c r="Z1035" i="7" s="1"/>
  <c r="Z1036" i="7" s="1"/>
  <c r="Z1037" i="7" s="1"/>
  <c r="Z1038" i="7" s="1"/>
  <c r="Z1039" i="7" s="1"/>
  <c r="Z1040" i="7" s="1"/>
  <c r="Z1041" i="7" s="1"/>
  <c r="Z1042" i="7" s="1"/>
  <c r="Z1043" i="7" s="1"/>
  <c r="Z1044" i="7" s="1"/>
  <c r="Z1045" i="7" s="1"/>
  <c r="Z1046" i="7" s="1"/>
  <c r="Z1047" i="7" s="1"/>
  <c r="Z1048" i="7" s="1"/>
  <c r="Z1049" i="7" s="1"/>
  <c r="Z1050" i="7" s="1"/>
  <c r="Z1051" i="7" s="1"/>
  <c r="Z1052" i="7" s="1"/>
  <c r="Z1053" i="7" s="1"/>
  <c r="Z1054" i="7" s="1"/>
  <c r="Z1055" i="7" s="1"/>
  <c r="Z1056" i="7" s="1"/>
  <c r="Z1057" i="7" s="1"/>
  <c r="Z1058" i="7" s="1"/>
  <c r="Z1059" i="7" s="1"/>
  <c r="Z1060" i="7" s="1"/>
  <c r="Z1061" i="7" s="1"/>
  <c r="Z1062" i="7" s="1"/>
  <c r="Z1063" i="7" s="1"/>
  <c r="Z1064" i="7" s="1"/>
  <c r="Z1065" i="7" s="1"/>
  <c r="Z1066" i="7" s="1"/>
  <c r="Z1067" i="7" s="1"/>
  <c r="Z1068" i="7" s="1"/>
  <c r="Z1069" i="7" s="1"/>
  <c r="Z1070" i="7" s="1"/>
  <c r="Z1071" i="7" s="1"/>
  <c r="Z1072" i="7" s="1"/>
  <c r="Z1073" i="7" s="1"/>
  <c r="Z1074" i="7" s="1"/>
  <c r="Z1075" i="7" s="1"/>
  <c r="Z1076" i="7" s="1"/>
  <c r="Z1077" i="7" s="1"/>
  <c r="Z1078" i="7" s="1"/>
  <c r="Z1079" i="7" s="1"/>
  <c r="Z1080" i="7" s="1"/>
  <c r="Z1081" i="7" s="1"/>
  <c r="Z1082" i="7" s="1"/>
  <c r="Z1083" i="7" s="1"/>
  <c r="Z1084" i="7" s="1"/>
  <c r="Z1085" i="7" s="1"/>
  <c r="Z1086" i="7" s="1"/>
  <c r="Z1087" i="7" s="1"/>
  <c r="Z1088" i="7" s="1"/>
  <c r="Z1089" i="7" s="1"/>
  <c r="Z1090" i="7" s="1"/>
  <c r="Z1091" i="7" s="1"/>
  <c r="Z1092" i="7" s="1"/>
  <c r="Z1093" i="7" s="1"/>
  <c r="Z1094" i="7" s="1"/>
  <c r="Z1095" i="7" s="1"/>
  <c r="Z1096" i="7" s="1"/>
  <c r="Z1097" i="7" s="1"/>
  <c r="Z1098" i="7" s="1"/>
  <c r="Z1099" i="7" s="1"/>
  <c r="Z1100" i="7" s="1"/>
  <c r="Z1101" i="7" s="1"/>
  <c r="Z1102" i="7" s="1"/>
  <c r="Z1103" i="7" s="1"/>
  <c r="Z1104" i="7" s="1"/>
  <c r="Z1105" i="7" s="1"/>
  <c r="Z1106" i="7" s="1"/>
  <c r="Z1107" i="7" s="1"/>
  <c r="Z1108" i="7" s="1"/>
  <c r="Z1109" i="7" s="1"/>
  <c r="Z1110" i="7" s="1"/>
  <c r="Z1111" i="7" s="1"/>
  <c r="Z1112" i="7" s="1"/>
  <c r="Z1113" i="7" s="1"/>
  <c r="Z1114" i="7" s="1"/>
  <c r="Z1115" i="7" s="1"/>
  <c r="Z1116" i="7" s="1"/>
  <c r="Z1117" i="7" s="1"/>
  <c r="Z1118" i="7" s="1"/>
  <c r="Z1119" i="7" s="1"/>
  <c r="Z1120" i="7" s="1"/>
  <c r="Z1121" i="7" s="1"/>
  <c r="Z1122" i="7" s="1"/>
  <c r="Z1123" i="7" s="1"/>
  <c r="Z1124" i="7" s="1"/>
  <c r="Z1125" i="7" s="1"/>
  <c r="Z1126" i="7" s="1"/>
  <c r="Z1127" i="7" s="1"/>
  <c r="Z1128" i="7" s="1"/>
  <c r="Z1129" i="7" s="1"/>
  <c r="Z1130" i="7" s="1"/>
  <c r="Z1131" i="7" s="1"/>
  <c r="Z1132" i="7" s="1"/>
  <c r="Z1133" i="7" s="1"/>
  <c r="Z1134" i="7" s="1"/>
  <c r="Z1135" i="7" s="1"/>
  <c r="Z1136" i="7" s="1"/>
  <c r="Z1137" i="7" s="1"/>
  <c r="Z1138" i="7" s="1"/>
  <c r="Z1139" i="7" s="1"/>
  <c r="Z1140" i="7" s="1"/>
  <c r="Z1141" i="7" s="1"/>
  <c r="Z1142" i="7" s="1"/>
  <c r="Z1143" i="7" s="1"/>
  <c r="Z1144" i="7" s="1"/>
  <c r="Z1145" i="7" s="1"/>
  <c r="Z1146" i="7" s="1"/>
  <c r="Z1147" i="7" s="1"/>
  <c r="Z1148" i="7" s="1"/>
  <c r="Z1149" i="7" s="1"/>
  <c r="Z1150" i="7" s="1"/>
  <c r="Z1151" i="7" s="1"/>
  <c r="Z1152" i="7" s="1"/>
  <c r="Z1153" i="7" s="1"/>
  <c r="Z1154" i="7" s="1"/>
  <c r="Z1155" i="7" s="1"/>
  <c r="Z1156" i="7" s="1"/>
  <c r="Z1157" i="7" s="1"/>
  <c r="Z1158" i="7" s="1"/>
  <c r="Z1159" i="7" s="1"/>
  <c r="Z1160" i="7" s="1"/>
  <c r="Z1161" i="7" s="1"/>
  <c r="Z1162" i="7" s="1"/>
  <c r="Z1163" i="7" s="1"/>
  <c r="Z1164" i="7" s="1"/>
  <c r="Z1165" i="7" s="1"/>
  <c r="Z1166" i="7" s="1"/>
  <c r="Z1167" i="7" s="1"/>
  <c r="Z1168" i="7" s="1"/>
  <c r="Z1169" i="7" s="1"/>
  <c r="Z1170" i="7" s="1"/>
  <c r="Z1171" i="7" s="1"/>
  <c r="Z1172" i="7" s="1"/>
  <c r="Z1173" i="7" s="1"/>
  <c r="Z1174" i="7" s="1"/>
  <c r="Z1175" i="7" s="1"/>
  <c r="Z1176" i="7" s="1"/>
  <c r="Z1177" i="7" s="1"/>
  <c r="Z1178" i="7" s="1"/>
  <c r="Z1179" i="7" s="1"/>
  <c r="Z1180" i="7" s="1"/>
  <c r="Z1181" i="7" s="1"/>
  <c r="Z1182" i="7" s="1"/>
  <c r="Z1183" i="7" s="1"/>
  <c r="Z1184" i="7" s="1"/>
  <c r="Z1185" i="7" s="1"/>
  <c r="Z1186" i="7" s="1"/>
  <c r="Z1187" i="7" s="1"/>
  <c r="Z1188" i="7" s="1"/>
  <c r="Z1189" i="7" s="1"/>
  <c r="Z1190" i="7" s="1"/>
  <c r="Z1191" i="7" s="1"/>
  <c r="Z1192" i="7" s="1"/>
  <c r="Z1193" i="7" s="1"/>
  <c r="Z1194" i="7" s="1"/>
  <c r="Z1195" i="7" s="1"/>
  <c r="Z1196" i="7" s="1"/>
  <c r="Z1197" i="7" s="1"/>
  <c r="Z1198" i="7" s="1"/>
  <c r="Z1199" i="7" s="1"/>
  <c r="Z1200" i="7" s="1"/>
  <c r="Z1201" i="7" s="1"/>
  <c r="Z1202" i="7" s="1"/>
  <c r="Z1203" i="7" s="1"/>
  <c r="Z1204" i="7" s="1"/>
  <c r="Z1205" i="7" s="1"/>
  <c r="Z1206" i="7" s="1"/>
  <c r="Z1207" i="7" s="1"/>
  <c r="Z1208" i="7" s="1"/>
  <c r="Z1209" i="7" s="1"/>
  <c r="Z1210" i="7" s="1"/>
  <c r="Z1211" i="7" s="1"/>
  <c r="Z1212" i="7" s="1"/>
  <c r="Z1213" i="7" s="1"/>
  <c r="Z1214" i="7" s="1"/>
  <c r="Z1215" i="7" s="1"/>
  <c r="Z1216" i="7" s="1"/>
  <c r="Z1217" i="7" s="1"/>
  <c r="Z1218" i="7" s="1"/>
  <c r="Z1219" i="7" s="1"/>
  <c r="Z1220" i="7" s="1"/>
  <c r="Z1221" i="7" s="1"/>
  <c r="Z1222" i="7" s="1"/>
  <c r="Z1223" i="7" s="1"/>
  <c r="Z1224" i="7" s="1"/>
  <c r="Z1225" i="7" s="1"/>
  <c r="Z1226" i="7" s="1"/>
  <c r="Z1227" i="7" s="1"/>
  <c r="Z1228" i="7" s="1"/>
  <c r="Z1229" i="7" s="1"/>
  <c r="Z1230" i="7" s="1"/>
  <c r="Z1231" i="7" s="1"/>
  <c r="Z1232" i="7" s="1"/>
  <c r="Z1233" i="7" s="1"/>
  <c r="Z1234" i="7" s="1"/>
  <c r="Z1235" i="7" s="1"/>
  <c r="Z1236" i="7" s="1"/>
  <c r="Z1237" i="7" s="1"/>
  <c r="Z1238" i="7" s="1"/>
  <c r="Z1239" i="7" s="1"/>
  <c r="Z1240" i="7" s="1"/>
  <c r="Z1241" i="7" s="1"/>
  <c r="Z1242" i="7" s="1"/>
  <c r="Z1243" i="7" s="1"/>
  <c r="Z1244" i="7" s="1"/>
  <c r="Z1245" i="7" s="1"/>
  <c r="Z1246" i="7" s="1"/>
  <c r="Z1247" i="7" s="1"/>
  <c r="Z1248" i="7" s="1"/>
  <c r="Z1249" i="7" s="1"/>
  <c r="Z1250" i="7" s="1"/>
  <c r="Z1251" i="7" s="1"/>
  <c r="Z1252" i="7" s="1"/>
  <c r="Z1253" i="7" s="1"/>
  <c r="Z1254" i="7" s="1"/>
  <c r="Z1255" i="7" s="1"/>
  <c r="Z1256" i="7" s="1"/>
  <c r="Z1257" i="7" s="1"/>
  <c r="Z1258" i="7" s="1"/>
  <c r="Z1259" i="7" s="1"/>
  <c r="Z1260" i="7" s="1"/>
  <c r="Z1261" i="7" s="1"/>
  <c r="Z1262" i="7" s="1"/>
  <c r="Z1263" i="7" s="1"/>
  <c r="Z1264" i="7" s="1"/>
  <c r="Z1265" i="7" s="1"/>
  <c r="Z1266" i="7" s="1"/>
  <c r="Z1267" i="7" s="1"/>
  <c r="Z1268" i="7" s="1"/>
  <c r="Z1269" i="7" s="1"/>
  <c r="Z1270" i="7" s="1"/>
  <c r="Z1271" i="7" s="1"/>
  <c r="Z1272" i="7" s="1"/>
  <c r="Z1273" i="7" s="1"/>
  <c r="Z1274" i="7" s="1"/>
  <c r="Z1275" i="7" s="1"/>
  <c r="Z1276" i="7" s="1"/>
  <c r="Z1277" i="7" s="1"/>
  <c r="Z1278" i="7" s="1"/>
  <c r="Z1279" i="7" s="1"/>
  <c r="Z1280" i="7" s="1"/>
  <c r="Z1281" i="7" s="1"/>
  <c r="Z1282" i="7" s="1"/>
  <c r="Z1283" i="7" s="1"/>
  <c r="Z1284" i="7" s="1"/>
  <c r="Z1285" i="7" s="1"/>
  <c r="Z1286" i="7" s="1"/>
  <c r="Z1287" i="7" s="1"/>
  <c r="Z1288" i="7" s="1"/>
  <c r="Z1289" i="7" s="1"/>
  <c r="Z1290" i="7" s="1"/>
  <c r="Z1291" i="7" s="1"/>
  <c r="Z1292" i="7" s="1"/>
  <c r="Z1293" i="7" s="1"/>
  <c r="Z1294" i="7" s="1"/>
  <c r="Z1295" i="7" s="1"/>
  <c r="Z1296" i="7" s="1"/>
  <c r="Z1297" i="7" s="1"/>
  <c r="Z1298" i="7" s="1"/>
  <c r="Z1299" i="7" s="1"/>
  <c r="Z1300" i="7" s="1"/>
  <c r="Z1301" i="7" s="1"/>
  <c r="Z1302" i="7" s="1"/>
  <c r="Z1303" i="7" s="1"/>
  <c r="Z1304" i="7" s="1"/>
  <c r="Z1305" i="7" s="1"/>
  <c r="Z1306" i="7" s="1"/>
  <c r="Z1307" i="7" s="1"/>
  <c r="Z1308" i="7" s="1"/>
  <c r="Z1309" i="7" s="1"/>
  <c r="Z1310" i="7" s="1"/>
  <c r="Z1311" i="7" s="1"/>
  <c r="Z1312" i="7" s="1"/>
  <c r="Z1313" i="7" s="1"/>
  <c r="Z1314" i="7" s="1"/>
  <c r="Z1315" i="7" s="1"/>
  <c r="Z1316" i="7" s="1"/>
  <c r="Z1317" i="7" s="1"/>
  <c r="Z1318" i="7" s="1"/>
  <c r="Z1319" i="7" s="1"/>
  <c r="Z1320" i="7" s="1"/>
  <c r="Z1321" i="7" s="1"/>
  <c r="Z1322" i="7" s="1"/>
  <c r="Z1323" i="7" s="1"/>
  <c r="Z1324" i="7" s="1"/>
  <c r="Z1325" i="7" s="1"/>
  <c r="Z1326" i="7" s="1"/>
  <c r="Z1327" i="7" s="1"/>
  <c r="Z1328" i="7" s="1"/>
  <c r="Z1329" i="7" s="1"/>
  <c r="Z1330" i="7" s="1"/>
  <c r="Z1331" i="7" s="1"/>
  <c r="Z1332" i="7" s="1"/>
  <c r="Z1333" i="7" s="1"/>
  <c r="Z1334" i="7" s="1"/>
  <c r="Z1335" i="7" s="1"/>
  <c r="Z1336" i="7" s="1"/>
  <c r="Z1337" i="7" s="1"/>
  <c r="Z1338" i="7" s="1"/>
  <c r="Z1339" i="7" s="1"/>
  <c r="Z1340" i="7" s="1"/>
  <c r="Z1341" i="7" s="1"/>
  <c r="Z1342" i="7" s="1"/>
  <c r="Z1343" i="7" s="1"/>
  <c r="Z1344" i="7" s="1"/>
  <c r="Z1345" i="7" s="1"/>
  <c r="Z1346" i="7" s="1"/>
  <c r="Z1347" i="7" s="1"/>
  <c r="Z1348" i="7" s="1"/>
  <c r="Z1349" i="7" s="1"/>
  <c r="Z1350" i="7" s="1"/>
  <c r="Z1351" i="7" s="1"/>
  <c r="Z1352" i="7" s="1"/>
  <c r="Z1353" i="7" s="1"/>
  <c r="Z1354" i="7" s="1"/>
  <c r="Z1355" i="7" s="1"/>
  <c r="Z1356" i="7" s="1"/>
  <c r="Z1357" i="7" s="1"/>
  <c r="Z1358" i="7" s="1"/>
  <c r="Z1359" i="7" s="1"/>
  <c r="Z1360" i="7" s="1"/>
  <c r="Z1361" i="7" s="1"/>
  <c r="Z1362" i="7" s="1"/>
  <c r="Z1363" i="7" s="1"/>
  <c r="Z1364" i="7" s="1"/>
  <c r="Z1365" i="7" s="1"/>
  <c r="Z1366" i="7" s="1"/>
  <c r="Z1367" i="7" s="1"/>
  <c r="Z1368" i="7" s="1"/>
  <c r="Z1369" i="7" s="1"/>
  <c r="Z1370" i="7" s="1"/>
  <c r="Z1371" i="7" s="1"/>
  <c r="Z1372" i="7" s="1"/>
  <c r="Z1373" i="7" s="1"/>
  <c r="Z1374" i="7" s="1"/>
  <c r="Z1375" i="7" s="1"/>
  <c r="Z1376" i="7" s="1"/>
  <c r="Z1377" i="7" s="1"/>
  <c r="Z1378" i="7" s="1"/>
  <c r="Z1379" i="7" s="1"/>
  <c r="Z1380" i="7" s="1"/>
  <c r="Z1381" i="7" s="1"/>
  <c r="Z1382" i="7" s="1"/>
  <c r="Z1383" i="7" s="1"/>
  <c r="Z1384" i="7" s="1"/>
  <c r="Z1385" i="7" s="1"/>
  <c r="Z1386" i="7" s="1"/>
  <c r="Z1387" i="7" s="1"/>
  <c r="Z1388" i="7" s="1"/>
  <c r="Z1389" i="7" s="1"/>
  <c r="Z1390" i="7" s="1"/>
  <c r="Z1391" i="7" s="1"/>
  <c r="Z1392" i="7" s="1"/>
  <c r="Z1393" i="7" s="1"/>
  <c r="Z1394" i="7" s="1"/>
  <c r="Z1395" i="7" s="1"/>
  <c r="Z1396" i="7" s="1"/>
  <c r="Z1397" i="7" s="1"/>
  <c r="Z1398" i="7" s="1"/>
  <c r="Z1399" i="7" s="1"/>
  <c r="Z1400" i="7" s="1"/>
  <c r="Z1401" i="7" s="1"/>
  <c r="Z1402" i="7" s="1"/>
  <c r="Z1403" i="7" s="1"/>
  <c r="Z1404" i="7" s="1"/>
  <c r="Z1405" i="7" s="1"/>
  <c r="Z1406" i="7" s="1"/>
  <c r="Z1407" i="7" s="1"/>
  <c r="Z1408" i="7" s="1"/>
  <c r="Z1409" i="7" s="1"/>
  <c r="Z1410" i="7" s="1"/>
  <c r="Z1411" i="7" s="1"/>
  <c r="Z1412" i="7" s="1"/>
  <c r="Z1413" i="7" s="1"/>
  <c r="Z1414" i="7" s="1"/>
  <c r="Z1415" i="7" s="1"/>
  <c r="Z1416" i="7" s="1"/>
  <c r="Z1417" i="7" s="1"/>
  <c r="Z1418" i="7" s="1"/>
  <c r="Z1419" i="7" s="1"/>
  <c r="Z1420" i="7" s="1"/>
  <c r="Z1421" i="7" s="1"/>
  <c r="Z1422" i="7" s="1"/>
  <c r="Z1423" i="7" s="1"/>
  <c r="Z1424" i="7" s="1"/>
  <c r="Z1425" i="7" s="1"/>
  <c r="Z1426" i="7" s="1"/>
  <c r="Z1427" i="7" s="1"/>
  <c r="Z1428" i="7" s="1"/>
  <c r="Z1429" i="7" s="1"/>
  <c r="Z1430" i="7" s="1"/>
  <c r="Z1431" i="7" s="1"/>
  <c r="Z1432" i="7" s="1"/>
  <c r="Z1433" i="7" s="1"/>
  <c r="Z1434" i="7" s="1"/>
  <c r="Z1435" i="7" s="1"/>
  <c r="Z1436" i="7" s="1"/>
  <c r="Z1437" i="7" s="1"/>
  <c r="Z1438" i="7" s="1"/>
  <c r="Z1439" i="7" s="1"/>
  <c r="Z1440" i="7" s="1"/>
  <c r="Z1441" i="7" s="1"/>
  <c r="Z1442" i="7" s="1"/>
  <c r="Z1443" i="7" s="1"/>
  <c r="Z1444" i="7" s="1"/>
  <c r="Z1445" i="7" s="1"/>
  <c r="Z1446" i="7" s="1"/>
  <c r="Z1447" i="7" s="1"/>
  <c r="Z1448" i="7" s="1"/>
  <c r="Z1449" i="7" s="1"/>
  <c r="Z1450" i="7" s="1"/>
  <c r="Z1451" i="7" s="1"/>
  <c r="Z1452" i="7" s="1"/>
  <c r="Z1453" i="7" s="1"/>
  <c r="Z1454" i="7" s="1"/>
  <c r="Z1455" i="7" s="1"/>
  <c r="Z1456" i="7" s="1"/>
  <c r="Z1457" i="7" s="1"/>
  <c r="Z1458" i="7" s="1"/>
  <c r="Z1459" i="7" s="1"/>
  <c r="Z1460" i="7" s="1"/>
  <c r="Z1461" i="7" s="1"/>
  <c r="Z1462" i="7" s="1"/>
  <c r="Z1463" i="7" s="1"/>
  <c r="Z1464" i="7" s="1"/>
  <c r="Z1465" i="7" s="1"/>
  <c r="Z1466" i="7" s="1"/>
  <c r="Z1467" i="7" s="1"/>
  <c r="Z1468" i="7" s="1"/>
  <c r="Z1469" i="7" s="1"/>
  <c r="Z1470" i="7" s="1"/>
  <c r="Z1471" i="7" s="1"/>
  <c r="Z1472" i="7" s="1"/>
  <c r="Z1473" i="7" s="1"/>
  <c r="Z1474" i="7" s="1"/>
  <c r="Z1475" i="7" s="1"/>
  <c r="Z1476" i="7" s="1"/>
  <c r="Z1477" i="7" s="1"/>
  <c r="Z1478" i="7" s="1"/>
  <c r="Z1479" i="7" s="1"/>
  <c r="Z1480" i="7" s="1"/>
  <c r="Z1481" i="7" s="1"/>
  <c r="Z1482" i="7" s="1"/>
  <c r="Z1483" i="7" s="1"/>
  <c r="Z1484" i="7" s="1"/>
  <c r="Z1485" i="7" s="1"/>
  <c r="Z1486" i="7" s="1"/>
  <c r="Z1487" i="7" s="1"/>
  <c r="Z1488" i="7" s="1"/>
  <c r="Z1489" i="7" s="1"/>
  <c r="Z1490" i="7" s="1"/>
  <c r="Z1491" i="7" s="1"/>
  <c r="Z1492" i="7" s="1"/>
  <c r="Z1493" i="7" s="1"/>
  <c r="Z1494" i="7" s="1"/>
  <c r="Z1495" i="7" s="1"/>
  <c r="Z1496" i="7" s="1"/>
  <c r="Z1497" i="7" s="1"/>
  <c r="Z1498" i="7" s="1"/>
  <c r="Z1499" i="7" s="1"/>
  <c r="Z1500" i="7" s="1"/>
  <c r="Z1501" i="7" s="1"/>
  <c r="Z1502" i="7" s="1"/>
  <c r="Z1503" i="7" s="1"/>
  <c r="Z1504" i="7" s="1"/>
  <c r="Z1505" i="7" s="1"/>
  <c r="Z1506" i="7" s="1"/>
  <c r="Z1507" i="7" s="1"/>
  <c r="Z1508" i="7" s="1"/>
  <c r="Z1509" i="7" s="1"/>
  <c r="Z1510" i="7" s="1"/>
  <c r="Z1511" i="7" s="1"/>
  <c r="Z1512" i="7" s="1"/>
  <c r="Z1513" i="7" s="1"/>
  <c r="Z1514" i="7" s="1"/>
  <c r="Z1515" i="7" s="1"/>
  <c r="Z1516" i="7" s="1"/>
  <c r="Z1517" i="7" s="1"/>
  <c r="Z1518" i="7" s="1"/>
  <c r="Z1519" i="7" s="1"/>
  <c r="Z1520" i="7" s="1"/>
  <c r="Z1521" i="7" s="1"/>
  <c r="Z1522" i="7" s="1"/>
  <c r="Z1523" i="7" s="1"/>
  <c r="Z1524" i="7" s="1"/>
  <c r="Z1525" i="7" s="1"/>
  <c r="Z1526" i="7" s="1"/>
  <c r="Z1527" i="7" s="1"/>
  <c r="Z1528" i="7" s="1"/>
  <c r="Z1529" i="7" s="1"/>
  <c r="Z1530" i="7" s="1"/>
  <c r="Z1531" i="7" s="1"/>
  <c r="Z1532" i="7" s="1"/>
  <c r="Z1533" i="7" s="1"/>
  <c r="Z1534" i="7" s="1"/>
  <c r="Z1535" i="7" s="1"/>
  <c r="Z1536" i="7" s="1"/>
  <c r="Z1537" i="7" s="1"/>
  <c r="Z1538" i="7" s="1"/>
  <c r="Z1539" i="7" s="1"/>
  <c r="Z1540" i="7" s="1"/>
  <c r="Z1541" i="7" s="1"/>
  <c r="Z1542" i="7" s="1"/>
  <c r="Z1543" i="7" s="1"/>
  <c r="Z1544" i="7" s="1"/>
  <c r="Z1545" i="7" s="1"/>
  <c r="Z1546" i="7" s="1"/>
  <c r="Z1547" i="7" s="1"/>
  <c r="Z1548" i="7" s="1"/>
  <c r="Z1549" i="7" s="1"/>
  <c r="Z1550" i="7" s="1"/>
  <c r="Z1551" i="7" s="1"/>
  <c r="Z1552" i="7" s="1"/>
  <c r="Z1553" i="7" s="1"/>
  <c r="Z1554" i="7" s="1"/>
  <c r="Z1555" i="7" s="1"/>
  <c r="Z1556" i="7" s="1"/>
  <c r="Z1557" i="7" s="1"/>
  <c r="Z1558" i="7" s="1"/>
  <c r="Z1559" i="7" s="1"/>
  <c r="Z1560" i="7" s="1"/>
  <c r="Z1561" i="7" s="1"/>
  <c r="Z1562" i="7" s="1"/>
  <c r="Z1563" i="7" s="1"/>
  <c r="Z1564" i="7" s="1"/>
  <c r="Z1565" i="7" s="1"/>
  <c r="Z1566" i="7" s="1"/>
  <c r="Z1567" i="7" s="1"/>
  <c r="Z1568" i="7" s="1"/>
  <c r="Z1569" i="7" s="1"/>
  <c r="Z1570" i="7" s="1"/>
  <c r="Z1571" i="7" s="1"/>
  <c r="Z1572" i="7" s="1"/>
  <c r="Z1573" i="7" s="1"/>
  <c r="Z1574" i="7" s="1"/>
  <c r="Z1575" i="7" s="1"/>
  <c r="Z1576" i="7" s="1"/>
  <c r="Z1577" i="7" s="1"/>
  <c r="Z1578" i="7" s="1"/>
  <c r="Z1579" i="7" s="1"/>
  <c r="Z1580" i="7" s="1"/>
  <c r="Z1581" i="7" s="1"/>
  <c r="Z1582" i="7" s="1"/>
  <c r="Z1583" i="7" s="1"/>
  <c r="Z1584" i="7" s="1"/>
  <c r="Z1585" i="7" s="1"/>
  <c r="Z1586" i="7" s="1"/>
  <c r="Z1587" i="7" s="1"/>
  <c r="Z1588" i="7" s="1"/>
  <c r="Z1589" i="7" s="1"/>
  <c r="Z1590" i="7" s="1"/>
  <c r="Z1591" i="7" s="1"/>
  <c r="Z1592" i="7" s="1"/>
  <c r="Z1593" i="7" s="1"/>
  <c r="Z1594" i="7" s="1"/>
  <c r="Z1595" i="7" s="1"/>
  <c r="Z1596" i="7" s="1"/>
  <c r="Z1597" i="7" s="1"/>
  <c r="Z1598" i="7" s="1"/>
  <c r="Z1599" i="7" s="1"/>
  <c r="Z1600" i="7" s="1"/>
  <c r="Z1601" i="7" s="1"/>
  <c r="Z1602" i="7" s="1"/>
  <c r="Z1603" i="7" s="1"/>
  <c r="Z1604" i="7" s="1"/>
  <c r="Z1605" i="7" s="1"/>
  <c r="Z1606" i="7" s="1"/>
  <c r="Z1607" i="7" s="1"/>
  <c r="Z1608" i="7" s="1"/>
  <c r="Z1609" i="7" s="1"/>
  <c r="Z1610" i="7" s="1"/>
  <c r="Z1611" i="7" s="1"/>
  <c r="Z1612" i="7" s="1"/>
  <c r="Z1613" i="7" s="1"/>
  <c r="Z1614" i="7" s="1"/>
  <c r="Z1615" i="7" s="1"/>
  <c r="Z1616" i="7" s="1"/>
  <c r="Z1617" i="7" s="1"/>
  <c r="Z1618" i="7" s="1"/>
  <c r="Z1619" i="7" s="1"/>
  <c r="Z1620" i="7" s="1"/>
  <c r="Z1621" i="7" s="1"/>
  <c r="Z1622" i="7" s="1"/>
  <c r="Z1623" i="7" s="1"/>
  <c r="Z1624" i="7" s="1"/>
  <c r="Z1625" i="7" s="1"/>
  <c r="Z1626" i="7" s="1"/>
  <c r="Z1627" i="7" s="1"/>
  <c r="Z1628" i="7" s="1"/>
  <c r="Z1629" i="7" s="1"/>
  <c r="Z1630" i="7" s="1"/>
  <c r="Z1631" i="7" s="1"/>
  <c r="Z1632" i="7" s="1"/>
  <c r="Z1633" i="7" s="1"/>
  <c r="Z1634" i="7" s="1"/>
  <c r="Z1635" i="7" s="1"/>
  <c r="Z1636" i="7" s="1"/>
  <c r="Z1637" i="7" s="1"/>
  <c r="Z1638" i="7" s="1"/>
  <c r="Z1639" i="7" s="1"/>
  <c r="Z1640" i="7" s="1"/>
  <c r="Z1641" i="7" s="1"/>
  <c r="Z1642" i="7" s="1"/>
  <c r="Z1643" i="7" s="1"/>
  <c r="Z1644" i="7" s="1"/>
  <c r="Z1645" i="7" s="1"/>
  <c r="Z1646" i="7" s="1"/>
  <c r="Z1647" i="7" s="1"/>
  <c r="Z1648" i="7" s="1"/>
  <c r="Z1649" i="7" s="1"/>
  <c r="Z1650" i="7" s="1"/>
  <c r="Z1651" i="7" s="1"/>
  <c r="Z1652" i="7" s="1"/>
  <c r="Z1653" i="7" s="1"/>
  <c r="Z1654" i="7" s="1"/>
  <c r="Z1655" i="7" s="1"/>
  <c r="Z1656" i="7" s="1"/>
  <c r="Z1657" i="7" s="1"/>
  <c r="Z1658" i="7" s="1"/>
  <c r="Z1659" i="7" s="1"/>
  <c r="Z1660" i="7" s="1"/>
  <c r="Z1661" i="7" s="1"/>
  <c r="Z1662" i="7" s="1"/>
  <c r="Z1663" i="7" s="1"/>
  <c r="Z1664" i="7" s="1"/>
  <c r="Z1665" i="7" s="1"/>
  <c r="Z1666" i="7" s="1"/>
  <c r="Z1667" i="7" s="1"/>
  <c r="Z1668" i="7" s="1"/>
  <c r="Z1669" i="7" s="1"/>
  <c r="Z1670" i="7" s="1"/>
  <c r="Z1671" i="7" s="1"/>
  <c r="Z1672" i="7" s="1"/>
  <c r="Z1673" i="7" s="1"/>
  <c r="Z1674" i="7" s="1"/>
  <c r="Z1675" i="7" s="1"/>
  <c r="Z1676" i="7" s="1"/>
  <c r="Z1677" i="7" s="1"/>
  <c r="Z1678" i="7" s="1"/>
  <c r="Z1679" i="7" s="1"/>
  <c r="Z1680" i="7" s="1"/>
  <c r="Z1681" i="7" s="1"/>
  <c r="Z1682" i="7" s="1"/>
  <c r="Z1683" i="7" s="1"/>
  <c r="Z1684" i="7" s="1"/>
  <c r="Z1685" i="7" s="1"/>
  <c r="Z1686" i="7" s="1"/>
  <c r="Z1687" i="7" s="1"/>
  <c r="Z1688" i="7" s="1"/>
  <c r="Z1689" i="7" s="1"/>
  <c r="Z1690" i="7" s="1"/>
  <c r="Z1691" i="7" s="1"/>
  <c r="Z1692" i="7" s="1"/>
  <c r="Z1693" i="7" s="1"/>
  <c r="Z1694" i="7" s="1"/>
  <c r="Z1695" i="7" s="1"/>
  <c r="Z1696" i="7" s="1"/>
  <c r="Z1697" i="7" s="1"/>
  <c r="Z1698" i="7" s="1"/>
  <c r="Z1699" i="7" s="1"/>
  <c r="Z1700" i="7" s="1"/>
  <c r="Z1701" i="7" s="1"/>
  <c r="Z1702" i="7" s="1"/>
  <c r="Z1703" i="7" s="1"/>
  <c r="Z1704" i="7" s="1"/>
  <c r="Z1705" i="7" s="1"/>
  <c r="Z1706" i="7" s="1"/>
  <c r="Z1707" i="7" s="1"/>
  <c r="Z1708" i="7" s="1"/>
  <c r="Z1709" i="7" s="1"/>
  <c r="Z1710" i="7" s="1"/>
  <c r="Z1711" i="7" s="1"/>
  <c r="Z1712" i="7" s="1"/>
  <c r="Z1713" i="7" s="1"/>
  <c r="Z1714" i="7" s="1"/>
  <c r="Z1715" i="7" s="1"/>
  <c r="Z1716" i="7" s="1"/>
  <c r="Z1717" i="7" s="1"/>
  <c r="Z1718" i="7" s="1"/>
  <c r="Z1719" i="7" s="1"/>
  <c r="Z1720" i="7" s="1"/>
  <c r="Z1721" i="7" s="1"/>
  <c r="Z1722" i="7" s="1"/>
  <c r="Z1723" i="7" s="1"/>
  <c r="Z1724" i="7" s="1"/>
  <c r="Z1725" i="7" s="1"/>
  <c r="Z1726" i="7" s="1"/>
  <c r="Z1727" i="7" s="1"/>
  <c r="Z1728" i="7" s="1"/>
  <c r="Z1729" i="7" s="1"/>
  <c r="Z1730" i="7" s="1"/>
  <c r="Z1731" i="7" s="1"/>
  <c r="Z1732" i="7" s="1"/>
  <c r="Z1733" i="7" s="1"/>
  <c r="Z1734" i="7" s="1"/>
  <c r="Z1735" i="7" s="1"/>
  <c r="Z1736" i="7" s="1"/>
  <c r="Z1737" i="7" s="1"/>
  <c r="Z1738" i="7" s="1"/>
  <c r="Z1739" i="7" s="1"/>
  <c r="Z1740" i="7" s="1"/>
  <c r="Z1741" i="7" s="1"/>
  <c r="Z1742" i="7" s="1"/>
  <c r="Z1743" i="7" s="1"/>
  <c r="Z1744" i="7" s="1"/>
  <c r="Z1745" i="7" s="1"/>
  <c r="Z1746" i="7" s="1"/>
  <c r="Z1747" i="7" s="1"/>
  <c r="Z1748" i="7" s="1"/>
  <c r="Z1749" i="7" s="1"/>
  <c r="Z1750" i="7" s="1"/>
  <c r="Z1751" i="7" s="1"/>
  <c r="Z1752" i="7" s="1"/>
  <c r="Z1753" i="7" s="1"/>
  <c r="Z1754" i="7" s="1"/>
  <c r="Z1755" i="7" s="1"/>
  <c r="Z1756" i="7" s="1"/>
  <c r="Z1757" i="7" s="1"/>
  <c r="Z1758" i="7" s="1"/>
  <c r="Z1759" i="7" s="1"/>
  <c r="Z1760" i="7" s="1"/>
  <c r="Z1761" i="7" s="1"/>
  <c r="Z1762" i="7" s="1"/>
  <c r="Z1763" i="7" s="1"/>
  <c r="Z1764" i="7" s="1"/>
  <c r="Z1765" i="7" s="1"/>
  <c r="Z1766" i="7" s="1"/>
  <c r="Z1767" i="7" s="1"/>
  <c r="Z1768" i="7" s="1"/>
  <c r="Z1769" i="7" s="1"/>
  <c r="Z1770" i="7" s="1"/>
  <c r="Z1771" i="7" s="1"/>
  <c r="Z1772" i="7" s="1"/>
  <c r="Z1773" i="7" s="1"/>
  <c r="Z1774" i="7" s="1"/>
  <c r="Z1775" i="7" s="1"/>
  <c r="Z1776" i="7" s="1"/>
  <c r="Z1777" i="7" s="1"/>
  <c r="Z1778" i="7" s="1"/>
  <c r="Z1779" i="7" s="1"/>
  <c r="Z1780" i="7" s="1"/>
  <c r="Z1781" i="7" s="1"/>
  <c r="Z1782" i="7" s="1"/>
  <c r="Z1783" i="7" s="1"/>
  <c r="Z1784" i="7" s="1"/>
  <c r="Z1785" i="7" s="1"/>
  <c r="Z1786" i="7" s="1"/>
  <c r="Z1787" i="7" s="1"/>
  <c r="Z1788" i="7" s="1"/>
  <c r="Z1789" i="7" s="1"/>
  <c r="Z1790" i="7" s="1"/>
  <c r="Z1791" i="7" s="1"/>
  <c r="Z1792" i="7" s="1"/>
  <c r="Z1793" i="7" s="1"/>
  <c r="Z1794" i="7" s="1"/>
  <c r="Z1795" i="7" s="1"/>
  <c r="Z1796" i="7" s="1"/>
  <c r="Z1797" i="7" s="1"/>
  <c r="Z1798" i="7" s="1"/>
  <c r="Z1799" i="7" s="1"/>
  <c r="Z1800" i="7" s="1"/>
  <c r="Z1801" i="7" s="1"/>
  <c r="Z1802" i="7" s="1"/>
  <c r="Z1803" i="7" s="1"/>
  <c r="Z1804" i="7" s="1"/>
  <c r="Z1805" i="7" s="1"/>
  <c r="Z1806" i="7" s="1"/>
  <c r="Z1807" i="7" s="1"/>
  <c r="Z1808" i="7" s="1"/>
  <c r="Z1809" i="7" s="1"/>
  <c r="Z1810" i="7" s="1"/>
  <c r="Z1811" i="7" s="1"/>
  <c r="Z1812" i="7" s="1"/>
  <c r="Z1813" i="7" s="1"/>
  <c r="Z1814" i="7" s="1"/>
  <c r="Z1815" i="7" s="1"/>
  <c r="Z1816" i="7" s="1"/>
  <c r="Z1817" i="7" s="1"/>
  <c r="Z1818" i="7" s="1"/>
  <c r="Z1819" i="7" s="1"/>
  <c r="Z1820" i="7" s="1"/>
  <c r="Z1821" i="7" s="1"/>
  <c r="Z1822" i="7" s="1"/>
  <c r="Z1823" i="7" s="1"/>
  <c r="Z1824" i="7" s="1"/>
  <c r="Z1825" i="7" s="1"/>
  <c r="Z1826" i="7" s="1"/>
  <c r="Z1827" i="7" s="1"/>
  <c r="Z1828" i="7" s="1"/>
  <c r="Z1829" i="7" s="1"/>
  <c r="Z1830" i="7" s="1"/>
  <c r="Z1831" i="7" s="1"/>
  <c r="Z1832" i="7" s="1"/>
  <c r="Z1833" i="7" s="1"/>
  <c r="Z1834" i="7" s="1"/>
  <c r="Z1835" i="7" s="1"/>
  <c r="Z1836" i="7" s="1"/>
  <c r="Z1837" i="7" s="1"/>
  <c r="Z1838" i="7" s="1"/>
  <c r="Z1839" i="7" s="1"/>
  <c r="Z1840" i="7" s="1"/>
  <c r="Z1841" i="7" s="1"/>
  <c r="Z1842" i="7" s="1"/>
  <c r="Z1843" i="7" s="1"/>
  <c r="Z1844" i="7" s="1"/>
  <c r="Z1845" i="7" s="1"/>
  <c r="Z1846" i="7" s="1"/>
  <c r="Z1847" i="7" s="1"/>
  <c r="Z1848" i="7" s="1"/>
  <c r="Z1849" i="7" s="1"/>
  <c r="Z1850" i="7" s="1"/>
  <c r="Z1851" i="7" s="1"/>
  <c r="Z1852" i="7" s="1"/>
  <c r="Z1853" i="7" s="1"/>
  <c r="Z1854" i="7" s="1"/>
  <c r="Z1855" i="7" s="1"/>
  <c r="Z1856" i="7" s="1"/>
  <c r="Z1857" i="7" s="1"/>
  <c r="Z1858" i="7" s="1"/>
  <c r="Z1859" i="7" s="1"/>
  <c r="Z1860" i="7" s="1"/>
  <c r="Z1861" i="7" s="1"/>
  <c r="Z1862" i="7" s="1"/>
  <c r="Z1863" i="7" s="1"/>
  <c r="Z1864" i="7" s="1"/>
  <c r="Z1865" i="7" s="1"/>
  <c r="Z1866" i="7" s="1"/>
  <c r="Z1867" i="7" s="1"/>
  <c r="Z1868" i="7" s="1"/>
  <c r="Z1869" i="7" s="1"/>
  <c r="Z1870" i="7" s="1"/>
  <c r="Z1871" i="7" s="1"/>
  <c r="Z1872" i="7" s="1"/>
  <c r="Z1873" i="7" s="1"/>
  <c r="Z1874" i="7" s="1"/>
  <c r="Z1875" i="7" s="1"/>
  <c r="Z1876" i="7" s="1"/>
  <c r="Z1877" i="7" s="1"/>
  <c r="Z1878" i="7" s="1"/>
  <c r="Z1879" i="7" s="1"/>
  <c r="Z1880" i="7" s="1"/>
  <c r="Z1881" i="7" s="1"/>
  <c r="Z1882" i="7" s="1"/>
  <c r="Z1883" i="7" s="1"/>
  <c r="Z1884" i="7" s="1"/>
  <c r="Z1885" i="7" s="1"/>
  <c r="Z1886" i="7" s="1"/>
  <c r="Z1887" i="7" s="1"/>
  <c r="Z1888" i="7" s="1"/>
  <c r="Z1889" i="7" s="1"/>
  <c r="Z1890" i="7" s="1"/>
  <c r="Z1891" i="7" s="1"/>
  <c r="Z1892" i="7" s="1"/>
  <c r="Z1893" i="7" s="1"/>
  <c r="Z1894" i="7" s="1"/>
  <c r="Z1895" i="7" s="1"/>
  <c r="Z1896" i="7" s="1"/>
  <c r="Z1897" i="7" s="1"/>
  <c r="Z1898" i="7" s="1"/>
  <c r="Z1899" i="7" s="1"/>
  <c r="Z1900" i="7" s="1"/>
  <c r="Z1901" i="7" s="1"/>
  <c r="Z1902" i="7" s="1"/>
  <c r="Z1903" i="7" s="1"/>
  <c r="Z1904" i="7" s="1"/>
  <c r="Z1905" i="7" s="1"/>
  <c r="Z1906" i="7" s="1"/>
  <c r="Z1907" i="7" s="1"/>
  <c r="Z1908" i="7" s="1"/>
  <c r="Z1909" i="7" s="1"/>
  <c r="Z1910" i="7" s="1"/>
  <c r="Z1911" i="7" s="1"/>
  <c r="Z1912" i="7" s="1"/>
  <c r="Z1913" i="7" s="1"/>
  <c r="Z1914" i="7" s="1"/>
  <c r="Z1915" i="7" s="1"/>
  <c r="Z1916" i="7" s="1"/>
  <c r="Z1917" i="7" s="1"/>
  <c r="Z1918" i="7" s="1"/>
  <c r="Z1919" i="7" s="1"/>
  <c r="Z1920" i="7" s="1"/>
  <c r="Z1921" i="7" s="1"/>
  <c r="Z1922" i="7" s="1"/>
  <c r="Z1923" i="7" s="1"/>
  <c r="Z1924" i="7" s="1"/>
  <c r="Z1925" i="7" s="1"/>
  <c r="Z1926" i="7" s="1"/>
  <c r="Z1927" i="7" s="1"/>
  <c r="Z1928" i="7" s="1"/>
  <c r="Z1929" i="7" s="1"/>
  <c r="Z1930" i="7" s="1"/>
  <c r="Z1931" i="7" s="1"/>
  <c r="Z1932" i="7" s="1"/>
  <c r="Z1933" i="7" s="1"/>
  <c r="Z1934" i="7" s="1"/>
  <c r="Z1935" i="7" s="1"/>
  <c r="Z1936" i="7" s="1"/>
  <c r="Z1937" i="7" s="1"/>
  <c r="Z1938" i="7" s="1"/>
  <c r="Z1939" i="7" s="1"/>
  <c r="Z1940" i="7" s="1"/>
  <c r="Z1941" i="7" s="1"/>
  <c r="Z1942" i="7" s="1"/>
  <c r="Z1943" i="7" s="1"/>
  <c r="Z1944" i="7" s="1"/>
  <c r="Z1945" i="7" s="1"/>
  <c r="Z1946" i="7" s="1"/>
  <c r="Z1947" i="7" s="1"/>
  <c r="Z1948" i="7" s="1"/>
  <c r="Z1949" i="7" s="1"/>
  <c r="Z1950" i="7" s="1"/>
  <c r="Z1951" i="7" s="1"/>
  <c r="Z1952" i="7" s="1"/>
  <c r="Z1953" i="7" s="1"/>
  <c r="Z1954" i="7" s="1"/>
  <c r="Z1955" i="7" s="1"/>
  <c r="Z1956" i="7" s="1"/>
  <c r="Z1957" i="7" s="1"/>
  <c r="Z1958" i="7" s="1"/>
  <c r="Z1959" i="7" s="1"/>
  <c r="Z1960" i="7" s="1"/>
  <c r="Z1961" i="7" s="1"/>
  <c r="Z1962" i="7" s="1"/>
  <c r="Z1963" i="7" s="1"/>
  <c r="Z1964" i="7" s="1"/>
  <c r="Z1965" i="7" s="1"/>
  <c r="Z1966" i="7" s="1"/>
  <c r="Z1967" i="7" s="1"/>
  <c r="Z1968" i="7" s="1"/>
  <c r="Z1969" i="7" s="1"/>
  <c r="Z1970" i="7" s="1"/>
  <c r="Z1971" i="7" s="1"/>
  <c r="Z1972" i="7" s="1"/>
  <c r="Z1973" i="7" s="1"/>
  <c r="Z1974" i="7" s="1"/>
  <c r="Z1975" i="7" s="1"/>
  <c r="Z1976" i="7" s="1"/>
  <c r="Z1977" i="7" s="1"/>
  <c r="Z1978" i="7" s="1"/>
  <c r="Z1979" i="7" s="1"/>
  <c r="Z1980" i="7" s="1"/>
  <c r="Z1981" i="7" s="1"/>
  <c r="Z1982" i="7" s="1"/>
  <c r="Z1983" i="7" s="1"/>
  <c r="Z1984" i="7" s="1"/>
  <c r="Z1985" i="7" s="1"/>
  <c r="Z1986" i="7" s="1"/>
  <c r="Z1987" i="7" s="1"/>
  <c r="Z1988" i="7" s="1"/>
  <c r="Z1989" i="7" s="1"/>
  <c r="Z1990" i="7" s="1"/>
  <c r="Z1991" i="7" s="1"/>
  <c r="Z1992" i="7" s="1"/>
  <c r="Z1993" i="7" s="1"/>
  <c r="Z1994" i="7" s="1"/>
  <c r="Z1995" i="7" s="1"/>
  <c r="Z1996" i="7" s="1"/>
  <c r="Z1997" i="7" s="1"/>
  <c r="Z1998" i="7" s="1"/>
  <c r="Z1999" i="7" s="1"/>
  <c r="Z2000" i="7" s="1"/>
  <c r="Z2001" i="7" s="1"/>
  <c r="Z2002" i="7" s="1"/>
  <c r="Z2003" i="7" s="1"/>
  <c r="Z2004" i="7" s="1"/>
  <c r="Z2005" i="7" s="1"/>
  <c r="Z2006" i="7" s="1"/>
  <c r="Z2007" i="7" s="1"/>
  <c r="Z2008" i="7" s="1"/>
  <c r="Z2009" i="7" s="1"/>
  <c r="Z2010" i="7" s="1"/>
  <c r="Z2011" i="7" s="1"/>
  <c r="Z2012" i="7" s="1"/>
  <c r="Z2013" i="7" s="1"/>
  <c r="Z2014" i="7" s="1"/>
  <c r="Z2015" i="7" s="1"/>
  <c r="Z2016" i="7" s="1"/>
  <c r="Z2017" i="7" s="1"/>
  <c r="Z2018" i="7" s="1"/>
  <c r="Z2019" i="7" s="1"/>
  <c r="Z2020" i="7" s="1"/>
  <c r="Z2021" i="7" s="1"/>
  <c r="Z2022" i="7" s="1"/>
  <c r="Z2023" i="7" s="1"/>
  <c r="Z2024" i="7" s="1"/>
  <c r="Z2025" i="7" s="1"/>
  <c r="Z2026" i="7" s="1"/>
  <c r="Z2027" i="7" s="1"/>
  <c r="Z2028" i="7" s="1"/>
  <c r="Z2029" i="7" s="1"/>
  <c r="Z2030" i="7" s="1"/>
  <c r="Z2031" i="7" s="1"/>
  <c r="Z2032" i="7" s="1"/>
  <c r="Z2033" i="7" s="1"/>
  <c r="Z2034" i="7" s="1"/>
  <c r="Z2035" i="7" s="1"/>
  <c r="Z2036" i="7" s="1"/>
  <c r="Z2037" i="7" s="1"/>
  <c r="Z2038" i="7" s="1"/>
  <c r="Z2039" i="7" s="1"/>
  <c r="Z2040" i="7" s="1"/>
  <c r="Z2041" i="7" s="1"/>
  <c r="Z2042" i="7" s="1"/>
  <c r="Z2043" i="7" s="1"/>
  <c r="Z2044" i="7" s="1"/>
  <c r="Z2045" i="7" s="1"/>
  <c r="Z2046" i="7" s="1"/>
  <c r="Z2047" i="7" s="1"/>
  <c r="Z2048" i="7" s="1"/>
  <c r="Z2049" i="7" s="1"/>
  <c r="Z2050" i="7" s="1"/>
  <c r="Z2051" i="7" s="1"/>
  <c r="Z2052" i="7" s="1"/>
  <c r="Z2053" i="7" s="1"/>
  <c r="Z2054" i="7" s="1"/>
  <c r="Z2055" i="7" s="1"/>
  <c r="Z2056" i="7" s="1"/>
  <c r="Z2057" i="7" s="1"/>
  <c r="Z2058" i="7" s="1"/>
  <c r="Z2059" i="7" s="1"/>
  <c r="Z2060" i="7" s="1"/>
  <c r="Z2061" i="7" s="1"/>
  <c r="Z2062" i="7" s="1"/>
  <c r="Z2063" i="7" s="1"/>
  <c r="Z2064" i="7" s="1"/>
  <c r="Z2065" i="7" s="1"/>
  <c r="Z2066" i="7" s="1"/>
  <c r="Z2067" i="7" s="1"/>
  <c r="Z2068" i="7" s="1"/>
  <c r="Z2069" i="7" s="1"/>
  <c r="Z2070" i="7" s="1"/>
  <c r="Z2071" i="7" s="1"/>
  <c r="Z2072" i="7" s="1"/>
  <c r="Z2073" i="7" s="1"/>
  <c r="Z2074" i="7" s="1"/>
  <c r="Z2075" i="7" s="1"/>
  <c r="Z2076" i="7" s="1"/>
  <c r="Z2077" i="7" s="1"/>
  <c r="Z2078" i="7" s="1"/>
  <c r="Z2079" i="7" s="1"/>
  <c r="Z2080" i="7" s="1"/>
  <c r="Z2081" i="7" s="1"/>
  <c r="Z2082" i="7" s="1"/>
  <c r="Z2083" i="7" s="1"/>
  <c r="Z2084" i="7" s="1"/>
  <c r="Z2085" i="7" s="1"/>
  <c r="Z2086" i="7" s="1"/>
  <c r="Z2087" i="7" s="1"/>
  <c r="Z2088" i="7" s="1"/>
  <c r="Z2089" i="7" s="1"/>
  <c r="Z2090" i="7" s="1"/>
  <c r="Z2091" i="7" s="1"/>
  <c r="Z2092" i="7" s="1"/>
  <c r="Z2093" i="7" s="1"/>
  <c r="Z2094" i="7" s="1"/>
  <c r="Z2095" i="7" s="1"/>
  <c r="Z2096" i="7" s="1"/>
  <c r="Z2097" i="7" s="1"/>
  <c r="Z2098" i="7" s="1"/>
  <c r="Z2099" i="7" s="1"/>
  <c r="Z2100" i="7" s="1"/>
  <c r="Z2101" i="7" s="1"/>
  <c r="Z2102" i="7" s="1"/>
  <c r="Z2103" i="7" s="1"/>
  <c r="Z2104" i="7" s="1"/>
  <c r="Z2105" i="7" s="1"/>
  <c r="Z2106" i="7" s="1"/>
  <c r="Z2107" i="7" s="1"/>
  <c r="Z2108" i="7" s="1"/>
  <c r="Z2109" i="7" s="1"/>
  <c r="Z2110" i="7" s="1"/>
  <c r="Z2111" i="7" s="1"/>
  <c r="Z2112" i="7" s="1"/>
  <c r="Z2113" i="7" s="1"/>
  <c r="Z2114" i="7" s="1"/>
  <c r="Z2115" i="7" s="1"/>
  <c r="Z2116" i="7" s="1"/>
  <c r="Z2117" i="7" s="1"/>
  <c r="Z2118" i="7" s="1"/>
  <c r="Z2119" i="7" s="1"/>
  <c r="Z2120" i="7" s="1"/>
  <c r="Z2121" i="7" s="1"/>
  <c r="Z2122" i="7" s="1"/>
  <c r="Z2123" i="7" s="1"/>
  <c r="Z2124" i="7" s="1"/>
  <c r="Z2125" i="7" s="1"/>
  <c r="Z2126" i="7" s="1"/>
  <c r="Z2127" i="7" s="1"/>
  <c r="Z2128" i="7" s="1"/>
  <c r="Z2129" i="7" s="1"/>
  <c r="Z2130" i="7" s="1"/>
  <c r="Z2131" i="7" s="1"/>
  <c r="Z2132" i="7" s="1"/>
  <c r="Z2133" i="7" s="1"/>
  <c r="Z2134" i="7" s="1"/>
  <c r="Z2135" i="7" s="1"/>
  <c r="Z2136" i="7" s="1"/>
  <c r="Z2137" i="7" s="1"/>
  <c r="Z2138" i="7" s="1"/>
  <c r="Z2139" i="7" s="1"/>
  <c r="Z2140" i="7" s="1"/>
  <c r="Z2141" i="7" s="1"/>
  <c r="Z2142" i="7" s="1"/>
  <c r="Z2143" i="7" s="1"/>
  <c r="Z2144" i="7" s="1"/>
  <c r="Z2145" i="7" s="1"/>
  <c r="Z2146" i="7" s="1"/>
  <c r="Z2147" i="7" s="1"/>
  <c r="Z2148" i="7" s="1"/>
  <c r="Z2149" i="7" s="1"/>
  <c r="Z2150" i="7" s="1"/>
  <c r="Z2151" i="7" s="1"/>
  <c r="Z2152" i="7" s="1"/>
  <c r="Z2153" i="7" s="1"/>
  <c r="Z2154" i="7" s="1"/>
  <c r="Z2155" i="7" s="1"/>
  <c r="Z2156" i="7" s="1"/>
  <c r="Z2157" i="7" s="1"/>
  <c r="Z2158" i="7" s="1"/>
  <c r="Z2159" i="7" s="1"/>
  <c r="Z2160" i="7" s="1"/>
  <c r="Z2161" i="7" s="1"/>
  <c r="Z2162" i="7" s="1"/>
  <c r="Z2163" i="7" s="1"/>
  <c r="Z2164" i="7" s="1"/>
  <c r="Z2165" i="7" s="1"/>
  <c r="Z2166" i="7" s="1"/>
  <c r="Z2167" i="7" s="1"/>
  <c r="Z2168" i="7" s="1"/>
  <c r="Z2169" i="7" s="1"/>
  <c r="Z2170" i="7" s="1"/>
  <c r="Z2171" i="7" s="1"/>
  <c r="Z2172" i="7" s="1"/>
  <c r="Z2173" i="7" s="1"/>
  <c r="Z2174" i="7" s="1"/>
  <c r="Z2175" i="7" s="1"/>
  <c r="Z2176" i="7" s="1"/>
  <c r="Z2177" i="7" s="1"/>
  <c r="Z2178" i="7" s="1"/>
  <c r="Z2179" i="7" s="1"/>
  <c r="Z2180" i="7" s="1"/>
  <c r="Z2181" i="7" s="1"/>
  <c r="Z2182" i="7" s="1"/>
  <c r="Z2183" i="7" s="1"/>
  <c r="Z2184" i="7" s="1"/>
  <c r="Z2185" i="7" s="1"/>
  <c r="Z2186" i="7" s="1"/>
  <c r="Z2187" i="7" s="1"/>
  <c r="Z2188" i="7" s="1"/>
  <c r="Z2189" i="7" s="1"/>
  <c r="Z2190" i="7" s="1"/>
  <c r="Z2191" i="7" s="1"/>
  <c r="Z2192" i="7" s="1"/>
  <c r="Z2193" i="7" s="1"/>
  <c r="Z2194" i="7" s="1"/>
  <c r="Z2195" i="7" s="1"/>
  <c r="Z2196" i="7" s="1"/>
  <c r="Z2197" i="7" s="1"/>
  <c r="Z2198" i="7" s="1"/>
  <c r="Z2199" i="7" s="1"/>
  <c r="Z2200" i="7" s="1"/>
  <c r="Z2201" i="7" s="1"/>
  <c r="Z2202" i="7" s="1"/>
  <c r="Z2203" i="7" s="1"/>
  <c r="Z2204" i="7" s="1"/>
  <c r="Z2205" i="7" s="1"/>
  <c r="Z2206" i="7" s="1"/>
  <c r="Z2207" i="7" s="1"/>
  <c r="Z2208" i="7" s="1"/>
  <c r="Z2209" i="7" s="1"/>
  <c r="Z2210" i="7" s="1"/>
  <c r="Z2211" i="7" s="1"/>
  <c r="Z2212" i="7" s="1"/>
  <c r="Z2213" i="7" s="1"/>
  <c r="Z2214" i="7" s="1"/>
  <c r="Z2215" i="7" s="1"/>
  <c r="Z2216" i="7" s="1"/>
  <c r="Z2217" i="7" s="1"/>
  <c r="Z2218" i="7" s="1"/>
  <c r="Z2219" i="7" s="1"/>
  <c r="Z2220" i="7" s="1"/>
  <c r="Z2221" i="7" s="1"/>
  <c r="Z2222" i="7" s="1"/>
  <c r="Z2223" i="7" s="1"/>
  <c r="Z2224" i="7" s="1"/>
  <c r="Z2225" i="7" s="1"/>
  <c r="Z2226" i="7" s="1"/>
  <c r="Z2227" i="7" s="1"/>
  <c r="Z2228" i="7" s="1"/>
  <c r="Z2229" i="7" s="1"/>
  <c r="Z2230" i="7" s="1"/>
  <c r="Z2231" i="7" s="1"/>
  <c r="Z2232" i="7" s="1"/>
  <c r="Z2233" i="7" s="1"/>
  <c r="Z2234" i="7" s="1"/>
  <c r="Z2235" i="7" s="1"/>
  <c r="Z2236" i="7" s="1"/>
  <c r="Z2237" i="7" s="1"/>
  <c r="Z2238" i="7" s="1"/>
  <c r="Z2239" i="7" s="1"/>
  <c r="Z2240" i="7" s="1"/>
  <c r="Z2241" i="7" s="1"/>
  <c r="Z2242" i="7" s="1"/>
  <c r="Z2243" i="7" s="1"/>
  <c r="Z2244" i="7" s="1"/>
  <c r="Z2245" i="7" s="1"/>
  <c r="Z2246" i="7" s="1"/>
  <c r="Z2247" i="7" s="1"/>
  <c r="Z2248" i="7" s="1"/>
  <c r="Z2249" i="7" s="1"/>
  <c r="Z2250" i="7" s="1"/>
  <c r="Z2251" i="7" s="1"/>
  <c r="Z2252" i="7" s="1"/>
  <c r="Z2253" i="7" s="1"/>
  <c r="Z2254" i="7" s="1"/>
  <c r="Z2255" i="7" s="1"/>
  <c r="Z2256" i="7" s="1"/>
  <c r="Z2257" i="7" s="1"/>
  <c r="Z2258" i="7" s="1"/>
  <c r="Z2259" i="7" s="1"/>
  <c r="Z2260" i="7" s="1"/>
  <c r="Z2261" i="7" s="1"/>
  <c r="Z2262" i="7" s="1"/>
  <c r="Z2263" i="7" s="1"/>
  <c r="Z2264" i="7" s="1"/>
  <c r="Z2265" i="7" s="1"/>
  <c r="Z2266" i="7" s="1"/>
  <c r="Z2267" i="7" s="1"/>
  <c r="Z2268" i="7" s="1"/>
  <c r="Z2269" i="7" s="1"/>
  <c r="Z2270" i="7" s="1"/>
  <c r="Z2271" i="7" s="1"/>
  <c r="Z2272" i="7" s="1"/>
  <c r="Z2273" i="7" s="1"/>
  <c r="Z2274" i="7" s="1"/>
  <c r="Z2275" i="7" s="1"/>
  <c r="Z2276" i="7" s="1"/>
  <c r="Z2277" i="7" s="1"/>
  <c r="Z2278" i="7" s="1"/>
  <c r="Z2279" i="7" s="1"/>
  <c r="Z2280" i="7" s="1"/>
  <c r="Z2281" i="7" s="1"/>
  <c r="Z2282" i="7" s="1"/>
  <c r="Z2283" i="7" s="1"/>
  <c r="Z2284" i="7" s="1"/>
  <c r="Z2285" i="7" s="1"/>
  <c r="Z2286" i="7" s="1"/>
  <c r="Z2287" i="7" s="1"/>
  <c r="Z2288" i="7" s="1"/>
  <c r="Z2289" i="7" s="1"/>
  <c r="Z2290" i="7" s="1"/>
  <c r="Z2291" i="7" s="1"/>
  <c r="Z2292" i="7" s="1"/>
  <c r="Z2293" i="7" s="1"/>
  <c r="Z2294" i="7" s="1"/>
  <c r="Z2295" i="7" s="1"/>
  <c r="Z2296" i="7" s="1"/>
  <c r="Z2297" i="7" s="1"/>
  <c r="Z2298" i="7" s="1"/>
  <c r="Z2299" i="7" s="1"/>
  <c r="Z2300" i="7" s="1"/>
  <c r="Z2301" i="7" s="1"/>
  <c r="Z2302" i="7" s="1"/>
  <c r="Z2303" i="7" s="1"/>
  <c r="Z2304" i="7" s="1"/>
  <c r="Z2305" i="7" s="1"/>
  <c r="Z2306" i="7" s="1"/>
  <c r="Z2307" i="7" s="1"/>
  <c r="Z2308" i="7" s="1"/>
  <c r="Z2309" i="7" s="1"/>
  <c r="Z2310" i="7" s="1"/>
  <c r="Z2311" i="7" s="1"/>
  <c r="Z2312" i="7" s="1"/>
  <c r="Z2313" i="7" s="1"/>
  <c r="Z2314" i="7" s="1"/>
  <c r="Z2315" i="7" s="1"/>
  <c r="Z2316" i="7" s="1"/>
  <c r="Z2317" i="7" s="1"/>
  <c r="Z2318" i="7" s="1"/>
  <c r="Z2319" i="7" s="1"/>
  <c r="Z2320" i="7" s="1"/>
  <c r="Z2321" i="7" s="1"/>
  <c r="Z2322" i="7" s="1"/>
  <c r="Z2323" i="7" s="1"/>
  <c r="Z2324" i="7" s="1"/>
  <c r="Z2325" i="7" s="1"/>
  <c r="Z2326" i="7" s="1"/>
  <c r="Z2327" i="7" s="1"/>
  <c r="Z2328" i="7" s="1"/>
  <c r="Z2329" i="7" s="1"/>
  <c r="Z2330" i="7" s="1"/>
  <c r="Z2331" i="7" s="1"/>
  <c r="Z2332" i="7" s="1"/>
  <c r="Z2333" i="7" s="1"/>
  <c r="Z2334" i="7" s="1"/>
  <c r="Z2335" i="7" s="1"/>
  <c r="Z2336" i="7" s="1"/>
  <c r="Z2337" i="7" s="1"/>
  <c r="Z2338" i="7" s="1"/>
  <c r="Z2339" i="7" s="1"/>
  <c r="Z2340" i="7" s="1"/>
  <c r="Z2341" i="7" s="1"/>
  <c r="Z2342" i="7" s="1"/>
  <c r="Z2343" i="7" s="1"/>
  <c r="Z2344" i="7" s="1"/>
  <c r="Z2345" i="7" s="1"/>
  <c r="Z2346" i="7" s="1"/>
  <c r="Z2347" i="7" s="1"/>
  <c r="Z2348" i="7" s="1"/>
  <c r="Z2349" i="7" s="1"/>
  <c r="Z2350" i="7" s="1"/>
  <c r="Z2351" i="7" s="1"/>
  <c r="Z2352" i="7" s="1"/>
  <c r="Z2353" i="7" s="1"/>
  <c r="Z2354" i="7" s="1"/>
  <c r="Z2355" i="7" s="1"/>
  <c r="Z2356" i="7" s="1"/>
  <c r="Z2357" i="7" s="1"/>
  <c r="Z2358" i="7" s="1"/>
  <c r="Z2359" i="7" s="1"/>
  <c r="Z2360" i="7" s="1"/>
  <c r="Z2361" i="7" s="1"/>
  <c r="Z2362" i="7" s="1"/>
  <c r="Z2363" i="7" s="1"/>
  <c r="Z2364" i="7" s="1"/>
  <c r="Z2365" i="7" s="1"/>
  <c r="Z2366" i="7" s="1"/>
  <c r="Z2367" i="7" s="1"/>
  <c r="Z2368" i="7" s="1"/>
  <c r="Z2369" i="7" s="1"/>
  <c r="Z2370" i="7" s="1"/>
  <c r="Z2371" i="7" s="1"/>
  <c r="Z2372" i="7" s="1"/>
  <c r="Z2373" i="7" s="1"/>
  <c r="Z2374" i="7" s="1"/>
  <c r="Z2375" i="7" s="1"/>
  <c r="Z2376" i="7" s="1"/>
  <c r="Z2377" i="7" s="1"/>
  <c r="Z2378" i="7" s="1"/>
  <c r="Z2379" i="7" s="1"/>
  <c r="Z2380" i="7" s="1"/>
  <c r="Z2381" i="7" s="1"/>
  <c r="Z2382" i="7" s="1"/>
  <c r="Z2383" i="7" s="1"/>
  <c r="Z2384" i="7" s="1"/>
  <c r="Z2385" i="7" s="1"/>
  <c r="Z2386" i="7" s="1"/>
  <c r="Z2387" i="7" s="1"/>
  <c r="Z2388" i="7" s="1"/>
  <c r="Z2389" i="7" s="1"/>
  <c r="Z2390" i="7" s="1"/>
  <c r="Z2391" i="7" s="1"/>
  <c r="Z2392" i="7" s="1"/>
  <c r="Z2393" i="7" s="1"/>
  <c r="Z2394" i="7" s="1"/>
  <c r="Z2395" i="7" s="1"/>
  <c r="Z2396" i="7" s="1"/>
  <c r="Z2397" i="7" s="1"/>
  <c r="Z2398" i="7" s="1"/>
  <c r="Z2399" i="7" s="1"/>
  <c r="Z2400" i="7" s="1"/>
  <c r="Z2401" i="7" s="1"/>
  <c r="Z2402" i="7" s="1"/>
  <c r="Z2403" i="7" s="1"/>
  <c r="Z2404" i="7" s="1"/>
  <c r="Z2405" i="7" s="1"/>
  <c r="Z2406" i="7" s="1"/>
  <c r="Z2407" i="7" s="1"/>
  <c r="Z2408" i="7" s="1"/>
  <c r="Z2409" i="7" s="1"/>
  <c r="Z2410" i="7" s="1"/>
  <c r="Z2411" i="7" s="1"/>
  <c r="Z2412" i="7" s="1"/>
  <c r="Z2413" i="7" s="1"/>
  <c r="Z2414" i="7" s="1"/>
  <c r="Z2415" i="7" s="1"/>
  <c r="Z2416" i="7" s="1"/>
  <c r="Z2417" i="7" s="1"/>
  <c r="Z2418" i="7" s="1"/>
  <c r="Z2419" i="7" s="1"/>
  <c r="Z2420" i="7" s="1"/>
  <c r="Z2421" i="7" s="1"/>
  <c r="Z2422" i="7" s="1"/>
  <c r="Z2423" i="7" s="1"/>
  <c r="Z2424" i="7" s="1"/>
  <c r="Z2425" i="7" s="1"/>
  <c r="Z2426" i="7" s="1"/>
  <c r="Z2427" i="7" s="1"/>
  <c r="Z2428" i="7" s="1"/>
  <c r="Z2429" i="7" s="1"/>
  <c r="Z2430" i="7" s="1"/>
  <c r="Z2431" i="7" s="1"/>
  <c r="Z2432" i="7" s="1"/>
  <c r="Z2433" i="7" s="1"/>
  <c r="Z2434" i="7" s="1"/>
  <c r="Z2435" i="7" s="1"/>
  <c r="Z2436" i="7" s="1"/>
  <c r="Z2437" i="7" s="1"/>
  <c r="Z2438" i="7" s="1"/>
  <c r="Z2439" i="7" s="1"/>
  <c r="Z2440" i="7" s="1"/>
  <c r="Z2441" i="7" s="1"/>
  <c r="Z2442" i="7" s="1"/>
  <c r="Z2443" i="7" s="1"/>
  <c r="Z2444" i="7" s="1"/>
  <c r="Z2445" i="7" s="1"/>
  <c r="Z2446" i="7" s="1"/>
  <c r="Z2447" i="7" s="1"/>
  <c r="Z2448" i="7" s="1"/>
  <c r="Z2449" i="7" s="1"/>
  <c r="Z2450" i="7" s="1"/>
  <c r="Z2451" i="7" s="1"/>
  <c r="Z2452" i="7" s="1"/>
  <c r="Z2453" i="7" s="1"/>
  <c r="Z2454" i="7" s="1"/>
  <c r="Z2455" i="7" s="1"/>
  <c r="Z2456" i="7" s="1"/>
  <c r="Z2457" i="7" s="1"/>
  <c r="Z2458" i="7" s="1"/>
  <c r="Z2459" i="7" s="1"/>
  <c r="Z2460" i="7" s="1"/>
  <c r="Z2461" i="7" s="1"/>
  <c r="Z2462" i="7" s="1"/>
  <c r="Z2463" i="7" s="1"/>
  <c r="Z2464" i="7" s="1"/>
  <c r="Z2465" i="7" s="1"/>
  <c r="Z2466" i="7" s="1"/>
  <c r="Z2467" i="7" s="1"/>
  <c r="Z2468" i="7" s="1"/>
  <c r="Z2469" i="7" s="1"/>
  <c r="Z2470" i="7" s="1"/>
  <c r="Z2471" i="7" s="1"/>
  <c r="Z2472" i="7" s="1"/>
  <c r="Z2473" i="7" s="1"/>
  <c r="Z2474" i="7" s="1"/>
  <c r="Z2475" i="7" s="1"/>
  <c r="Z2476" i="7" s="1"/>
  <c r="Z2477" i="7" s="1"/>
  <c r="Z2478" i="7" s="1"/>
  <c r="Z2479" i="7" s="1"/>
  <c r="Z2480" i="7" s="1"/>
  <c r="Z2481" i="7" s="1"/>
  <c r="Z2482" i="7" s="1"/>
  <c r="Z2483" i="7" s="1"/>
  <c r="Z2484" i="7" s="1"/>
  <c r="Z2485" i="7" s="1"/>
  <c r="Z2486" i="7" s="1"/>
  <c r="Z2487" i="7" s="1"/>
  <c r="Z248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Divya Ravi</author>
  </authors>
  <commentList>
    <comment ref="H2" authorId="0" shapeId="0" xr:uid="{34CCE2CF-D863-45D0-85C1-5E6C5F1F1BCB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country/water port/Dry port/Inland location
Trade countries list available in "Trade details"sheet.</t>
        </r>
      </text>
    </comment>
    <comment ref="I2" authorId="0" shapeId="0" xr:uid="{A9F1BF02-8989-46BA-BFDB-EAD0F81F2BA7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country/water port/Dry port/Inland location
Trade countries list available in "Trade details"sheet.</t>
        </r>
      </text>
    </comment>
    <comment ref="K2" authorId="0" shapeId="0" xr:uid="{A094F048-C3E1-401B-9877-773045B35E9A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Only water port and where Port of loading is different from origin countries
/inland countries
Trade countries list available in "Trade details"sheet.</t>
        </r>
      </text>
    </comment>
    <comment ref="M2" authorId="0" shapeId="0" xr:uid="{2F380D41-6E03-4DEA-9E9F-107B552FB7F7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Only water port and where Port of discharge is different from Destination countries
/inland countries
Trade countries list available in "Trade details"sheet.</t>
        </r>
      </text>
    </comment>
    <comment ref="O2" authorId="0" shapeId="0" xr:uid="{90EC1C25-447E-4429-B238-A49EB7D931DD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country/Dry port/Inland location
Trade countries list available in "Trade details"sheet.</t>
        </r>
      </text>
    </comment>
    <comment ref="P2" authorId="0" shapeId="0" xr:uid="{6D2EA9C0-6C6C-410C-ADDC-38133D7536CC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country/water port/Dry port/Inland location
Trade countries list available in "Trade details"sheet.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Divya Ravi</author>
  </authors>
  <commentList>
    <comment ref="G2" authorId="0" shapeId="0" xr:uid="{61728C3D-8D9A-4F98-A8C4-AC4837BAA418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country/water port/Dry port/Inland location
Trade countries list available in "Trade details"sheet.</t>
        </r>
      </text>
    </comment>
    <comment ref="H2" authorId="0" shapeId="0" xr:uid="{7628945A-B22C-4447-8FCA-6634B91F6097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country/water port/Dry port/Inland location
Trade countries list available in "Trade details"sheet.</t>
        </r>
      </text>
    </comment>
    <comment ref="J2" authorId="0" shapeId="0" xr:uid="{ED767A29-1208-4A43-9965-9D16B87835AB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Only water port and where Port of loading is different from origin countries
/inland countries
Trade countries list available in "Trade details"sheet.</t>
        </r>
      </text>
    </comment>
    <comment ref="L2" authorId="0" shapeId="0" xr:uid="{A981C22C-E75B-4E50-AD8F-08E609A63777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Only water port and where Port of discharge is different from Destination countries
/inland countries
Trade countries list available in "Trade details"sheet.</t>
        </r>
      </text>
    </comment>
    <comment ref="N2" authorId="0" shapeId="0" xr:uid="{0E2C6ED6-032B-418F-8CDC-60F9C08B6F51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country/Dry port/Inland location
Trade countries list available in "Trade details"sheet.</t>
        </r>
      </text>
    </comment>
    <comment ref="O2" authorId="0" shapeId="0" xr:uid="{F4350988-45AA-4C48-AB38-6450AC1821F9}">
      <text>
        <r>
          <rPr>
            <b/>
            <sz val="9"/>
            <color indexed="81"/>
            <rFont val="Tahoma"/>
            <family val="2"/>
          </rPr>
          <t>Divya Ravi:</t>
        </r>
        <r>
          <rPr>
            <sz val="9"/>
            <color indexed="81"/>
            <rFont val="Tahoma"/>
            <family val="2"/>
          </rPr>
          <t xml:space="preserve">
It can be a country/water port/Dry port/Inland location
Trade countries list available in "Trade details"sheet.</t>
        </r>
      </text>
    </comment>
  </commentList>
</comments>
</file>

<file path=xl/sharedStrings.xml><?xml version="1.0" encoding="utf-8"?>
<sst xmlns="http://schemas.openxmlformats.org/spreadsheetml/2006/main" count="55353" uniqueCount="826">
  <si>
    <t>Charge Code*</t>
  </si>
  <si>
    <t>Area</t>
  </si>
  <si>
    <t>Origin code</t>
  </si>
  <si>
    <t>Origin name</t>
  </si>
  <si>
    <t>POL code</t>
  </si>
  <si>
    <t>POL name</t>
  </si>
  <si>
    <t>POD code</t>
  </si>
  <si>
    <t>POD name</t>
  </si>
  <si>
    <t>Destination code</t>
  </si>
  <si>
    <t>Destination name</t>
  </si>
  <si>
    <t>Container Size Type</t>
  </si>
  <si>
    <t>Type of THC (Dry/Reefer/ Dangerous)</t>
  </si>
  <si>
    <t>Commodity</t>
  </si>
  <si>
    <t>Commodity name</t>
  </si>
  <si>
    <t>Charge Basis</t>
  </si>
  <si>
    <t>Currency code</t>
  </si>
  <si>
    <t>Charge*</t>
  </si>
  <si>
    <t>Eastern Mediterranean Cluster</t>
  </si>
  <si>
    <t>World</t>
  </si>
  <si>
    <t>-</t>
  </si>
  <si>
    <t>All 40 DRY containers</t>
  </si>
  <si>
    <t>DRY cargo</t>
  </si>
  <si>
    <t>All commodities</t>
  </si>
  <si>
    <t>Per Container</t>
  </si>
  <si>
    <t>USD</t>
  </si>
  <si>
    <t>TRTFW</t>
  </si>
  <si>
    <t>Gebze, TR</t>
  </si>
  <si>
    <t>All Reefer</t>
  </si>
  <si>
    <t>Reefer cargo</t>
  </si>
  <si>
    <t>NL</t>
  </si>
  <si>
    <t>All DRY</t>
  </si>
  <si>
    <t>EUR</t>
  </si>
  <si>
    <t>All cargo</t>
  </si>
  <si>
    <t>40COFL</t>
  </si>
  <si>
    <t>Dangerous Cargo</t>
  </si>
  <si>
    <t>Southern Africa and Islands Cluster</t>
  </si>
  <si>
    <t>ZADUR</t>
  </si>
  <si>
    <t>Durban, KZ, ZA</t>
  </si>
  <si>
    <t>All 40 Reefer</t>
  </si>
  <si>
    <t>ZAR</t>
  </si>
  <si>
    <t>All 20 DRY</t>
  </si>
  <si>
    <t>ZM</t>
  </si>
  <si>
    <t>Zambia</t>
  </si>
  <si>
    <t>ZAPLZ</t>
  </si>
  <si>
    <t>Port Elizabeth, EC, ZA</t>
  </si>
  <si>
    <t>All 20 containers</t>
  </si>
  <si>
    <t>South East Asia Cluster</t>
  </si>
  <si>
    <t>CA</t>
  </si>
  <si>
    <t>Canada</t>
  </si>
  <si>
    <t>ITMIL</t>
  </si>
  <si>
    <t>Milan, IT</t>
  </si>
  <si>
    <t>MZNAL</t>
  </si>
  <si>
    <t>Nacala, MZ</t>
  </si>
  <si>
    <t>MZBEW</t>
  </si>
  <si>
    <t>Beira, MZ</t>
  </si>
  <si>
    <t>East Coast South America Cluster</t>
  </si>
  <si>
    <t>20OSOT</t>
  </si>
  <si>
    <t>20TANK</t>
  </si>
  <si>
    <t>40TWDK</t>
  </si>
  <si>
    <t>20OPEN</t>
  </si>
  <si>
    <t>40FLAT</t>
  </si>
  <si>
    <t>20TWDK</t>
  </si>
  <si>
    <t>Oceania Cluster</t>
  </si>
  <si>
    <t>20FLAT</t>
  </si>
  <si>
    <t>40OPEN</t>
  </si>
  <si>
    <t>All 45 containers</t>
  </si>
  <si>
    <t>PGK</t>
  </si>
  <si>
    <t>RUAZO</t>
  </si>
  <si>
    <t>Azov, RU</t>
  </si>
  <si>
    <t>SIKOP</t>
  </si>
  <si>
    <t>Koper, SI</t>
  </si>
  <si>
    <t>US</t>
  </si>
  <si>
    <t>United States</t>
  </si>
  <si>
    <t>GU</t>
  </si>
  <si>
    <t>Guam</t>
  </si>
  <si>
    <t>RUNVS</t>
  </si>
  <si>
    <t>Novorossiysk, RU</t>
  </si>
  <si>
    <t>20COFL</t>
  </si>
  <si>
    <t>All Containers</t>
  </si>
  <si>
    <t>ME</t>
  </si>
  <si>
    <t>Montenegro</t>
  </si>
  <si>
    <t>GRSLK</t>
  </si>
  <si>
    <t>Thessaloniki, GR</t>
  </si>
  <si>
    <t>MZQUE</t>
  </si>
  <si>
    <t>Quelimane, MZ</t>
  </si>
  <si>
    <t>PGMAG</t>
  </si>
  <si>
    <t>Madang, PG</t>
  </si>
  <si>
    <t>TORL6</t>
  </si>
  <si>
    <t>Nukualofa, TO</t>
  </si>
  <si>
    <t>TOP</t>
  </si>
  <si>
    <t>MZPBA</t>
  </si>
  <si>
    <t>Pemba, MZ</t>
  </si>
  <si>
    <t>AL</t>
  </si>
  <si>
    <t>Albania</t>
  </si>
  <si>
    <t>MK</t>
  </si>
  <si>
    <t>Macedonia</t>
  </si>
  <si>
    <t>ARCON</t>
  </si>
  <si>
    <t>Concepcion del Uruguay, AR</t>
  </si>
  <si>
    <t>ASDUM</t>
  </si>
  <si>
    <t>Pago Pago, AS</t>
  </si>
  <si>
    <t>North East Asia Cluster</t>
  </si>
  <si>
    <t>Caribbean Sea Cluster</t>
  </si>
  <si>
    <t>CU</t>
  </si>
  <si>
    <t>ZAEBS</t>
  </si>
  <si>
    <t>East London, EC, ZA</t>
  </si>
  <si>
    <t>North America Cluster</t>
  </si>
  <si>
    <t>CAPRR</t>
  </si>
  <si>
    <t>Prince Rupert, BC, CA</t>
  </si>
  <si>
    <t>EE</t>
  </si>
  <si>
    <t>FJ</t>
  </si>
  <si>
    <t>FJD</t>
  </si>
  <si>
    <t>BG</t>
  </si>
  <si>
    <t>Bulgaria</t>
  </si>
  <si>
    <t>ZW</t>
  </si>
  <si>
    <t>Zimbabwe</t>
  </si>
  <si>
    <t>IL</t>
  </si>
  <si>
    <t>40TANK</t>
  </si>
  <si>
    <t>CAVNR</t>
  </si>
  <si>
    <t>Vancouver, BC, CA</t>
  </si>
  <si>
    <t>ZACPT</t>
  </si>
  <si>
    <t>Cape Town, WC, ZA</t>
  </si>
  <si>
    <t>JP</t>
  </si>
  <si>
    <t>Japan</t>
  </si>
  <si>
    <t>JPY</t>
  </si>
  <si>
    <t>PR</t>
  </si>
  <si>
    <t>Puerto Rico</t>
  </si>
  <si>
    <t>CWWIL</t>
  </si>
  <si>
    <t>Willemstad, CW</t>
  </si>
  <si>
    <t>TRISK</t>
  </si>
  <si>
    <t>Iskenderun, TR</t>
  </si>
  <si>
    <t>CRMOI</t>
  </si>
  <si>
    <t>Puerto Moin, CR</t>
  </si>
  <si>
    <t>PGPOM</t>
  </si>
  <si>
    <t>Port Moresby, PG</t>
  </si>
  <si>
    <t>40DRY</t>
  </si>
  <si>
    <t>SGSIN</t>
  </si>
  <si>
    <t>Singapore, SG</t>
  </si>
  <si>
    <t>SGD</t>
  </si>
  <si>
    <t>CRCAL</t>
  </si>
  <si>
    <t>Puerto Caldera, CR</t>
  </si>
  <si>
    <t>TRGEM</t>
  </si>
  <si>
    <t>Gemlik, TR</t>
  </si>
  <si>
    <t>FI</t>
  </si>
  <si>
    <t>RS</t>
  </si>
  <si>
    <t>Serbia</t>
  </si>
  <si>
    <t>ROCND</t>
  </si>
  <si>
    <t>Constanta, RO</t>
  </si>
  <si>
    <t>PL</t>
  </si>
  <si>
    <t>PT</t>
  </si>
  <si>
    <t>IT</t>
  </si>
  <si>
    <t>ES</t>
  </si>
  <si>
    <t>CRLIZ</t>
  </si>
  <si>
    <t>Puerto Limon, CR</t>
  </si>
  <si>
    <t>PGWWK</t>
  </si>
  <si>
    <t>Wewak, PG</t>
  </si>
  <si>
    <t>TRHAY</t>
  </si>
  <si>
    <t>Haydarpasa Port, Istanbul, TR</t>
  </si>
  <si>
    <t>JMKIM</t>
  </si>
  <si>
    <t>Kingston, JM</t>
  </si>
  <si>
    <t>SKBAB</t>
  </si>
  <si>
    <t>Bratislava, SK</t>
  </si>
  <si>
    <t>Cuba</t>
  </si>
  <si>
    <t>TRTEK</t>
  </si>
  <si>
    <t>Tekirdag, TR</t>
  </si>
  <si>
    <t>GEPTI</t>
  </si>
  <si>
    <t>Poti, GE</t>
  </si>
  <si>
    <t>TRAGA</t>
  </si>
  <si>
    <t>Aliaga Inland Depot, TR</t>
  </si>
  <si>
    <t>TRIZM</t>
  </si>
  <si>
    <t>Izmir, TR</t>
  </si>
  <si>
    <t>LTKLP</t>
  </si>
  <si>
    <t>Klaipeda, LT</t>
  </si>
  <si>
    <t>PA</t>
  </si>
  <si>
    <t>DO</t>
  </si>
  <si>
    <t>FR</t>
  </si>
  <si>
    <t>All Special containers</t>
  </si>
  <si>
    <t>United Kingdom and Ireland Cluster</t>
  </si>
  <si>
    <t>IE</t>
  </si>
  <si>
    <t>TRAIG</t>
  </si>
  <si>
    <t>Aliaga Izmir, TR</t>
  </si>
  <si>
    <t>ALDUR</t>
  </si>
  <si>
    <t>Durres, AL</t>
  </si>
  <si>
    <t>BS</t>
  </si>
  <si>
    <t>TT</t>
  </si>
  <si>
    <t>PGLAE</t>
  </si>
  <si>
    <t>Lae, PG</t>
  </si>
  <si>
    <t>HR</t>
  </si>
  <si>
    <t>NZ</t>
  </si>
  <si>
    <t>NZD</t>
  </si>
  <si>
    <t>ARPMD</t>
  </si>
  <si>
    <t>Puerto Madryn, AR</t>
  </si>
  <si>
    <t>ARZM6</t>
  </si>
  <si>
    <t>ZARATE, AR</t>
  </si>
  <si>
    <t>UY</t>
  </si>
  <si>
    <t>TRMER</t>
  </si>
  <si>
    <t>Mersin, TR</t>
  </si>
  <si>
    <t>AWAGU</t>
  </si>
  <si>
    <t>Oranjestad, AW</t>
  </si>
  <si>
    <t>3077 dangerous</t>
  </si>
  <si>
    <t>ARBHI</t>
  </si>
  <si>
    <t>Bahia Blanca, AR</t>
  </si>
  <si>
    <t>LV</t>
  </si>
  <si>
    <t>DE</t>
  </si>
  <si>
    <t>BE</t>
  </si>
  <si>
    <t>BELGIUM</t>
  </si>
  <si>
    <t>BEZEE</t>
  </si>
  <si>
    <t>Zeebrugge, BE</t>
  </si>
  <si>
    <t>Middle America Cluster</t>
  </si>
  <si>
    <t>BZ</t>
  </si>
  <si>
    <t>COT1U</t>
  </si>
  <si>
    <t>Turbo, CO</t>
  </si>
  <si>
    <t>SBNOR</t>
  </si>
  <si>
    <t>Port Noro, SB</t>
  </si>
  <si>
    <t>CASUR</t>
  </si>
  <si>
    <t>Surrey, CA</t>
  </si>
  <si>
    <t>MZMPM</t>
  </si>
  <si>
    <t>Maputo, MZ</t>
  </si>
  <si>
    <t>MW</t>
  </si>
  <si>
    <t>Malawi</t>
  </si>
  <si>
    <t>GYGGT</t>
  </si>
  <si>
    <t>Georgetown, GY</t>
  </si>
  <si>
    <t>GB</t>
  </si>
  <si>
    <t>GBP</t>
  </si>
  <si>
    <t>GTTGZ</t>
  </si>
  <si>
    <t>Puerto Quetzal, GT</t>
  </si>
  <si>
    <t>TRAMB</t>
  </si>
  <si>
    <t>Ambarli Port Istanbul, TR</t>
  </si>
  <si>
    <t>West Coast South America Cluster</t>
  </si>
  <si>
    <t>CL</t>
  </si>
  <si>
    <t>DZ</t>
  </si>
  <si>
    <t>SKDUN</t>
  </si>
  <si>
    <t>Dunajska Streda, SK</t>
  </si>
  <si>
    <t>GTPBA</t>
  </si>
  <si>
    <t>Puerto Barrios, GT</t>
  </si>
  <si>
    <t>GRPIR</t>
  </si>
  <si>
    <t>Piraeus, GR</t>
  </si>
  <si>
    <t>TRKOR</t>
  </si>
  <si>
    <t>Izmit Korfezi, TR</t>
  </si>
  <si>
    <t>HTPAP</t>
  </si>
  <si>
    <t>Port-au-Prince, HT</t>
  </si>
  <si>
    <t>HNPCZ</t>
  </si>
  <si>
    <t>Puerto Cortes, HN</t>
  </si>
  <si>
    <t>SVACJ</t>
  </si>
  <si>
    <t>Acajutla, SV</t>
  </si>
  <si>
    <t>BEANT</t>
  </si>
  <si>
    <t>Antwerp, BE</t>
  </si>
  <si>
    <t>PRSJU</t>
  </si>
  <si>
    <t>San Juan, PR</t>
  </si>
  <si>
    <t>SRPBM</t>
  </si>
  <si>
    <t>Paramaribo, SR</t>
  </si>
  <si>
    <t>ARPDO</t>
  </si>
  <si>
    <t>Puerto Deseado, AR</t>
  </si>
  <si>
    <t>ARMDP</t>
  </si>
  <si>
    <t>Mar del Plata, AR</t>
  </si>
  <si>
    <t>ARROS</t>
  </si>
  <si>
    <t>Rosario, AR</t>
  </si>
  <si>
    <t>ARSAE</t>
  </si>
  <si>
    <t>San Antonio Este, AR</t>
  </si>
  <si>
    <t>ARBUE</t>
  </si>
  <si>
    <t>Buenos Aires, AR</t>
  </si>
  <si>
    <t>ARUSH</t>
  </si>
  <si>
    <t>Ushuaia, AR</t>
  </si>
  <si>
    <t>TRSEL</t>
  </si>
  <si>
    <t>Selmarine, TR</t>
  </si>
  <si>
    <t>EC</t>
  </si>
  <si>
    <t>NICIO</t>
  </si>
  <si>
    <t>Corinto, NI</t>
  </si>
  <si>
    <t>GTSDC</t>
  </si>
  <si>
    <t>Santo Tomas de Castilla, GT</t>
  </si>
  <si>
    <t>PE</t>
  </si>
  <si>
    <t>TRCBM</t>
  </si>
  <si>
    <t>CBM Depot, TR</t>
  </si>
  <si>
    <t>TRSAA</t>
  </si>
  <si>
    <t>Saraykoy, TR</t>
  </si>
  <si>
    <t>AU</t>
  </si>
  <si>
    <t>Australia</t>
  </si>
  <si>
    <t>USTPA</t>
  </si>
  <si>
    <t>Tampa, US</t>
  </si>
  <si>
    <t>New Zealand</t>
  </si>
  <si>
    <t>000808</t>
  </si>
  <si>
    <t>MEAT, NOS, NON-FROZEN</t>
  </si>
  <si>
    <t>CY</t>
  </si>
  <si>
    <t>Cyprus</t>
  </si>
  <si>
    <t>Algeria</t>
  </si>
  <si>
    <t>PTSEU</t>
  </si>
  <si>
    <t>Setubal, PT</t>
  </si>
  <si>
    <t>PTSIE</t>
  </si>
  <si>
    <t>Sines, PT</t>
  </si>
  <si>
    <t>AS</t>
  </si>
  <si>
    <t>American Samoa</t>
  </si>
  <si>
    <t>BGBOJ</t>
  </si>
  <si>
    <t>Burgas, BG</t>
  </si>
  <si>
    <t>ESVGO</t>
  </si>
  <si>
    <t>Vigo, ES</t>
  </si>
  <si>
    <t>USMOB</t>
  </si>
  <si>
    <t>Mobile, AL, US</t>
  </si>
  <si>
    <t>USDRF</t>
  </si>
  <si>
    <t>Portsmouth, VA, US</t>
  </si>
  <si>
    <t>USYS9</t>
  </si>
  <si>
    <t>New York - Staten Island, NY, US</t>
  </si>
  <si>
    <t>000807</t>
  </si>
  <si>
    <t>MEAT, NOS, FROZEN</t>
  </si>
  <si>
    <t>USP1H</t>
  </si>
  <si>
    <t>Port Hueneme, US</t>
  </si>
  <si>
    <t>USSEA</t>
  </si>
  <si>
    <t>Seattle, WA, US</t>
  </si>
  <si>
    <t>000806</t>
  </si>
  <si>
    <t>LAMB, SHEEP, NON-FROZEN, MEAT</t>
  </si>
  <si>
    <t>000811</t>
  </si>
  <si>
    <t>POULTRY, CHICKEN, TURKEY, DUCK, FOWL, FROZEN</t>
  </si>
  <si>
    <t>ESCUT</t>
  </si>
  <si>
    <t>Ceuta, ES</t>
  </si>
  <si>
    <t>TC</t>
  </si>
  <si>
    <t>Turks and Caicos</t>
  </si>
  <si>
    <t>PAMAN</t>
  </si>
  <si>
    <t>Manzanillo, PA</t>
  </si>
  <si>
    <t>ESCAT</t>
  </si>
  <si>
    <t>Cartagena, ES</t>
  </si>
  <si>
    <t>USCHS</t>
  </si>
  <si>
    <t>Charleston, SC, US</t>
  </si>
  <si>
    <t>USPEV</t>
  </si>
  <si>
    <t>Port Everglades, FL, US</t>
  </si>
  <si>
    <t>USPHL</t>
  </si>
  <si>
    <t>Philadelphia, PA, US</t>
  </si>
  <si>
    <t>USDGG</t>
  </si>
  <si>
    <t>Kahului, HI, US</t>
  </si>
  <si>
    <t>USDHC</t>
  </si>
  <si>
    <t>Dutch Harbor, AK, US</t>
  </si>
  <si>
    <t>000801</t>
  </si>
  <si>
    <t>BEEF, MEAT, FROZEN</t>
  </si>
  <si>
    <t>USSAV</t>
  </si>
  <si>
    <t>Savannah, GA, US</t>
  </si>
  <si>
    <t>000809</t>
  </si>
  <si>
    <t>PORK, SWINE, FROZEN, MEAT</t>
  </si>
  <si>
    <t>FK</t>
  </si>
  <si>
    <t>Falkland Island</t>
  </si>
  <si>
    <t>AM</t>
  </si>
  <si>
    <t>Armenia</t>
  </si>
  <si>
    <t>UYCOL</t>
  </si>
  <si>
    <t>COLONIA DEL SACRAMENTO, UY</t>
  </si>
  <si>
    <t>GR</t>
  </si>
  <si>
    <t>Greece</t>
  </si>
  <si>
    <t>AZ</t>
  </si>
  <si>
    <t>Azerbaijan</t>
  </si>
  <si>
    <t>EETLL</t>
  </si>
  <si>
    <t>Tallinn, EE</t>
  </si>
  <si>
    <t>USNCA</t>
  </si>
  <si>
    <t>North Charleston, SC, US</t>
  </si>
  <si>
    <t>USNPN</t>
  </si>
  <si>
    <t>Newport News, VA, US</t>
  </si>
  <si>
    <t>USNFK</t>
  </si>
  <si>
    <t>Norfolk, VA, US</t>
  </si>
  <si>
    <t>NLAMS</t>
  </si>
  <si>
    <t>Amsterdam, NL</t>
  </si>
  <si>
    <t>USITO</t>
  </si>
  <si>
    <t>Hilo, HI, US</t>
  </si>
  <si>
    <t>USADQ</t>
  </si>
  <si>
    <t>Kodiak, AK, US</t>
  </si>
  <si>
    <t>ILHFA</t>
  </si>
  <si>
    <t>Haifa, IL</t>
  </si>
  <si>
    <t>ILASD</t>
  </si>
  <si>
    <t>Ashdod, IL</t>
  </si>
  <si>
    <t>IEBEP</t>
  </si>
  <si>
    <t>Belview Port Co Kilkenny, IE</t>
  </si>
  <si>
    <t>COCTG</t>
  </si>
  <si>
    <t>Cartagena, CO</t>
  </si>
  <si>
    <t>000802</t>
  </si>
  <si>
    <t>BEEF, MEAT, NON-FROZEN</t>
  </si>
  <si>
    <t>FRURO</t>
  </si>
  <si>
    <t>Rouen, FR</t>
  </si>
  <si>
    <t>FRMRS</t>
  </si>
  <si>
    <t>MARSEILLE, FR</t>
  </si>
  <si>
    <t>COSMP</t>
  </si>
  <si>
    <t>Santa Marta (Magdalena), CO</t>
  </si>
  <si>
    <t>FJMQ2</t>
  </si>
  <si>
    <t>Lautoka, FJ</t>
  </si>
  <si>
    <t>CLANF</t>
  </si>
  <si>
    <t>Antofagasta, CL</t>
  </si>
  <si>
    <t>000805</t>
  </si>
  <si>
    <t>LAMB, SHEEP, FROZEN, MEAT</t>
  </si>
  <si>
    <t>ESALR</t>
  </si>
  <si>
    <t>Algeciras, ES</t>
  </si>
  <si>
    <t>ESTRF</t>
  </si>
  <si>
    <t>Tenerife, ES</t>
  </si>
  <si>
    <t>USNII</t>
  </si>
  <si>
    <t>Nawiliwili (Kauai Island), HI, US</t>
  </si>
  <si>
    <t>USNOL</t>
  </si>
  <si>
    <t>New Orleans, LA, US</t>
  </si>
  <si>
    <t>PTXPM</t>
  </si>
  <si>
    <t>Viana do Castelo, PT</t>
  </si>
  <si>
    <t>PTPDV</t>
  </si>
  <si>
    <t>Praia da Vitoria, PT</t>
  </si>
  <si>
    <t>GUGUM</t>
  </si>
  <si>
    <t>Guam, GU</t>
  </si>
  <si>
    <t>000812</t>
  </si>
  <si>
    <t>POULTRY, CHICKEN, TURKEY, DUCK, FOWL, NON-FROZEN</t>
  </si>
  <si>
    <t>BGVAR</t>
  </si>
  <si>
    <t>Varna, BG</t>
  </si>
  <si>
    <t>USOAK</t>
  </si>
  <si>
    <t>Oakland, CA, US</t>
  </si>
  <si>
    <t>USBAL</t>
  </si>
  <si>
    <t>Baltimore, MD, US</t>
  </si>
  <si>
    <t>FRBES</t>
  </si>
  <si>
    <t>Brest, FR</t>
  </si>
  <si>
    <t>FIMTY</t>
  </si>
  <si>
    <t>Mantyluoto, FI</t>
  </si>
  <si>
    <t>FRHON</t>
  </si>
  <si>
    <t>Honfleur, FR</t>
  </si>
  <si>
    <t>FRFSM</t>
  </si>
  <si>
    <t>Fos sur Mer, FR</t>
  </si>
  <si>
    <t>FRMTI</t>
  </si>
  <si>
    <t>Montoir de Bretagne, FR</t>
  </si>
  <si>
    <t>FRLPC</t>
  </si>
  <si>
    <t>La Pallice, FR</t>
  </si>
  <si>
    <t>PACRT</t>
  </si>
  <si>
    <t>USHNL</t>
  </si>
  <si>
    <t>Honolulu, HI, US</t>
  </si>
  <si>
    <t>USLSA</t>
  </si>
  <si>
    <t>Los Angeles, CA, US</t>
  </si>
  <si>
    <t>USHOU</t>
  </si>
  <si>
    <t>Houston, TX, US</t>
  </si>
  <si>
    <t>USILM</t>
  </si>
  <si>
    <t>Wilmington, NC, US</t>
  </si>
  <si>
    <t>USLCH</t>
  </si>
  <si>
    <t>Lake Charles, LA, US</t>
  </si>
  <si>
    <t>FRLEH</t>
  </si>
  <si>
    <t>Le Havre, FR</t>
  </si>
  <si>
    <t>USKWH</t>
  </si>
  <si>
    <t>Kawaihae (Kailua Kona), HI, US</t>
  </si>
  <si>
    <t>000810</t>
  </si>
  <si>
    <t>PORK, SWINE, NON-FROZEN, MEAT</t>
  </si>
  <si>
    <t>GBLGP</t>
  </si>
  <si>
    <t>London Gateway, GB</t>
  </si>
  <si>
    <t>FIRMA</t>
  </si>
  <si>
    <t>Rauma, FI</t>
  </si>
  <si>
    <t>PT89D</t>
  </si>
  <si>
    <t>Horta, PT</t>
  </si>
  <si>
    <t>FRLRH</t>
  </si>
  <si>
    <t>La Rochelle, FR</t>
  </si>
  <si>
    <t>EG</t>
  </si>
  <si>
    <t>Egypt</t>
  </si>
  <si>
    <t>COBAQ</t>
  </si>
  <si>
    <t>Barranquilla, CO</t>
  </si>
  <si>
    <t>USBTR</t>
  </si>
  <si>
    <t>Baton Rouge, LA, US</t>
  </si>
  <si>
    <t>USANC</t>
  </si>
  <si>
    <t>Anchorage, AK, US</t>
  </si>
  <si>
    <t>BA</t>
  </si>
  <si>
    <t>Bosnia and Herzegovina</t>
  </si>
  <si>
    <t>ESGIJ</t>
  </si>
  <si>
    <t>Gijon, ES</t>
  </si>
  <si>
    <t>ESALC</t>
  </si>
  <si>
    <t>Alicante, ES</t>
  </si>
  <si>
    <t>ESVCI</t>
  </si>
  <si>
    <t>Valencia, ES</t>
  </si>
  <si>
    <t>USFPR</t>
  </si>
  <si>
    <t>Freeport, IL, US</t>
  </si>
  <si>
    <t>USJAX</t>
  </si>
  <si>
    <t>Jacksonville, FL, US</t>
  </si>
  <si>
    <t>USNWK</t>
  </si>
  <si>
    <t>Newark, NJ, US</t>
  </si>
  <si>
    <t>MA</t>
  </si>
  <si>
    <t>Morocco</t>
  </si>
  <si>
    <t>PTLEX</t>
  </si>
  <si>
    <t>Leixoes, PT</t>
  </si>
  <si>
    <t>USCDE</t>
  </si>
  <si>
    <t>Camden, NJ, US</t>
  </si>
  <si>
    <t>BZBZE</t>
  </si>
  <si>
    <t>Belize, BZ</t>
  </si>
  <si>
    <t>ESBCN</t>
  </si>
  <si>
    <t>Barcelona, ES</t>
  </si>
  <si>
    <t>PTLIS</t>
  </si>
  <si>
    <t>Lisbon, PT</t>
  </si>
  <si>
    <t>CLLIR</t>
  </si>
  <si>
    <t>Lirquen, CL</t>
  </si>
  <si>
    <t>CLSAI</t>
  </si>
  <si>
    <t>San Antonio, CL</t>
  </si>
  <si>
    <t>CLPCH</t>
  </si>
  <si>
    <t>Puerto Chacabuco, CL</t>
  </si>
  <si>
    <t>CLCNL</t>
  </si>
  <si>
    <t>Coronel, CL</t>
  </si>
  <si>
    <t>PTAUN</t>
  </si>
  <si>
    <t>Funchal, PT</t>
  </si>
  <si>
    <t>USTAC</t>
  </si>
  <si>
    <t>Tacoma, WA, US</t>
  </si>
  <si>
    <t>GBIMM</t>
  </si>
  <si>
    <t>Immingham, GB</t>
  </si>
  <si>
    <t>GBPME</t>
  </si>
  <si>
    <t>Portsmouth, GB</t>
  </si>
  <si>
    <t>GBBRL</t>
  </si>
  <si>
    <t>Bristol, GB</t>
  </si>
  <si>
    <t>ESBIO</t>
  </si>
  <si>
    <t>Bilbao, ES</t>
  </si>
  <si>
    <t>PABLB</t>
  </si>
  <si>
    <t>Balboa, PA</t>
  </si>
  <si>
    <t>PTCNL</t>
  </si>
  <si>
    <t>Canical, PT</t>
  </si>
  <si>
    <t>PTPTD</t>
  </si>
  <si>
    <t>Ponta Delgada, PT</t>
  </si>
  <si>
    <t>FRDUK</t>
  </si>
  <si>
    <t>Dunkerque, FR</t>
  </si>
  <si>
    <t>PA29W</t>
  </si>
  <si>
    <t>Almirante, PA</t>
  </si>
  <si>
    <t>FRPVE</t>
  </si>
  <si>
    <t>Port Vendres, FR</t>
  </si>
  <si>
    <t>FIHEL</t>
  </si>
  <si>
    <t>Helsinki, FI</t>
  </si>
  <si>
    <t>USBOS</t>
  </si>
  <si>
    <t>Boston, MA, US</t>
  </si>
  <si>
    <t>USMIA</t>
  </si>
  <si>
    <t>Miami, FL, US</t>
  </si>
  <si>
    <t>DOHAI</t>
  </si>
  <si>
    <t>Rio Haina, DO</t>
  </si>
  <si>
    <t>FJSUV</t>
  </si>
  <si>
    <t>Suva, FJ</t>
  </si>
  <si>
    <t>ESAEI</t>
  </si>
  <si>
    <t>Almeria, ES</t>
  </si>
  <si>
    <t>TN</t>
  </si>
  <si>
    <t>Tunisia</t>
  </si>
  <si>
    <t>CLPMC</t>
  </si>
  <si>
    <t>Puerto Montt, CL</t>
  </si>
  <si>
    <t>ESMAR</t>
  </si>
  <si>
    <t>Marin, ES</t>
  </si>
  <si>
    <t>ESTAR</t>
  </si>
  <si>
    <t>Tarragona, ES</t>
  </si>
  <si>
    <t>ESMGP</t>
  </si>
  <si>
    <t>Malaga, ES</t>
  </si>
  <si>
    <t>GBTEE</t>
  </si>
  <si>
    <t>Teesport, GB</t>
  </si>
  <si>
    <t>GBHUL</t>
  </si>
  <si>
    <t>Hull, GB</t>
  </si>
  <si>
    <t>GBFXS</t>
  </si>
  <si>
    <t>Felixstowe, GB</t>
  </si>
  <si>
    <t>ECGYE</t>
  </si>
  <si>
    <t>Guayaquil, EC</t>
  </si>
  <si>
    <t>PAPTY</t>
  </si>
  <si>
    <t>Panama Canal, PA</t>
  </si>
  <si>
    <t>ESFE0</t>
  </si>
  <si>
    <t>Puerto del Rosario, ES</t>
  </si>
  <si>
    <t>ESLPA</t>
  </si>
  <si>
    <t>Las Palmas, ES</t>
  </si>
  <si>
    <t>NLMOE</t>
  </si>
  <si>
    <t>Moerdijk, NL</t>
  </si>
  <si>
    <t>EESIL</t>
  </si>
  <si>
    <t>Sillamae, EE</t>
  </si>
  <si>
    <t>PEPAI</t>
  </si>
  <si>
    <t>Paita, PE</t>
  </si>
  <si>
    <t>CLARI</t>
  </si>
  <si>
    <t>Arica, CL</t>
  </si>
  <si>
    <t>CLVAL</t>
  </si>
  <si>
    <t>Valparaiso, CL</t>
  </si>
  <si>
    <t>CLSVE</t>
  </si>
  <si>
    <t>San Vicente, CL</t>
  </si>
  <si>
    <t>GBIMD</t>
  </si>
  <si>
    <t>Thamesport, GB</t>
  </si>
  <si>
    <t>NLROT</t>
  </si>
  <si>
    <t>Rotterdam, NL</t>
  </si>
  <si>
    <t>GBABD</t>
  </si>
  <si>
    <t>Aberdeen, GB</t>
  </si>
  <si>
    <t>GBGRK</t>
  </si>
  <si>
    <t>Greenock, GB</t>
  </si>
  <si>
    <t>LY</t>
  </si>
  <si>
    <t>Libya</t>
  </si>
  <si>
    <t>MC</t>
  </si>
  <si>
    <t>Monaco</t>
  </si>
  <si>
    <t>TTPTS</t>
  </si>
  <si>
    <t>Point Lisas, TT</t>
  </si>
  <si>
    <t>IEDUB</t>
  </si>
  <si>
    <t>Dublin, IE</t>
  </si>
  <si>
    <t>USLGB</t>
  </si>
  <si>
    <t>Long Beach, CA, US</t>
  </si>
  <si>
    <t>GI</t>
  </si>
  <si>
    <t>Gibraltar</t>
  </si>
  <si>
    <t>FITKU</t>
  </si>
  <si>
    <t>Turku, FI</t>
  </si>
  <si>
    <t>IEORK</t>
  </si>
  <si>
    <t>Cork, Co Cork, IE</t>
  </si>
  <si>
    <t>ESMLN</t>
  </si>
  <si>
    <t>Melilla, ES</t>
  </si>
  <si>
    <t>CLIQQ</t>
  </si>
  <si>
    <t>Iquique, CL</t>
  </si>
  <si>
    <t>BSNAS</t>
  </si>
  <si>
    <t>Nassau, BS</t>
  </si>
  <si>
    <t>ESCAS</t>
  </si>
  <si>
    <t>Castellon, ES</t>
  </si>
  <si>
    <t>Portugal</t>
  </si>
  <si>
    <t>PECAL</t>
  </si>
  <si>
    <t>Callao, PE</t>
  </si>
  <si>
    <t>FIUDI</t>
  </si>
  <si>
    <t>Tornio, FI</t>
  </si>
  <si>
    <t>FIKTK</t>
  </si>
  <si>
    <t>Kotka, FI</t>
  </si>
  <si>
    <t>FIKEI</t>
  </si>
  <si>
    <t>Kemi, FI</t>
  </si>
  <si>
    <t>FIKOK</t>
  </si>
  <si>
    <t>Kokkola, FI</t>
  </si>
  <si>
    <t>FIRAA</t>
  </si>
  <si>
    <t>Raahe, FI</t>
  </si>
  <si>
    <t>COBUN</t>
  </si>
  <si>
    <t>Buenaventura, CO</t>
  </si>
  <si>
    <t>ESC6D</t>
  </si>
  <si>
    <t>Arrecife, ES</t>
  </si>
  <si>
    <t>ESLQF</t>
  </si>
  <si>
    <t>Sta Cruz de la Palma, ES</t>
  </si>
  <si>
    <t>UA</t>
  </si>
  <si>
    <t>Ukraine</t>
  </si>
  <si>
    <t>FIHMI</t>
  </si>
  <si>
    <t>Hamina, FI</t>
  </si>
  <si>
    <t>FIOUL</t>
  </si>
  <si>
    <t>Oulu, FI</t>
  </si>
  <si>
    <t>CLPAN</t>
  </si>
  <si>
    <t>Punta Arenas, CL</t>
  </si>
  <si>
    <t>CO</t>
  </si>
  <si>
    <t>Colombia</t>
  </si>
  <si>
    <t>CLMEJ</t>
  </si>
  <si>
    <t>Mejillones, CL</t>
  </si>
  <si>
    <t>GBTBY</t>
  </si>
  <si>
    <t>Tilbury, GB</t>
  </si>
  <si>
    <t>GBSSH</t>
  </si>
  <si>
    <t>South Shields, GB</t>
  </si>
  <si>
    <t>TR</t>
  </si>
  <si>
    <t>Turkey</t>
  </si>
  <si>
    <t>Italy</t>
  </si>
  <si>
    <t>AD</t>
  </si>
  <si>
    <t>Andorra</t>
  </si>
  <si>
    <t>SI</t>
  </si>
  <si>
    <t>Slovenia</t>
  </si>
  <si>
    <t>RO</t>
  </si>
  <si>
    <t>Romania</t>
  </si>
  <si>
    <t>MT</t>
  </si>
  <si>
    <t>Malta</t>
  </si>
  <si>
    <t>TTPOS</t>
  </si>
  <si>
    <t>Port of Spain,Trinidad, TT</t>
  </si>
  <si>
    <t>Israel</t>
  </si>
  <si>
    <t>BZBKG</t>
  </si>
  <si>
    <t>Port of Big Creek, BZ</t>
  </si>
  <si>
    <t>LB</t>
  </si>
  <si>
    <t>Lebanon</t>
  </si>
  <si>
    <t>GBBFS</t>
  </si>
  <si>
    <t>Belfast, Northern Ireland, GB</t>
  </si>
  <si>
    <t>GBGMO</t>
  </si>
  <si>
    <t>Grangemouth, GB</t>
  </si>
  <si>
    <t>GBA2I</t>
  </si>
  <si>
    <t>Portbury, GB</t>
  </si>
  <si>
    <t>ECPBO</t>
  </si>
  <si>
    <t>Puerto Bolivar - El Oro, EC</t>
  </si>
  <si>
    <t>Croatia</t>
  </si>
  <si>
    <t>UYMVD</t>
  </si>
  <si>
    <t>Montevideo, UY</t>
  </si>
  <si>
    <t>GBLPL</t>
  </si>
  <si>
    <t>Liverpool, GB</t>
  </si>
  <si>
    <t>GBSOU</t>
  </si>
  <si>
    <t>Southampton, GB</t>
  </si>
  <si>
    <t>GBMOT</t>
  </si>
  <si>
    <t>Montrose, GB</t>
  </si>
  <si>
    <t>DOZA6</t>
  </si>
  <si>
    <t>Caucedo, DO</t>
  </si>
  <si>
    <t>ECZAI</t>
  </si>
  <si>
    <t>Manta - Manabi, EC</t>
  </si>
  <si>
    <t>ECEMR</t>
  </si>
  <si>
    <t>Esmeraldas - Esmeraldas, EC</t>
  </si>
  <si>
    <t>PEUW6</t>
  </si>
  <si>
    <t>Salaverry, PE</t>
  </si>
  <si>
    <t>PEMX9</t>
  </si>
  <si>
    <t>Pisco, PE</t>
  </si>
  <si>
    <t>BSFPO</t>
  </si>
  <si>
    <t>Freeport, BS</t>
  </si>
  <si>
    <t>MD</t>
  </si>
  <si>
    <t>Moldova</t>
  </si>
  <si>
    <t>Spain</t>
  </si>
  <si>
    <t>GE</t>
  </si>
  <si>
    <t>Georgia</t>
  </si>
  <si>
    <t>ESHUV</t>
  </si>
  <si>
    <t>Huelva, ES</t>
  </si>
  <si>
    <t>MZ</t>
  </si>
  <si>
    <t>TO</t>
  </si>
  <si>
    <t>AR</t>
  </si>
  <si>
    <t>CW</t>
  </si>
  <si>
    <t>CR</t>
  </si>
  <si>
    <t>SG</t>
  </si>
  <si>
    <t>JM</t>
  </si>
  <si>
    <t>SK</t>
  </si>
  <si>
    <t>LT</t>
  </si>
  <si>
    <t>AW</t>
  </si>
  <si>
    <t>SB</t>
  </si>
  <si>
    <t>GY</t>
  </si>
  <si>
    <t>GT</t>
  </si>
  <si>
    <t>HT</t>
  </si>
  <si>
    <t>HN</t>
  </si>
  <si>
    <t>SV</t>
  </si>
  <si>
    <t>SR</t>
  </si>
  <si>
    <t>NI</t>
  </si>
  <si>
    <t>Russia</t>
  </si>
  <si>
    <t>Netherlands</t>
  </si>
  <si>
    <t>Mozambique</t>
  </si>
  <si>
    <t>Papua New Guinea</t>
  </si>
  <si>
    <t>Tonga</t>
  </si>
  <si>
    <t>Argentina</t>
  </si>
  <si>
    <t>Estonia</t>
  </si>
  <si>
    <t>Fiji Islands</t>
  </si>
  <si>
    <t>Curacao</t>
  </si>
  <si>
    <t>Costa Rica</t>
  </si>
  <si>
    <t>Singapore</t>
  </si>
  <si>
    <t>Finland</t>
  </si>
  <si>
    <t>Poland</t>
  </si>
  <si>
    <t>Jamaica</t>
  </si>
  <si>
    <t>Slovakia</t>
  </si>
  <si>
    <t>Lithuania</t>
  </si>
  <si>
    <t>Panama</t>
  </si>
  <si>
    <t>Dominican Republic</t>
  </si>
  <si>
    <t>France</t>
  </si>
  <si>
    <t>Ireland</t>
  </si>
  <si>
    <t>Bahamas</t>
  </si>
  <si>
    <t>Trinidad and Tobago</t>
  </si>
  <si>
    <t>Uruguay</t>
  </si>
  <si>
    <t>Aruba</t>
  </si>
  <si>
    <t>Latvia</t>
  </si>
  <si>
    <t>Germany</t>
  </si>
  <si>
    <t>Belgium</t>
  </si>
  <si>
    <t>Belize</t>
  </si>
  <si>
    <t>Solomon Islands</t>
  </si>
  <si>
    <t>Guyana</t>
  </si>
  <si>
    <t>United Kingdom</t>
  </si>
  <si>
    <t>Guatemala</t>
  </si>
  <si>
    <t>Chile</t>
  </si>
  <si>
    <t>Haiti</t>
  </si>
  <si>
    <t>Honduras</t>
  </si>
  <si>
    <t>El Salvador</t>
  </si>
  <si>
    <t>Suriname</t>
  </si>
  <si>
    <t>Ecuador</t>
  </si>
  <si>
    <t>Nicaragua</t>
  </si>
  <si>
    <t>Peru</t>
  </si>
  <si>
    <t xml:space="preserve">Origin Country </t>
  </si>
  <si>
    <t>Destination country</t>
  </si>
  <si>
    <t>Container Size</t>
  </si>
  <si>
    <t>Paraguay</t>
  </si>
  <si>
    <t>PY</t>
  </si>
  <si>
    <t>All 40 Containers</t>
  </si>
  <si>
    <t>Special cargo</t>
  </si>
  <si>
    <t>Effective date</t>
  </si>
  <si>
    <t>Special cargo / Dangerous Cargo</t>
  </si>
  <si>
    <t>Country</t>
  </si>
  <si>
    <t>Code</t>
  </si>
  <si>
    <t>S.No</t>
  </si>
  <si>
    <t>Unique</t>
  </si>
  <si>
    <t>Charge Name</t>
  </si>
  <si>
    <t>Terminal Handling Charge - Origin</t>
  </si>
  <si>
    <t>Terminal Handling Charge - Destination</t>
  </si>
  <si>
    <t>Port of Loading</t>
  </si>
  <si>
    <t>Port of Destination</t>
  </si>
  <si>
    <t>Central South Europe</t>
  </si>
  <si>
    <t>Nordic Area</t>
  </si>
  <si>
    <t>North Europe Continent</t>
  </si>
  <si>
    <t>South West Europe</t>
  </si>
  <si>
    <t>Region</t>
  </si>
  <si>
    <t>AFR</t>
  </si>
  <si>
    <t>APA</t>
  </si>
  <si>
    <t>LAM</t>
  </si>
  <si>
    <t>NAM</t>
  </si>
  <si>
    <t>PYASU</t>
  </si>
  <si>
    <t>Asuncion, PY</t>
  </si>
  <si>
    <t>All DRY &amp; All REEF</t>
  </si>
  <si>
    <t>20 Reefer</t>
  </si>
  <si>
    <t>Saudi Arabia</t>
  </si>
  <si>
    <t>India</t>
  </si>
  <si>
    <t>SA</t>
  </si>
  <si>
    <t>IN</t>
  </si>
  <si>
    <t>SAR</t>
  </si>
  <si>
    <t>Saudi Arabia Cluster</t>
  </si>
  <si>
    <t>SAC</t>
  </si>
  <si>
    <t>Cuba, Syria, Iran, Sudan</t>
  </si>
  <si>
    <t>OFAC</t>
  </si>
  <si>
    <t>Special containers</t>
  </si>
  <si>
    <t>India and Bangladesh Cluster</t>
  </si>
  <si>
    <t>IBC</t>
  </si>
  <si>
    <t>INPPV</t>
  </si>
  <si>
    <t>INJHT</t>
  </si>
  <si>
    <t>INKRI</t>
  </si>
  <si>
    <t>INVTZ</t>
  </si>
  <si>
    <t>INTUT</t>
  </si>
  <si>
    <t>INHAZ</t>
  </si>
  <si>
    <t>INCCU</t>
  </si>
  <si>
    <t>INMAA</t>
  </si>
  <si>
    <t>INENN</t>
  </si>
  <si>
    <t>INHDA</t>
  </si>
  <si>
    <t>INLT4</t>
  </si>
  <si>
    <t>INKAT</t>
  </si>
  <si>
    <t>INCOK</t>
  </si>
  <si>
    <t>Pipavav, IN</t>
  </si>
  <si>
    <t>Jawaharlal Nehru, IN</t>
  </si>
  <si>
    <t>Krishnapatnam, IN</t>
  </si>
  <si>
    <t>Visakhapatnam, IN</t>
  </si>
  <si>
    <t>Tuticorin, IN</t>
  </si>
  <si>
    <t>Hazira, IN</t>
  </si>
  <si>
    <t>Kolkata, IN</t>
  </si>
  <si>
    <t>Chennai, IN</t>
  </si>
  <si>
    <t>Ennore Chennai, IN</t>
  </si>
  <si>
    <t>Haldia Port, IN</t>
  </si>
  <si>
    <t>Mundra, IN</t>
  </si>
  <si>
    <t>Kattupalli, IN</t>
  </si>
  <si>
    <t>Cochin, IN</t>
  </si>
  <si>
    <t>INR</t>
  </si>
  <si>
    <t>20REEF</t>
  </si>
  <si>
    <t>Free In Service</t>
  </si>
  <si>
    <t>Free Out Service</t>
  </si>
  <si>
    <t>Mediterranean Region</t>
  </si>
  <si>
    <t>EGPSW</t>
  </si>
  <si>
    <t>Port Said West, EG</t>
  </si>
  <si>
    <t>EGALY</t>
  </si>
  <si>
    <t>Alexandria, EG</t>
  </si>
  <si>
    <t>All Commodoties</t>
  </si>
  <si>
    <t>EGDAM</t>
  </si>
  <si>
    <t>Damietta, EG</t>
  </si>
  <si>
    <t>EGPSD</t>
  </si>
  <si>
    <t>Port Said East, EG</t>
  </si>
  <si>
    <t>Special containers / Dangerous Cargo</t>
  </si>
  <si>
    <t>EGAIS</t>
  </si>
  <si>
    <t>Sokhna, EG</t>
  </si>
  <si>
    <t>EGALD</t>
  </si>
  <si>
    <t>Dekheila - Alexandria, EG</t>
  </si>
  <si>
    <t>40</t>
  </si>
  <si>
    <t>45HDRY</t>
  </si>
  <si>
    <t>General cargo</t>
  </si>
  <si>
    <t>All 20 DRY containers</t>
  </si>
  <si>
    <t>All 20 Reefer containers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</si>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</sst>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Maersk Text"/>
    </font>
    <font>
      <b/>
      <sz val="10"/>
      <name val="Verdana"/>
      <family val="2"/>
    </font>
    <font>
      <sz val="10"/>
      <name val="Verdana"/>
      <family val="2"/>
    </font>
    <font>
      <sz val="11"/>
      <color theme="0"/>
      <name val="Maersk Text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68AA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Protection="1">
      <protection hidden="1"/>
    </xf>
    <xf numFmtId="0" fontId="7" fillId="5" borderId="2" xfId="0" applyFont="1" applyFill="1" applyBorder="1"/>
    <xf numFmtId="0" fontId="7" fillId="5" borderId="3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5" fillId="0" borderId="0" xfId="0" applyFont="1"/>
    <xf numFmtId="0" fontId="9" fillId="0" borderId="0" xfId="0" applyFont="1" applyProtection="1"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5" fontId="0" fillId="2" borderId="1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0" borderId="1" xfId="0" applyBorder="1" applyProtection="1">
      <protection locked="0"/>
    </xf>
    <xf numFmtId="15" fontId="0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8" fillId="0" borderId="0" xfId="0" applyFont="1" applyBorder="1"/>
    <xf numFmtId="0" fontId="0" fillId="0" borderId="7" xfId="0" applyFill="1" applyBorder="1"/>
    <xf numFmtId="0" fontId="10" fillId="2" borderId="7" xfId="0" applyFont="1" applyFill="1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/>
    <xf numFmtId="0" fontId="0" fillId="0" borderId="7" xfId="0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0" fillId="6" borderId="1" xfId="0" applyFill="1" applyBorder="1" applyAlignment="1">
      <alignment horizontal="center" vertical="center"/>
    </xf>
  </cellXfs>
  <cellStyles count="2">
    <cellStyle name="Normal" xfId="0" builtinId="0"/>
    <cellStyle name="Normal 4" xfId="1" xr:uid="{9F85ADE3-AB8B-4C13-9B8C-4C071BEC79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63500</xdr:colOff>
          <xdr:row>2</xdr:row>
          <xdr:rowOff>63500</xdr:rowOff>
        </xdr:to>
        <xdr:sp macro="" textlink="">
          <xdr:nvSpPr>
            <xdr:cNvPr id="8198" name="TempCOMBO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205A-97C5-4957-A4E9-6BF836C669BE}">
  <sheetPr codeName="Sheet1"/>
  <dimension ref="A1:N630"/>
  <sheetViews>
    <sheetView showGridLines="0" tabSelected="1" workbookViewId="0">
      <selection activeCell="E3" sqref="E3"/>
    </sheetView>
  </sheetViews>
  <sheetFormatPr defaultRowHeight="14.5" x14ac:dyDescent="0.35"/>
  <cols>
    <col min="1" max="1" width="33.90625" customWidth="1"/>
    <col min="2" max="2" width="37" bestFit="1" customWidth="1"/>
    <col min="3" max="3" width="15.08984375" bestFit="1" customWidth="1"/>
    <col min="4" max="4" width="23.08984375" bestFit="1" customWidth="1"/>
    <col min="5" max="5" width="32.90625" customWidth="1"/>
    <col min="6" max="6" width="28.54296875" customWidth="1"/>
    <col min="7" max="7" width="27" customWidth="1"/>
    <col min="8" max="8" width="34.08984375" customWidth="1"/>
    <col min="9" max="9" width="24.7265625" customWidth="1"/>
    <col min="10" max="10" width="14.36328125" bestFit="1" customWidth="1"/>
    <col min="11" max="11" width="8.453125" bestFit="1" customWidth="1"/>
    <col min="12" max="12" width="14.36328125" hidden="1" customWidth="1"/>
    <col min="14" max="14" width="0" style="7" hidden="1" customWidth="1"/>
  </cols>
  <sheetData>
    <row r="1" spans="1:14" ht="16.5" x14ac:dyDescent="0.45">
      <c r="A1" s="2" t="s">
        <v>745</v>
      </c>
      <c r="B1" s="18" t="s">
        <v>746</v>
      </c>
      <c r="C1" s="15"/>
    </row>
    <row r="2" spans="1:14" ht="16.5" x14ac:dyDescent="0.45">
      <c r="A2" s="2" t="s">
        <v>741</v>
      </c>
      <c r="B2" s="18" t="s">
        <v>697</v>
      </c>
      <c r="C2" s="15"/>
    </row>
    <row r="3" spans="1:14" x14ac:dyDescent="0.35">
      <c r="A3" s="16"/>
      <c r="B3" s="14" t="str">
        <f>$B$1&amp;$B$2</f>
        <v>Terminal Handling Charge - OriginArgentina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ht="16.5" x14ac:dyDescent="0.45">
      <c r="A5" s="9" t="s">
        <v>745</v>
      </c>
      <c r="B5" s="9" t="s">
        <v>739</v>
      </c>
      <c r="C5" s="9" t="s">
        <v>732</v>
      </c>
      <c r="D5" s="9" t="s">
        <v>748</v>
      </c>
      <c r="E5" s="9" t="s">
        <v>749</v>
      </c>
      <c r="F5" s="9" t="s">
        <v>733</v>
      </c>
      <c r="G5" s="9" t="s">
        <v>10</v>
      </c>
      <c r="H5" s="9" t="s">
        <v>11</v>
      </c>
      <c r="I5" s="9" t="s">
        <v>13</v>
      </c>
      <c r="J5" s="9" t="s">
        <v>15</v>
      </c>
      <c r="K5" s="9" t="s">
        <v>16</v>
      </c>
      <c r="L5" s="8" t="s">
        <v>743</v>
      </c>
      <c r="N5"/>
    </row>
    <row r="6" spans="1:14" ht="16.5" x14ac:dyDescent="0.45">
      <c r="A6" s="10" t="str">
        <f>IFERROR(VLOOKUP(L6,'Raw data - THC'!A2:AA3057,4,0),"")</f>
        <v>Terminal Handling Charge - Origin</v>
      </c>
      <c r="B6" s="19">
        <f>IFERROR(VLOOKUP(L6,'Raw data - THC'!A2:AA3057,7,0),"")</f>
        <v>44866</v>
      </c>
      <c r="C6" s="10" t="str">
        <f>IFERROR(VLOOKUP(L6,'Raw data - THC'!A2:AA73057,9,0),"")</f>
        <v>ZARATE, AR</v>
      </c>
      <c r="D6" s="10" t="str">
        <f>IFERROR(VLOOKUP(L6,'Raw data - THC'!A2:AA3057,12,0),"")</f>
        <v>-</v>
      </c>
      <c r="E6" s="10" t="str">
        <f>IFERROR(VLOOKUP(L6,'Raw data - THC'!A2:AA3057,14,0),"")</f>
        <v>-</v>
      </c>
      <c r="F6" s="10" t="str">
        <f>IFERROR(VLOOKUP(L6,'Raw data - THC'!A2:AA3057,16,0),"")</f>
        <v>World</v>
      </c>
      <c r="G6" s="10" t="str">
        <f>IFERROR(VLOOKUP(L6,'Raw data - THC'!A2:AA3057,18,0),"")</f>
        <v>All 20 DRY</v>
      </c>
      <c r="H6" s="10" t="str">
        <f>IFERROR(VLOOKUP(L6,'Raw data - THC'!A2:AA3057,20,0),"")</f>
        <v>DRY cargo</v>
      </c>
      <c r="I6" s="10" t="str">
        <f>IFERROR(VLOOKUP(L6,'Raw data - THC'!A2:AA3057,22,0),"")</f>
        <v>All commodities</v>
      </c>
      <c r="J6" s="10" t="str">
        <f>IFERROR(VLOOKUP(L6,'Raw data - THC'!A2:AA3057,24,0),"")</f>
        <v>USD</v>
      </c>
      <c r="K6" s="10">
        <f>IFERROR(VLOOKUP(L6,'Raw data - THC'!A2:AA3057,25,0),"")</f>
        <v>290</v>
      </c>
      <c r="L6" s="8">
        <v>1</v>
      </c>
      <c r="N6"/>
    </row>
    <row r="7" spans="1:14" ht="16.5" x14ac:dyDescent="0.45">
      <c r="A7" s="10" t="str">
        <f>IFERROR(VLOOKUP(L7,'Raw data - THC'!A3:AA3058,4,0),"")</f>
        <v>Terminal Handling Charge - Origin</v>
      </c>
      <c r="B7" s="19">
        <f>IFERROR(VLOOKUP(L7,'Raw data - THC'!A3:AA3058,7,0),"")</f>
        <v>44866</v>
      </c>
      <c r="C7" s="10" t="str">
        <f>IFERROR(VLOOKUP(L7,'Raw data - THC'!A3:AA73058,9,0),"")</f>
        <v>ZARATE, AR</v>
      </c>
      <c r="D7" s="10" t="str">
        <f>IFERROR(VLOOKUP(L7,'Raw data - THC'!A3:AA3058,12,0),"")</f>
        <v>-</v>
      </c>
      <c r="E7" s="10" t="str">
        <f>IFERROR(VLOOKUP(L7,'Raw data - THC'!A3:AA3058,14,0),"")</f>
        <v>-</v>
      </c>
      <c r="F7" s="10" t="str">
        <f>IFERROR(VLOOKUP(L7,'Raw data - THC'!A3:AA3058,16,0),"")</f>
        <v>World</v>
      </c>
      <c r="G7" s="10" t="str">
        <f>IFERROR(VLOOKUP(L7,'Raw data - THC'!A3:AA3058,18,0),"")</f>
        <v>All 40 DRY containers</v>
      </c>
      <c r="H7" s="10" t="str">
        <f>IFERROR(VLOOKUP(L7,'Raw data - THC'!A3:AA3058,20,0),"")</f>
        <v>DRY cargo</v>
      </c>
      <c r="I7" s="10" t="str">
        <f>IFERROR(VLOOKUP(L7,'Raw data - THC'!A3:AA3058,22,0),"")</f>
        <v>All commodities</v>
      </c>
      <c r="J7" s="10" t="str">
        <f>IFERROR(VLOOKUP(L7,'Raw data - THC'!A3:AA3058,24,0),"")</f>
        <v>USD</v>
      </c>
      <c r="K7" s="10">
        <f>IFERROR(VLOOKUP(L7,'Raw data - THC'!A3:AA3058,25,0),"")</f>
        <v>290</v>
      </c>
      <c r="L7" s="8">
        <v>2</v>
      </c>
      <c r="N7"/>
    </row>
    <row r="8" spans="1:14" ht="16.5" x14ac:dyDescent="0.45">
      <c r="A8" s="10" t="str">
        <f>IFERROR(VLOOKUP(L8,'Raw data - THC'!A4:AA3059,4,0),"")</f>
        <v>Terminal Handling Charge - Origin</v>
      </c>
      <c r="B8" s="19">
        <f>IFERROR(VLOOKUP(L8,'Raw data - THC'!A4:AA3059,7,0),"")</f>
        <v>44866</v>
      </c>
      <c r="C8" s="10" t="str">
        <f>IFERROR(VLOOKUP(L8,'Raw data - THC'!A4:AA73059,9,0),"")</f>
        <v>ZARATE, AR</v>
      </c>
      <c r="D8" s="10" t="str">
        <f>IFERROR(VLOOKUP(L8,'Raw data - THC'!A4:AA3059,12,0),"")</f>
        <v>-</v>
      </c>
      <c r="E8" s="10" t="str">
        <f>IFERROR(VLOOKUP(L8,'Raw data - THC'!A4:AA3059,14,0),"")</f>
        <v>-</v>
      </c>
      <c r="F8" s="10" t="str">
        <f>IFERROR(VLOOKUP(L8,'Raw data - THC'!A4:AA3059,16,0),"")</f>
        <v>World</v>
      </c>
      <c r="G8" s="10" t="str">
        <f>IFERROR(VLOOKUP(L8,'Raw data - THC'!A4:AA3059,18,0),"")</f>
        <v>All 45 containers</v>
      </c>
      <c r="H8" s="10" t="str">
        <f>IFERROR(VLOOKUP(L8,'Raw data - THC'!A4:AA3059,20,0),"")</f>
        <v>DRY cargo</v>
      </c>
      <c r="I8" s="10" t="str">
        <f>IFERROR(VLOOKUP(L8,'Raw data - THC'!A4:AA3059,22,0),"")</f>
        <v>All commodities</v>
      </c>
      <c r="J8" s="10" t="str">
        <f>IFERROR(VLOOKUP(L8,'Raw data - THC'!A4:AA3059,24,0),"")</f>
        <v>USD</v>
      </c>
      <c r="K8" s="10">
        <f>IFERROR(VLOOKUP(L8,'Raw data - THC'!A4:AA3059,25,0),"")</f>
        <v>290</v>
      </c>
      <c r="L8" s="8">
        <v>3</v>
      </c>
      <c r="N8"/>
    </row>
    <row r="9" spans="1:14" ht="16.5" x14ac:dyDescent="0.45">
      <c r="A9" s="10" t="str">
        <f>IFERROR(VLOOKUP(L9,'Raw data - THC'!A5:AA3060,4,0),"")</f>
        <v>Terminal Handling Charge - Origin</v>
      </c>
      <c r="B9" s="19">
        <f>IFERROR(VLOOKUP(L9,'Raw data - THC'!A5:AA3060,7,0),"")</f>
        <v>44866</v>
      </c>
      <c r="C9" s="10" t="str">
        <f>IFERROR(VLOOKUP(L9,'Raw data - THC'!A5:AA73060,9,0),"")</f>
        <v>ZARATE, AR</v>
      </c>
      <c r="D9" s="10" t="str">
        <f>IFERROR(VLOOKUP(L9,'Raw data - THC'!A5:AA3060,12,0),"")</f>
        <v>-</v>
      </c>
      <c r="E9" s="10" t="str">
        <f>IFERROR(VLOOKUP(L9,'Raw data - THC'!A5:AA3060,14,0),"")</f>
        <v>-</v>
      </c>
      <c r="F9" s="10" t="str">
        <f>IFERROR(VLOOKUP(L9,'Raw data - THC'!A5:AA3060,16,0),"")</f>
        <v>World</v>
      </c>
      <c r="G9" s="10" t="str">
        <f>IFERROR(VLOOKUP(L9,'Raw data - THC'!A5:AA3060,18,0),"")</f>
        <v>All Reefer</v>
      </c>
      <c r="H9" s="10" t="str">
        <f>IFERROR(VLOOKUP(L9,'Raw data - THC'!A5:AA3060,20,0),"")</f>
        <v>Reefer cargo</v>
      </c>
      <c r="I9" s="10" t="str">
        <f>IFERROR(VLOOKUP(L9,'Raw data - THC'!A5:AA3060,22,0),"")</f>
        <v>All commodities</v>
      </c>
      <c r="J9" s="10" t="str">
        <f>IFERROR(VLOOKUP(L9,'Raw data - THC'!A5:AA3060,24,0),"")</f>
        <v>USD</v>
      </c>
      <c r="K9" s="10">
        <f>IFERROR(VLOOKUP(L9,'Raw data - THC'!A5:AA3060,25,0),"")</f>
        <v>345</v>
      </c>
      <c r="L9" s="8">
        <v>4</v>
      </c>
      <c r="N9"/>
    </row>
    <row r="10" spans="1:14" ht="16.5" x14ac:dyDescent="0.45">
      <c r="A10" s="10" t="str">
        <f>IFERROR(VLOOKUP(L10,'Raw data - THC'!A6:AA3061,4,0),"")</f>
        <v>Terminal Handling Charge - Origin</v>
      </c>
      <c r="B10" s="19">
        <f>IFERROR(VLOOKUP(L10,'Raw data - THC'!A6:AA3061,7,0),"")</f>
        <v>44866</v>
      </c>
      <c r="C10" s="10" t="str">
        <f>IFERROR(VLOOKUP(L10,'Raw data - THC'!A6:AA73061,9,0),"")</f>
        <v>Ushuaia, AR</v>
      </c>
      <c r="D10" s="10" t="str">
        <f>IFERROR(VLOOKUP(L10,'Raw data - THC'!A6:AA3061,12,0),"")</f>
        <v>-</v>
      </c>
      <c r="E10" s="10" t="str">
        <f>IFERROR(VLOOKUP(L10,'Raw data - THC'!A6:AA3061,14,0),"")</f>
        <v>-</v>
      </c>
      <c r="F10" s="10" t="str">
        <f>IFERROR(VLOOKUP(L10,'Raw data - THC'!A6:AA3061,16,0),"")</f>
        <v>World</v>
      </c>
      <c r="G10" s="10" t="str">
        <f>IFERROR(VLOOKUP(L10,'Raw data - THC'!A6:AA3061,18,0),"")</f>
        <v>All 20 DRY</v>
      </c>
      <c r="H10" s="10" t="str">
        <f>IFERROR(VLOOKUP(L10,'Raw data - THC'!A6:AA3061,20,0),"")</f>
        <v>DRY cargo</v>
      </c>
      <c r="I10" s="10" t="str">
        <f>IFERROR(VLOOKUP(L10,'Raw data - THC'!A6:AA3061,22,0),"")</f>
        <v>All commodities</v>
      </c>
      <c r="J10" s="10" t="str">
        <f>IFERROR(VLOOKUP(L10,'Raw data - THC'!A6:AA3061,24,0),"")</f>
        <v>USD</v>
      </c>
      <c r="K10" s="10">
        <f>IFERROR(VLOOKUP(L10,'Raw data - THC'!A6:AA3061,25,0),"")</f>
        <v>445</v>
      </c>
      <c r="L10" s="8">
        <v>5</v>
      </c>
      <c r="N10"/>
    </row>
    <row r="11" spans="1:14" ht="16.5" x14ac:dyDescent="0.45">
      <c r="A11" s="10" t="str">
        <f>IFERROR(VLOOKUP(L11,'Raw data - THC'!A7:AA3062,4,0),"")</f>
        <v>Terminal Handling Charge - Origin</v>
      </c>
      <c r="B11" s="19">
        <f>IFERROR(VLOOKUP(L11,'Raw data - THC'!A7:AA3062,7,0),"")</f>
        <v>44866</v>
      </c>
      <c r="C11" s="10" t="str">
        <f>IFERROR(VLOOKUP(L11,'Raw data - THC'!A7:AA73062,9,0),"")</f>
        <v>Ushuaia, AR</v>
      </c>
      <c r="D11" s="10" t="str">
        <f>IFERROR(VLOOKUP(L11,'Raw data - THC'!A7:AA3062,12,0),"")</f>
        <v>-</v>
      </c>
      <c r="E11" s="10" t="str">
        <f>IFERROR(VLOOKUP(L11,'Raw data - THC'!A7:AA3062,14,0),"")</f>
        <v>-</v>
      </c>
      <c r="F11" s="10" t="str">
        <f>IFERROR(VLOOKUP(L11,'Raw data - THC'!A7:AA3062,16,0),"")</f>
        <v>World</v>
      </c>
      <c r="G11" s="10" t="str">
        <f>IFERROR(VLOOKUP(L11,'Raw data - THC'!A7:AA3062,18,0),"")</f>
        <v>All 40 DRY containers</v>
      </c>
      <c r="H11" s="10" t="str">
        <f>IFERROR(VLOOKUP(L11,'Raw data - THC'!A7:AA3062,20,0),"")</f>
        <v>DRY cargo</v>
      </c>
      <c r="I11" s="10" t="str">
        <f>IFERROR(VLOOKUP(L11,'Raw data - THC'!A7:AA3062,22,0),"")</f>
        <v>All commodities</v>
      </c>
      <c r="J11" s="10" t="str">
        <f>IFERROR(VLOOKUP(L11,'Raw data - THC'!A7:AA3062,24,0),"")</f>
        <v>USD</v>
      </c>
      <c r="K11" s="10">
        <f>IFERROR(VLOOKUP(L11,'Raw data - THC'!A7:AA3062,25,0),"")</f>
        <v>445</v>
      </c>
      <c r="L11" s="8">
        <v>6</v>
      </c>
      <c r="N11"/>
    </row>
    <row r="12" spans="1:14" ht="16.5" x14ac:dyDescent="0.45">
      <c r="A12" s="10" t="str">
        <f>IFERROR(VLOOKUP(L12,'Raw data - THC'!A8:AA3063,4,0),"")</f>
        <v>Terminal Handling Charge - Origin</v>
      </c>
      <c r="B12" s="19">
        <f>IFERROR(VLOOKUP(L12,'Raw data - THC'!A8:AA3063,7,0),"")</f>
        <v>44866</v>
      </c>
      <c r="C12" s="10" t="str">
        <f>IFERROR(VLOOKUP(L12,'Raw data - THC'!A8:AA73063,9,0),"")</f>
        <v>Ushuaia, AR</v>
      </c>
      <c r="D12" s="10" t="str">
        <f>IFERROR(VLOOKUP(L12,'Raw data - THC'!A8:AA3063,12,0),"")</f>
        <v>-</v>
      </c>
      <c r="E12" s="10" t="str">
        <f>IFERROR(VLOOKUP(L12,'Raw data - THC'!A8:AA3063,14,0),"")</f>
        <v>-</v>
      </c>
      <c r="F12" s="10" t="str">
        <f>IFERROR(VLOOKUP(L12,'Raw data - THC'!A8:AA3063,16,0),"")</f>
        <v>World</v>
      </c>
      <c r="G12" s="10" t="str">
        <f>IFERROR(VLOOKUP(L12,'Raw data - THC'!A8:AA3063,18,0),"")</f>
        <v>All 45 containers</v>
      </c>
      <c r="H12" s="10" t="str">
        <f>IFERROR(VLOOKUP(L12,'Raw data - THC'!A8:AA3063,20,0),"")</f>
        <v>DRY cargo</v>
      </c>
      <c r="I12" s="10" t="str">
        <f>IFERROR(VLOOKUP(L12,'Raw data - THC'!A8:AA3063,22,0),"")</f>
        <v>All commodities</v>
      </c>
      <c r="J12" s="10" t="str">
        <f>IFERROR(VLOOKUP(L12,'Raw data - THC'!A8:AA3063,24,0),"")</f>
        <v>USD</v>
      </c>
      <c r="K12" s="10">
        <f>IFERROR(VLOOKUP(L12,'Raw data - THC'!A8:AA3063,25,0),"")</f>
        <v>445</v>
      </c>
      <c r="L12" s="8">
        <v>7</v>
      </c>
      <c r="N12"/>
    </row>
    <row r="13" spans="1:14" ht="16.5" x14ac:dyDescent="0.45">
      <c r="A13" s="10" t="str">
        <f>IFERROR(VLOOKUP(L13,'Raw data - THC'!A9:AA3064,4,0),"")</f>
        <v>Terminal Handling Charge - Origin</v>
      </c>
      <c r="B13" s="19">
        <f>IFERROR(VLOOKUP(L13,'Raw data - THC'!A9:AA3064,7,0),"")</f>
        <v>44866</v>
      </c>
      <c r="C13" s="10" t="str">
        <f>IFERROR(VLOOKUP(L13,'Raw data - THC'!A9:AA73064,9,0),"")</f>
        <v>Ushuaia, AR</v>
      </c>
      <c r="D13" s="10" t="str">
        <f>IFERROR(VLOOKUP(L13,'Raw data - THC'!A9:AA3064,12,0),"")</f>
        <v>-</v>
      </c>
      <c r="E13" s="10" t="str">
        <f>IFERROR(VLOOKUP(L13,'Raw data - THC'!A9:AA3064,14,0),"")</f>
        <v>-</v>
      </c>
      <c r="F13" s="10" t="str">
        <f>IFERROR(VLOOKUP(L13,'Raw data - THC'!A9:AA3064,16,0),"")</f>
        <v>World</v>
      </c>
      <c r="G13" s="10" t="str">
        <f>IFERROR(VLOOKUP(L13,'Raw data - THC'!A9:AA3064,18,0),"")</f>
        <v>All Reefer</v>
      </c>
      <c r="H13" s="10" t="str">
        <f>IFERROR(VLOOKUP(L13,'Raw data - THC'!A9:AA3064,20,0),"")</f>
        <v>Reefer cargo</v>
      </c>
      <c r="I13" s="10" t="str">
        <f>IFERROR(VLOOKUP(L13,'Raw data - THC'!A9:AA3064,22,0),"")</f>
        <v>All commodities</v>
      </c>
      <c r="J13" s="10" t="str">
        <f>IFERROR(VLOOKUP(L13,'Raw data - THC'!A9:AA3064,24,0),"")</f>
        <v>USD</v>
      </c>
      <c r="K13" s="10">
        <f>IFERROR(VLOOKUP(L13,'Raw data - THC'!A9:AA3064,25,0),"")</f>
        <v>565</v>
      </c>
      <c r="L13" s="8">
        <v>8</v>
      </c>
      <c r="N13"/>
    </row>
    <row r="14" spans="1:14" ht="16.5" x14ac:dyDescent="0.45">
      <c r="A14" s="10" t="str">
        <f>IFERROR(VLOOKUP(L14,'Raw data - THC'!A10:AA3065,4,0),"")</f>
        <v>Terminal Handling Charge - Origin</v>
      </c>
      <c r="B14" s="19">
        <f>IFERROR(VLOOKUP(L14,'Raw data - THC'!A10:AA3065,7,0),"")</f>
        <v>44866</v>
      </c>
      <c r="C14" s="10" t="str">
        <f>IFERROR(VLOOKUP(L14,'Raw data - THC'!A10:AA73065,9,0),"")</f>
        <v>San Antonio Este, AR</v>
      </c>
      <c r="D14" s="10" t="str">
        <f>IFERROR(VLOOKUP(L14,'Raw data - THC'!A10:AA3065,12,0),"")</f>
        <v>-</v>
      </c>
      <c r="E14" s="10" t="str">
        <f>IFERROR(VLOOKUP(L14,'Raw data - THC'!A10:AA3065,14,0),"")</f>
        <v>-</v>
      </c>
      <c r="F14" s="10" t="str">
        <f>IFERROR(VLOOKUP(L14,'Raw data - THC'!A10:AA3065,16,0),"")</f>
        <v>World</v>
      </c>
      <c r="G14" s="10" t="str">
        <f>IFERROR(VLOOKUP(L14,'Raw data - THC'!A10:AA3065,18,0),"")</f>
        <v>All 20 DRY</v>
      </c>
      <c r="H14" s="10" t="str">
        <f>IFERROR(VLOOKUP(L14,'Raw data - THC'!A10:AA3065,20,0),"")</f>
        <v>DRY cargo</v>
      </c>
      <c r="I14" s="10" t="str">
        <f>IFERROR(VLOOKUP(L14,'Raw data - THC'!A10:AA3065,22,0),"")</f>
        <v>All commodities</v>
      </c>
      <c r="J14" s="10" t="str">
        <f>IFERROR(VLOOKUP(L14,'Raw data - THC'!A10:AA3065,24,0),"")</f>
        <v>USD</v>
      </c>
      <c r="K14" s="10">
        <f>IFERROR(VLOOKUP(L14,'Raw data - THC'!A10:AA3065,25,0),"")</f>
        <v>290</v>
      </c>
      <c r="L14" s="8">
        <v>9</v>
      </c>
      <c r="N14"/>
    </row>
    <row r="15" spans="1:14" ht="16.5" x14ac:dyDescent="0.45">
      <c r="A15" s="10" t="str">
        <f>IFERROR(VLOOKUP(L15,'Raw data - THC'!A11:AA3066,4,0),"")</f>
        <v>Terminal Handling Charge - Origin</v>
      </c>
      <c r="B15" s="19">
        <f>IFERROR(VLOOKUP(L15,'Raw data - THC'!A11:AA3066,7,0),"")</f>
        <v>44866</v>
      </c>
      <c r="C15" s="10" t="str">
        <f>IFERROR(VLOOKUP(L15,'Raw data - THC'!A11:AA73066,9,0),"")</f>
        <v>San Antonio Este, AR</v>
      </c>
      <c r="D15" s="10" t="str">
        <f>IFERROR(VLOOKUP(L15,'Raw data - THC'!A11:AA3066,12,0),"")</f>
        <v>-</v>
      </c>
      <c r="E15" s="10" t="str">
        <f>IFERROR(VLOOKUP(L15,'Raw data - THC'!A11:AA3066,14,0),"")</f>
        <v>-</v>
      </c>
      <c r="F15" s="10" t="str">
        <f>IFERROR(VLOOKUP(L15,'Raw data - THC'!A11:AA3066,16,0),"")</f>
        <v>World</v>
      </c>
      <c r="G15" s="10" t="str">
        <f>IFERROR(VLOOKUP(L15,'Raw data - THC'!A11:AA3066,18,0),"")</f>
        <v>All 40 DRY containers</v>
      </c>
      <c r="H15" s="10" t="str">
        <f>IFERROR(VLOOKUP(L15,'Raw data - THC'!A11:AA3066,20,0),"")</f>
        <v>DRY cargo</v>
      </c>
      <c r="I15" s="10" t="str">
        <f>IFERROR(VLOOKUP(L15,'Raw data - THC'!A11:AA3066,22,0),"")</f>
        <v>All commodities</v>
      </c>
      <c r="J15" s="10" t="str">
        <f>IFERROR(VLOOKUP(L15,'Raw data - THC'!A11:AA3066,24,0),"")</f>
        <v>USD</v>
      </c>
      <c r="K15" s="10">
        <f>IFERROR(VLOOKUP(L15,'Raw data - THC'!A11:AA3066,25,0),"")</f>
        <v>290</v>
      </c>
      <c r="L15" s="8">
        <v>10</v>
      </c>
      <c r="N15"/>
    </row>
    <row r="16" spans="1:14" ht="16.5" x14ac:dyDescent="0.45">
      <c r="A16" s="10" t="str">
        <f>IFERROR(VLOOKUP(L16,'Raw data - THC'!A12:AA3067,4,0),"")</f>
        <v>Terminal Handling Charge - Origin</v>
      </c>
      <c r="B16" s="19">
        <f>IFERROR(VLOOKUP(L16,'Raw data - THC'!A12:AA3067,7,0),"")</f>
        <v>44866</v>
      </c>
      <c r="C16" s="10" t="str">
        <f>IFERROR(VLOOKUP(L16,'Raw data - THC'!A12:AA73067,9,0),"")</f>
        <v>San Antonio Este, AR</v>
      </c>
      <c r="D16" s="10" t="str">
        <f>IFERROR(VLOOKUP(L16,'Raw data - THC'!A12:AA3067,12,0),"")</f>
        <v>-</v>
      </c>
      <c r="E16" s="10" t="str">
        <f>IFERROR(VLOOKUP(L16,'Raw data - THC'!A12:AA3067,14,0),"")</f>
        <v>-</v>
      </c>
      <c r="F16" s="10" t="str">
        <f>IFERROR(VLOOKUP(L16,'Raw data - THC'!A12:AA3067,16,0),"")</f>
        <v>World</v>
      </c>
      <c r="G16" s="10" t="str">
        <f>IFERROR(VLOOKUP(L16,'Raw data - THC'!A12:AA3067,18,0),"")</f>
        <v>All 45 containers</v>
      </c>
      <c r="H16" s="10" t="str">
        <f>IFERROR(VLOOKUP(L16,'Raw data - THC'!A12:AA3067,20,0),"")</f>
        <v>DRY cargo</v>
      </c>
      <c r="I16" s="10" t="str">
        <f>IFERROR(VLOOKUP(L16,'Raw data - THC'!A12:AA3067,22,0),"")</f>
        <v>All commodities</v>
      </c>
      <c r="J16" s="10" t="str">
        <f>IFERROR(VLOOKUP(L16,'Raw data - THC'!A12:AA3067,24,0),"")</f>
        <v>USD</v>
      </c>
      <c r="K16" s="10">
        <f>IFERROR(VLOOKUP(L16,'Raw data - THC'!A12:AA3067,25,0),"")</f>
        <v>290</v>
      </c>
      <c r="L16" s="8">
        <v>11</v>
      </c>
      <c r="N16"/>
    </row>
    <row r="17" spans="1:14" ht="16.5" x14ac:dyDescent="0.45">
      <c r="A17" s="10" t="str">
        <f>IFERROR(VLOOKUP(L17,'Raw data - THC'!A13:AA3068,4,0),"")</f>
        <v>Terminal Handling Charge - Origin</v>
      </c>
      <c r="B17" s="19">
        <f>IFERROR(VLOOKUP(L17,'Raw data - THC'!A13:AA3068,7,0),"")</f>
        <v>44866</v>
      </c>
      <c r="C17" s="10" t="str">
        <f>IFERROR(VLOOKUP(L17,'Raw data - THC'!A13:AA73068,9,0),"")</f>
        <v>San Antonio Este, AR</v>
      </c>
      <c r="D17" s="10" t="str">
        <f>IFERROR(VLOOKUP(L17,'Raw data - THC'!A13:AA3068,12,0),"")</f>
        <v>-</v>
      </c>
      <c r="E17" s="10" t="str">
        <f>IFERROR(VLOOKUP(L17,'Raw data - THC'!A13:AA3068,14,0),"")</f>
        <v>-</v>
      </c>
      <c r="F17" s="10" t="str">
        <f>IFERROR(VLOOKUP(L17,'Raw data - THC'!A13:AA3068,16,0),"")</f>
        <v>World</v>
      </c>
      <c r="G17" s="10" t="str">
        <f>IFERROR(VLOOKUP(L17,'Raw data - THC'!A13:AA3068,18,0),"")</f>
        <v>All Reefer</v>
      </c>
      <c r="H17" s="10" t="str">
        <f>IFERROR(VLOOKUP(L17,'Raw data - THC'!A13:AA3068,20,0),"")</f>
        <v>Reefer cargo</v>
      </c>
      <c r="I17" s="10" t="str">
        <f>IFERROR(VLOOKUP(L17,'Raw data - THC'!A13:AA3068,22,0),"")</f>
        <v>All commodities</v>
      </c>
      <c r="J17" s="10" t="str">
        <f>IFERROR(VLOOKUP(L17,'Raw data - THC'!A13:AA3068,24,0),"")</f>
        <v>USD</v>
      </c>
      <c r="K17" s="10">
        <f>IFERROR(VLOOKUP(L17,'Raw data - THC'!A13:AA3068,25,0),"")</f>
        <v>345</v>
      </c>
      <c r="L17" s="8">
        <v>12</v>
      </c>
      <c r="N17"/>
    </row>
    <row r="18" spans="1:14" ht="16.5" x14ac:dyDescent="0.45">
      <c r="A18" s="10" t="str">
        <f>IFERROR(VLOOKUP(L18,'Raw data - THC'!A14:AA3069,4,0),"")</f>
        <v>Terminal Handling Charge - Origin</v>
      </c>
      <c r="B18" s="19">
        <f>IFERROR(VLOOKUP(L18,'Raw data - THC'!A14:AA3069,7,0),"")</f>
        <v>44866</v>
      </c>
      <c r="C18" s="10" t="str">
        <f>IFERROR(VLOOKUP(L18,'Raw data - THC'!A14:AA73069,9,0),"")</f>
        <v>Rosario, AR</v>
      </c>
      <c r="D18" s="10" t="str">
        <f>IFERROR(VLOOKUP(L18,'Raw data - THC'!A14:AA3069,12,0),"")</f>
        <v>-</v>
      </c>
      <c r="E18" s="10" t="str">
        <f>IFERROR(VLOOKUP(L18,'Raw data - THC'!A14:AA3069,14,0),"")</f>
        <v>-</v>
      </c>
      <c r="F18" s="10" t="str">
        <f>IFERROR(VLOOKUP(L18,'Raw data - THC'!A14:AA3069,16,0),"")</f>
        <v>World</v>
      </c>
      <c r="G18" s="10" t="str">
        <f>IFERROR(VLOOKUP(L18,'Raw data - THC'!A14:AA3069,18,0),"")</f>
        <v>All 20 DRY</v>
      </c>
      <c r="H18" s="10" t="str">
        <f>IFERROR(VLOOKUP(L18,'Raw data - THC'!A14:AA3069,20,0),"")</f>
        <v>DRY cargo</v>
      </c>
      <c r="I18" s="10" t="str">
        <f>IFERROR(VLOOKUP(L18,'Raw data - THC'!A14:AA3069,22,0),"")</f>
        <v>All commodities</v>
      </c>
      <c r="J18" s="10" t="str">
        <f>IFERROR(VLOOKUP(L18,'Raw data - THC'!A14:AA3069,24,0),"")</f>
        <v>USD</v>
      </c>
      <c r="K18" s="10">
        <f>IFERROR(VLOOKUP(L18,'Raw data - THC'!A14:AA3069,25,0),"")</f>
        <v>290</v>
      </c>
      <c r="L18" s="8">
        <v>13</v>
      </c>
      <c r="N18"/>
    </row>
    <row r="19" spans="1:14" ht="16.5" x14ac:dyDescent="0.45">
      <c r="A19" s="10" t="str">
        <f>IFERROR(VLOOKUP(L19,'Raw data - THC'!A15:AA3070,4,0),"")</f>
        <v>Terminal Handling Charge - Origin</v>
      </c>
      <c r="B19" s="19">
        <f>IFERROR(VLOOKUP(L19,'Raw data - THC'!A15:AA3070,7,0),"")</f>
        <v>44866</v>
      </c>
      <c r="C19" s="10" t="str">
        <f>IFERROR(VLOOKUP(L19,'Raw data - THC'!A15:AA73070,9,0),"")</f>
        <v>Rosario, AR</v>
      </c>
      <c r="D19" s="10" t="str">
        <f>IFERROR(VLOOKUP(L19,'Raw data - THC'!A15:AA3070,12,0),"")</f>
        <v>-</v>
      </c>
      <c r="E19" s="10" t="str">
        <f>IFERROR(VLOOKUP(L19,'Raw data - THC'!A15:AA3070,14,0),"")</f>
        <v>-</v>
      </c>
      <c r="F19" s="10" t="str">
        <f>IFERROR(VLOOKUP(L19,'Raw data - THC'!A15:AA3070,16,0),"")</f>
        <v>World</v>
      </c>
      <c r="G19" s="10" t="str">
        <f>IFERROR(VLOOKUP(L19,'Raw data - THC'!A15:AA3070,18,0),"")</f>
        <v>All 40 DRY containers</v>
      </c>
      <c r="H19" s="10" t="str">
        <f>IFERROR(VLOOKUP(L19,'Raw data - THC'!A15:AA3070,20,0),"")</f>
        <v>DRY cargo</v>
      </c>
      <c r="I19" s="10" t="str">
        <f>IFERROR(VLOOKUP(L19,'Raw data - THC'!A15:AA3070,22,0),"")</f>
        <v>All commodities</v>
      </c>
      <c r="J19" s="10" t="str">
        <f>IFERROR(VLOOKUP(L19,'Raw data - THC'!A15:AA3070,24,0),"")</f>
        <v>USD</v>
      </c>
      <c r="K19" s="10">
        <f>IFERROR(VLOOKUP(L19,'Raw data - THC'!A15:AA3070,25,0),"")</f>
        <v>290</v>
      </c>
      <c r="L19" s="8">
        <v>14</v>
      </c>
      <c r="N19"/>
    </row>
    <row r="20" spans="1:14" ht="16.5" x14ac:dyDescent="0.45">
      <c r="A20" s="10" t="str">
        <f>IFERROR(VLOOKUP(L20,'Raw data - THC'!A16:AA3071,4,0),"")</f>
        <v>Terminal Handling Charge - Origin</v>
      </c>
      <c r="B20" s="19">
        <f>IFERROR(VLOOKUP(L20,'Raw data - THC'!A16:AA3071,7,0),"")</f>
        <v>44866</v>
      </c>
      <c r="C20" s="10" t="str">
        <f>IFERROR(VLOOKUP(L20,'Raw data - THC'!A16:AA73071,9,0),"")</f>
        <v>Rosario, AR</v>
      </c>
      <c r="D20" s="10" t="str">
        <f>IFERROR(VLOOKUP(L20,'Raw data - THC'!A16:AA3071,12,0),"")</f>
        <v>-</v>
      </c>
      <c r="E20" s="10" t="str">
        <f>IFERROR(VLOOKUP(L20,'Raw data - THC'!A16:AA3071,14,0),"")</f>
        <v>-</v>
      </c>
      <c r="F20" s="10" t="str">
        <f>IFERROR(VLOOKUP(L20,'Raw data - THC'!A16:AA3071,16,0),"")</f>
        <v>World</v>
      </c>
      <c r="G20" s="10" t="str">
        <f>IFERROR(VLOOKUP(L20,'Raw data - THC'!A16:AA3071,18,0),"")</f>
        <v>All 45 containers</v>
      </c>
      <c r="H20" s="10" t="str">
        <f>IFERROR(VLOOKUP(L20,'Raw data - THC'!A16:AA3071,20,0),"")</f>
        <v>DRY cargo</v>
      </c>
      <c r="I20" s="10" t="str">
        <f>IFERROR(VLOOKUP(L20,'Raw data - THC'!A16:AA3071,22,0),"")</f>
        <v>All commodities</v>
      </c>
      <c r="J20" s="10" t="str">
        <f>IFERROR(VLOOKUP(L20,'Raw data - THC'!A16:AA3071,24,0),"")</f>
        <v>USD</v>
      </c>
      <c r="K20" s="10">
        <f>IFERROR(VLOOKUP(L20,'Raw data - THC'!A16:AA3071,25,0),"")</f>
        <v>290</v>
      </c>
      <c r="L20" s="8">
        <v>15</v>
      </c>
      <c r="N20"/>
    </row>
    <row r="21" spans="1:14" ht="16.5" x14ac:dyDescent="0.45">
      <c r="A21" s="10" t="str">
        <f>IFERROR(VLOOKUP(L21,'Raw data - THC'!A17:AA3072,4,0),"")</f>
        <v>Terminal Handling Charge - Origin</v>
      </c>
      <c r="B21" s="19">
        <f>IFERROR(VLOOKUP(L21,'Raw data - THC'!A17:AA3072,7,0),"")</f>
        <v>44866</v>
      </c>
      <c r="C21" s="10" t="str">
        <f>IFERROR(VLOOKUP(L21,'Raw data - THC'!A17:AA73072,9,0),"")</f>
        <v>Rosario, AR</v>
      </c>
      <c r="D21" s="10" t="str">
        <f>IFERROR(VLOOKUP(L21,'Raw data - THC'!A17:AA3072,12,0),"")</f>
        <v>-</v>
      </c>
      <c r="E21" s="10" t="str">
        <f>IFERROR(VLOOKUP(L21,'Raw data - THC'!A17:AA3072,14,0),"")</f>
        <v>-</v>
      </c>
      <c r="F21" s="10" t="str">
        <f>IFERROR(VLOOKUP(L21,'Raw data - THC'!A17:AA3072,16,0),"")</f>
        <v>World</v>
      </c>
      <c r="G21" s="10" t="str">
        <f>IFERROR(VLOOKUP(L21,'Raw data - THC'!A17:AA3072,18,0),"")</f>
        <v>All Reefer</v>
      </c>
      <c r="H21" s="10" t="str">
        <f>IFERROR(VLOOKUP(L21,'Raw data - THC'!A17:AA3072,20,0),"")</f>
        <v>Reefer cargo</v>
      </c>
      <c r="I21" s="10" t="str">
        <f>IFERROR(VLOOKUP(L21,'Raw data - THC'!A17:AA3072,22,0),"")</f>
        <v>All commodities</v>
      </c>
      <c r="J21" s="10" t="str">
        <f>IFERROR(VLOOKUP(L21,'Raw data - THC'!A17:AA3072,24,0),"")</f>
        <v>USD</v>
      </c>
      <c r="K21" s="10">
        <f>IFERROR(VLOOKUP(L21,'Raw data - THC'!A17:AA3072,25,0),"")</f>
        <v>345</v>
      </c>
      <c r="L21" s="8">
        <v>16</v>
      </c>
      <c r="N21"/>
    </row>
    <row r="22" spans="1:14" ht="16.5" x14ac:dyDescent="0.45">
      <c r="A22" s="10" t="str">
        <f>IFERROR(VLOOKUP(L22,'Raw data - THC'!A18:AA3073,4,0),"")</f>
        <v>Terminal Handling Charge - Origin</v>
      </c>
      <c r="B22" s="19">
        <f>IFERROR(VLOOKUP(L22,'Raw data - THC'!A18:AA3073,7,0),"")</f>
        <v>44866</v>
      </c>
      <c r="C22" s="10" t="str">
        <f>IFERROR(VLOOKUP(L22,'Raw data - THC'!A18:AA73073,9,0),"")</f>
        <v>Puerto Madryn, AR</v>
      </c>
      <c r="D22" s="10" t="str">
        <f>IFERROR(VLOOKUP(L22,'Raw data - THC'!A18:AA3073,12,0),"")</f>
        <v>-</v>
      </c>
      <c r="E22" s="10" t="str">
        <f>IFERROR(VLOOKUP(L22,'Raw data - THC'!A18:AA3073,14,0),"")</f>
        <v>-</v>
      </c>
      <c r="F22" s="10" t="str">
        <f>IFERROR(VLOOKUP(L22,'Raw data - THC'!A18:AA3073,16,0),"")</f>
        <v>World</v>
      </c>
      <c r="G22" s="10" t="str">
        <f>IFERROR(VLOOKUP(L22,'Raw data - THC'!A18:AA3073,18,0),"")</f>
        <v>All 20 DRY</v>
      </c>
      <c r="H22" s="10" t="str">
        <f>IFERROR(VLOOKUP(L22,'Raw data - THC'!A18:AA3073,20,0),"")</f>
        <v>DRY cargo</v>
      </c>
      <c r="I22" s="10" t="str">
        <f>IFERROR(VLOOKUP(L22,'Raw data - THC'!A18:AA3073,22,0),"")</f>
        <v>All commodities</v>
      </c>
      <c r="J22" s="10" t="str">
        <f>IFERROR(VLOOKUP(L22,'Raw data - THC'!A18:AA3073,24,0),"")</f>
        <v>USD</v>
      </c>
      <c r="K22" s="10">
        <f>IFERROR(VLOOKUP(L22,'Raw data - THC'!A18:AA3073,25,0),"")</f>
        <v>460</v>
      </c>
      <c r="L22" s="8">
        <v>17</v>
      </c>
      <c r="N22"/>
    </row>
    <row r="23" spans="1:14" ht="16.5" x14ac:dyDescent="0.45">
      <c r="A23" s="10" t="str">
        <f>IFERROR(VLOOKUP(L23,'Raw data - THC'!A19:AA3074,4,0),"")</f>
        <v>Terminal Handling Charge - Origin</v>
      </c>
      <c r="B23" s="19">
        <f>IFERROR(VLOOKUP(L23,'Raw data - THC'!A19:AA3074,7,0),"")</f>
        <v>44866</v>
      </c>
      <c r="C23" s="10" t="str">
        <f>IFERROR(VLOOKUP(L23,'Raw data - THC'!A19:AA73074,9,0),"")</f>
        <v>Puerto Madryn, AR</v>
      </c>
      <c r="D23" s="10" t="str">
        <f>IFERROR(VLOOKUP(L23,'Raw data - THC'!A19:AA3074,12,0),"")</f>
        <v>-</v>
      </c>
      <c r="E23" s="10" t="str">
        <f>IFERROR(VLOOKUP(L23,'Raw data - THC'!A19:AA3074,14,0),"")</f>
        <v>-</v>
      </c>
      <c r="F23" s="10" t="str">
        <f>IFERROR(VLOOKUP(L23,'Raw data - THC'!A19:AA3074,16,0),"")</f>
        <v>World</v>
      </c>
      <c r="G23" s="10" t="str">
        <f>IFERROR(VLOOKUP(L23,'Raw data - THC'!A19:AA3074,18,0),"")</f>
        <v>All 40 DRY containers</v>
      </c>
      <c r="H23" s="10" t="str">
        <f>IFERROR(VLOOKUP(L23,'Raw data - THC'!A19:AA3074,20,0),"")</f>
        <v>DRY cargo</v>
      </c>
      <c r="I23" s="10" t="str">
        <f>IFERROR(VLOOKUP(L23,'Raw data - THC'!A19:AA3074,22,0),"")</f>
        <v>All commodities</v>
      </c>
      <c r="J23" s="10" t="str">
        <f>IFERROR(VLOOKUP(L23,'Raw data - THC'!A19:AA3074,24,0),"")</f>
        <v>USD</v>
      </c>
      <c r="K23" s="10">
        <f>IFERROR(VLOOKUP(L23,'Raw data - THC'!A19:AA3074,25,0),"")</f>
        <v>460</v>
      </c>
      <c r="L23" s="8">
        <v>18</v>
      </c>
      <c r="N23"/>
    </row>
    <row r="24" spans="1:14" ht="16.5" x14ac:dyDescent="0.45">
      <c r="A24" s="10" t="str">
        <f>IFERROR(VLOOKUP(L24,'Raw data - THC'!A20:AA3075,4,0),"")</f>
        <v>Terminal Handling Charge - Origin</v>
      </c>
      <c r="B24" s="19">
        <f>IFERROR(VLOOKUP(L24,'Raw data - THC'!A20:AA3075,7,0),"")</f>
        <v>44866</v>
      </c>
      <c r="C24" s="10" t="str">
        <f>IFERROR(VLOOKUP(L24,'Raw data - THC'!A20:AA73075,9,0),"")</f>
        <v>Puerto Madryn, AR</v>
      </c>
      <c r="D24" s="10" t="str">
        <f>IFERROR(VLOOKUP(L24,'Raw data - THC'!A20:AA3075,12,0),"")</f>
        <v>-</v>
      </c>
      <c r="E24" s="10" t="str">
        <f>IFERROR(VLOOKUP(L24,'Raw data - THC'!A20:AA3075,14,0),"")</f>
        <v>-</v>
      </c>
      <c r="F24" s="10" t="str">
        <f>IFERROR(VLOOKUP(L24,'Raw data - THC'!A20:AA3075,16,0),"")</f>
        <v>World</v>
      </c>
      <c r="G24" s="10" t="str">
        <f>IFERROR(VLOOKUP(L24,'Raw data - THC'!A20:AA3075,18,0),"")</f>
        <v>All 45 containers</v>
      </c>
      <c r="H24" s="10" t="str">
        <f>IFERROR(VLOOKUP(L24,'Raw data - THC'!A20:AA3075,20,0),"")</f>
        <v>DRY cargo</v>
      </c>
      <c r="I24" s="10" t="str">
        <f>IFERROR(VLOOKUP(L24,'Raw data - THC'!A20:AA3075,22,0),"")</f>
        <v>All commodities</v>
      </c>
      <c r="J24" s="10" t="str">
        <f>IFERROR(VLOOKUP(L24,'Raw data - THC'!A20:AA3075,24,0),"")</f>
        <v>USD</v>
      </c>
      <c r="K24" s="10">
        <f>IFERROR(VLOOKUP(L24,'Raw data - THC'!A20:AA3075,25,0),"")</f>
        <v>460</v>
      </c>
      <c r="L24" s="8">
        <v>19</v>
      </c>
      <c r="N24"/>
    </row>
    <row r="25" spans="1:14" ht="16.5" x14ac:dyDescent="0.45">
      <c r="A25" s="10" t="str">
        <f>IFERROR(VLOOKUP(L25,'Raw data - THC'!A21:AA3076,4,0),"")</f>
        <v>Terminal Handling Charge - Origin</v>
      </c>
      <c r="B25" s="19">
        <f>IFERROR(VLOOKUP(L25,'Raw data - THC'!A21:AA3076,7,0),"")</f>
        <v>44866</v>
      </c>
      <c r="C25" s="10" t="str">
        <f>IFERROR(VLOOKUP(L25,'Raw data - THC'!A21:AA73076,9,0),"")</f>
        <v>Puerto Madryn, AR</v>
      </c>
      <c r="D25" s="10" t="str">
        <f>IFERROR(VLOOKUP(L25,'Raw data - THC'!A21:AA3076,12,0),"")</f>
        <v>-</v>
      </c>
      <c r="E25" s="10" t="str">
        <f>IFERROR(VLOOKUP(L25,'Raw data - THC'!A21:AA3076,14,0),"")</f>
        <v>-</v>
      </c>
      <c r="F25" s="10" t="str">
        <f>IFERROR(VLOOKUP(L25,'Raw data - THC'!A21:AA3076,16,0),"")</f>
        <v>World</v>
      </c>
      <c r="G25" s="10" t="str">
        <f>IFERROR(VLOOKUP(L25,'Raw data - THC'!A21:AA3076,18,0),"")</f>
        <v>All Reefer</v>
      </c>
      <c r="H25" s="10" t="str">
        <f>IFERROR(VLOOKUP(L25,'Raw data - THC'!A21:AA3076,20,0),"")</f>
        <v>Reefer cargo</v>
      </c>
      <c r="I25" s="10" t="str">
        <f>IFERROR(VLOOKUP(L25,'Raw data - THC'!A21:AA3076,22,0),"")</f>
        <v>All commodities</v>
      </c>
      <c r="J25" s="10" t="str">
        <f>IFERROR(VLOOKUP(L25,'Raw data - THC'!A21:AA3076,24,0),"")</f>
        <v>USD</v>
      </c>
      <c r="K25" s="10">
        <f>IFERROR(VLOOKUP(L25,'Raw data - THC'!A21:AA3076,25,0),"")</f>
        <v>575</v>
      </c>
      <c r="L25" s="8">
        <v>20</v>
      </c>
      <c r="N25"/>
    </row>
    <row r="26" spans="1:14" ht="16.5" x14ac:dyDescent="0.45">
      <c r="A26" s="10" t="str">
        <f>IFERROR(VLOOKUP(L26,'Raw data - THC'!A22:AA3077,4,0),"")</f>
        <v>Terminal Handling Charge - Origin</v>
      </c>
      <c r="B26" s="19">
        <f>IFERROR(VLOOKUP(L26,'Raw data - THC'!A22:AA3077,7,0),"")</f>
        <v>44866</v>
      </c>
      <c r="C26" s="10" t="str">
        <f>IFERROR(VLOOKUP(L26,'Raw data - THC'!A22:AA73077,9,0),"")</f>
        <v>Puerto Deseado, AR</v>
      </c>
      <c r="D26" s="10" t="str">
        <f>IFERROR(VLOOKUP(L26,'Raw data - THC'!A22:AA3077,12,0),"")</f>
        <v>-</v>
      </c>
      <c r="E26" s="10" t="str">
        <f>IFERROR(VLOOKUP(L26,'Raw data - THC'!A22:AA3077,14,0),"")</f>
        <v>-</v>
      </c>
      <c r="F26" s="10" t="str">
        <f>IFERROR(VLOOKUP(L26,'Raw data - THC'!A22:AA3077,16,0),"")</f>
        <v>World</v>
      </c>
      <c r="G26" s="10" t="str">
        <f>IFERROR(VLOOKUP(L26,'Raw data - THC'!A22:AA3077,18,0),"")</f>
        <v>All 20 DRY</v>
      </c>
      <c r="H26" s="10" t="str">
        <f>IFERROR(VLOOKUP(L26,'Raw data - THC'!A22:AA3077,20,0),"")</f>
        <v>DRY cargo</v>
      </c>
      <c r="I26" s="10" t="str">
        <f>IFERROR(VLOOKUP(L26,'Raw data - THC'!A22:AA3077,22,0),"")</f>
        <v>All commodities</v>
      </c>
      <c r="J26" s="10" t="str">
        <f>IFERROR(VLOOKUP(L26,'Raw data - THC'!A22:AA3077,24,0),"")</f>
        <v>USD</v>
      </c>
      <c r="K26" s="10">
        <f>IFERROR(VLOOKUP(L26,'Raw data - THC'!A22:AA3077,25,0),"")</f>
        <v>460</v>
      </c>
      <c r="L26" s="8">
        <v>21</v>
      </c>
      <c r="N26"/>
    </row>
    <row r="27" spans="1:14" ht="16.5" x14ac:dyDescent="0.45">
      <c r="A27" s="10" t="str">
        <f>IFERROR(VLOOKUP(L27,'Raw data - THC'!A23:AA3078,4,0),"")</f>
        <v>Terminal Handling Charge - Origin</v>
      </c>
      <c r="B27" s="19">
        <f>IFERROR(VLOOKUP(L27,'Raw data - THC'!A23:AA3078,7,0),"")</f>
        <v>44866</v>
      </c>
      <c r="C27" s="10" t="str">
        <f>IFERROR(VLOOKUP(L27,'Raw data - THC'!A23:AA73078,9,0),"")</f>
        <v>Puerto Deseado, AR</v>
      </c>
      <c r="D27" s="10" t="str">
        <f>IFERROR(VLOOKUP(L27,'Raw data - THC'!A23:AA3078,12,0),"")</f>
        <v>-</v>
      </c>
      <c r="E27" s="10" t="str">
        <f>IFERROR(VLOOKUP(L27,'Raw data - THC'!A23:AA3078,14,0),"")</f>
        <v>-</v>
      </c>
      <c r="F27" s="10" t="str">
        <f>IFERROR(VLOOKUP(L27,'Raw data - THC'!A23:AA3078,16,0),"")</f>
        <v>World</v>
      </c>
      <c r="G27" s="10" t="str">
        <f>IFERROR(VLOOKUP(L27,'Raw data - THC'!A23:AA3078,18,0),"")</f>
        <v>All 40 DRY containers</v>
      </c>
      <c r="H27" s="10" t="str">
        <f>IFERROR(VLOOKUP(L27,'Raw data - THC'!A23:AA3078,20,0),"")</f>
        <v>DRY cargo</v>
      </c>
      <c r="I27" s="10" t="str">
        <f>IFERROR(VLOOKUP(L27,'Raw data - THC'!A23:AA3078,22,0),"")</f>
        <v>All commodities</v>
      </c>
      <c r="J27" s="10" t="str">
        <f>IFERROR(VLOOKUP(L27,'Raw data - THC'!A23:AA3078,24,0),"")</f>
        <v>USD</v>
      </c>
      <c r="K27" s="10">
        <f>IFERROR(VLOOKUP(L27,'Raw data - THC'!A23:AA3078,25,0),"")</f>
        <v>460</v>
      </c>
      <c r="L27" s="8">
        <v>22</v>
      </c>
      <c r="N27"/>
    </row>
    <row r="28" spans="1:14" ht="16.5" x14ac:dyDescent="0.45">
      <c r="A28" s="10" t="str">
        <f>IFERROR(VLOOKUP(L28,'Raw data - THC'!A24:AA3079,4,0),"")</f>
        <v>Terminal Handling Charge - Origin</v>
      </c>
      <c r="B28" s="19">
        <f>IFERROR(VLOOKUP(L28,'Raw data - THC'!A24:AA3079,7,0),"")</f>
        <v>44866</v>
      </c>
      <c r="C28" s="10" t="str">
        <f>IFERROR(VLOOKUP(L28,'Raw data - THC'!A24:AA73079,9,0),"")</f>
        <v>Puerto Deseado, AR</v>
      </c>
      <c r="D28" s="10" t="str">
        <f>IFERROR(VLOOKUP(L28,'Raw data - THC'!A24:AA3079,12,0),"")</f>
        <v>-</v>
      </c>
      <c r="E28" s="10" t="str">
        <f>IFERROR(VLOOKUP(L28,'Raw data - THC'!A24:AA3079,14,0),"")</f>
        <v>-</v>
      </c>
      <c r="F28" s="10" t="str">
        <f>IFERROR(VLOOKUP(L28,'Raw data - THC'!A24:AA3079,16,0),"")</f>
        <v>World</v>
      </c>
      <c r="G28" s="10" t="str">
        <f>IFERROR(VLOOKUP(L28,'Raw data - THC'!A24:AA3079,18,0),"")</f>
        <v>All 45 containers</v>
      </c>
      <c r="H28" s="10" t="str">
        <f>IFERROR(VLOOKUP(L28,'Raw data - THC'!A24:AA3079,20,0),"")</f>
        <v>DRY cargo</v>
      </c>
      <c r="I28" s="10" t="str">
        <f>IFERROR(VLOOKUP(L28,'Raw data - THC'!A24:AA3079,22,0),"")</f>
        <v>All commodities</v>
      </c>
      <c r="J28" s="10" t="str">
        <f>IFERROR(VLOOKUP(L28,'Raw data - THC'!A24:AA3079,24,0),"")</f>
        <v>USD</v>
      </c>
      <c r="K28" s="10">
        <f>IFERROR(VLOOKUP(L28,'Raw data - THC'!A24:AA3079,25,0),"")</f>
        <v>460</v>
      </c>
      <c r="L28" s="8">
        <v>23</v>
      </c>
      <c r="N28"/>
    </row>
    <row r="29" spans="1:14" ht="16.5" x14ac:dyDescent="0.45">
      <c r="A29" s="10" t="str">
        <f>IFERROR(VLOOKUP(L29,'Raw data - THC'!A25:AA3080,4,0),"")</f>
        <v>Terminal Handling Charge - Origin</v>
      </c>
      <c r="B29" s="19">
        <f>IFERROR(VLOOKUP(L29,'Raw data - THC'!A25:AA3080,7,0),"")</f>
        <v>44866</v>
      </c>
      <c r="C29" s="10" t="str">
        <f>IFERROR(VLOOKUP(L29,'Raw data - THC'!A25:AA73080,9,0),"")</f>
        <v>Puerto Deseado, AR</v>
      </c>
      <c r="D29" s="10" t="str">
        <f>IFERROR(VLOOKUP(L29,'Raw data - THC'!A25:AA3080,12,0),"")</f>
        <v>-</v>
      </c>
      <c r="E29" s="10" t="str">
        <f>IFERROR(VLOOKUP(L29,'Raw data - THC'!A25:AA3080,14,0),"")</f>
        <v>-</v>
      </c>
      <c r="F29" s="10" t="str">
        <f>IFERROR(VLOOKUP(L29,'Raw data - THC'!A25:AA3080,16,0),"")</f>
        <v>World</v>
      </c>
      <c r="G29" s="10" t="str">
        <f>IFERROR(VLOOKUP(L29,'Raw data - THC'!A25:AA3080,18,0),"")</f>
        <v>All Reefer</v>
      </c>
      <c r="H29" s="10" t="str">
        <f>IFERROR(VLOOKUP(L29,'Raw data - THC'!A25:AA3080,20,0),"")</f>
        <v>Reefer cargo</v>
      </c>
      <c r="I29" s="10" t="str">
        <f>IFERROR(VLOOKUP(L29,'Raw data - THC'!A25:AA3080,22,0),"")</f>
        <v>All commodities</v>
      </c>
      <c r="J29" s="10" t="str">
        <f>IFERROR(VLOOKUP(L29,'Raw data - THC'!A25:AA3080,24,0),"")</f>
        <v>USD</v>
      </c>
      <c r="K29" s="10">
        <f>IFERROR(VLOOKUP(L29,'Raw data - THC'!A25:AA3080,25,0),"")</f>
        <v>575</v>
      </c>
      <c r="L29" s="8">
        <v>24</v>
      </c>
      <c r="N29"/>
    </row>
    <row r="30" spans="1:14" ht="16.5" x14ac:dyDescent="0.45">
      <c r="A30" s="10" t="str">
        <f>IFERROR(VLOOKUP(L30,'Raw data - THC'!A26:AA3081,4,0),"")</f>
        <v>Terminal Handling Charge - Origin</v>
      </c>
      <c r="B30" s="19">
        <f>IFERROR(VLOOKUP(L30,'Raw data - THC'!A26:AA3081,7,0),"")</f>
        <v>44866</v>
      </c>
      <c r="C30" s="10" t="str">
        <f>IFERROR(VLOOKUP(L30,'Raw data - THC'!A26:AA73081,9,0),"")</f>
        <v>Mar del Plata, AR</v>
      </c>
      <c r="D30" s="10" t="str">
        <f>IFERROR(VLOOKUP(L30,'Raw data - THC'!A26:AA3081,12,0),"")</f>
        <v>-</v>
      </c>
      <c r="E30" s="10" t="str">
        <f>IFERROR(VLOOKUP(L30,'Raw data - THC'!A26:AA3081,14,0),"")</f>
        <v>-</v>
      </c>
      <c r="F30" s="10" t="str">
        <f>IFERROR(VLOOKUP(L30,'Raw data - THC'!A26:AA3081,16,0),"")</f>
        <v>World</v>
      </c>
      <c r="G30" s="10" t="str">
        <f>IFERROR(VLOOKUP(L30,'Raw data - THC'!A26:AA3081,18,0),"")</f>
        <v>All 20 DRY</v>
      </c>
      <c r="H30" s="10" t="str">
        <f>IFERROR(VLOOKUP(L30,'Raw data - THC'!A26:AA3081,20,0),"")</f>
        <v>DRY cargo</v>
      </c>
      <c r="I30" s="10" t="str">
        <f>IFERROR(VLOOKUP(L30,'Raw data - THC'!A26:AA3081,22,0),"")</f>
        <v>All commodities</v>
      </c>
      <c r="J30" s="10" t="str">
        <f>IFERROR(VLOOKUP(L30,'Raw data - THC'!A26:AA3081,24,0),"")</f>
        <v>USD</v>
      </c>
      <c r="K30" s="10">
        <f>IFERROR(VLOOKUP(L30,'Raw data - THC'!A26:AA3081,25,0),"")</f>
        <v>445</v>
      </c>
      <c r="L30" s="8">
        <v>25</v>
      </c>
      <c r="N30"/>
    </row>
    <row r="31" spans="1:14" ht="16.5" x14ac:dyDescent="0.45">
      <c r="A31" s="10" t="str">
        <f>IFERROR(VLOOKUP(L31,'Raw data - THC'!A27:AA3082,4,0),"")</f>
        <v>Terminal Handling Charge - Origin</v>
      </c>
      <c r="B31" s="19">
        <f>IFERROR(VLOOKUP(L31,'Raw data - THC'!A27:AA3082,7,0),"")</f>
        <v>44866</v>
      </c>
      <c r="C31" s="10" t="str">
        <f>IFERROR(VLOOKUP(L31,'Raw data - THC'!A27:AA73082,9,0),"")</f>
        <v>Mar del Plata, AR</v>
      </c>
      <c r="D31" s="10" t="str">
        <f>IFERROR(VLOOKUP(L31,'Raw data - THC'!A27:AA3082,12,0),"")</f>
        <v>-</v>
      </c>
      <c r="E31" s="10" t="str">
        <f>IFERROR(VLOOKUP(L31,'Raw data - THC'!A27:AA3082,14,0),"")</f>
        <v>-</v>
      </c>
      <c r="F31" s="10" t="str">
        <f>IFERROR(VLOOKUP(L31,'Raw data - THC'!A27:AA3082,16,0),"")</f>
        <v>World</v>
      </c>
      <c r="G31" s="10" t="str">
        <f>IFERROR(VLOOKUP(L31,'Raw data - THC'!A27:AA3082,18,0),"")</f>
        <v>All 40 DRY containers</v>
      </c>
      <c r="H31" s="10" t="str">
        <f>IFERROR(VLOOKUP(L31,'Raw data - THC'!A27:AA3082,20,0),"")</f>
        <v>DRY cargo</v>
      </c>
      <c r="I31" s="10" t="str">
        <f>IFERROR(VLOOKUP(L31,'Raw data - THC'!A27:AA3082,22,0),"")</f>
        <v>All commodities</v>
      </c>
      <c r="J31" s="10" t="str">
        <f>IFERROR(VLOOKUP(L31,'Raw data - THC'!A27:AA3082,24,0),"")</f>
        <v>USD</v>
      </c>
      <c r="K31" s="10">
        <f>IFERROR(VLOOKUP(L31,'Raw data - THC'!A27:AA3082,25,0),"")</f>
        <v>445</v>
      </c>
      <c r="L31" s="8">
        <v>26</v>
      </c>
      <c r="N31"/>
    </row>
    <row r="32" spans="1:14" ht="16.5" x14ac:dyDescent="0.45">
      <c r="A32" s="10" t="str">
        <f>IFERROR(VLOOKUP(L32,'Raw data - THC'!A28:AA3083,4,0),"")</f>
        <v>Terminal Handling Charge - Origin</v>
      </c>
      <c r="B32" s="19">
        <f>IFERROR(VLOOKUP(L32,'Raw data - THC'!A28:AA3083,7,0),"")</f>
        <v>44866</v>
      </c>
      <c r="C32" s="10" t="str">
        <f>IFERROR(VLOOKUP(L32,'Raw data - THC'!A28:AA73083,9,0),"")</f>
        <v>Mar del Plata, AR</v>
      </c>
      <c r="D32" s="10" t="str">
        <f>IFERROR(VLOOKUP(L32,'Raw data - THC'!A28:AA3083,12,0),"")</f>
        <v>-</v>
      </c>
      <c r="E32" s="10" t="str">
        <f>IFERROR(VLOOKUP(L32,'Raw data - THC'!A28:AA3083,14,0),"")</f>
        <v>-</v>
      </c>
      <c r="F32" s="10" t="str">
        <f>IFERROR(VLOOKUP(L32,'Raw data - THC'!A28:AA3083,16,0),"")</f>
        <v>World</v>
      </c>
      <c r="G32" s="10" t="str">
        <f>IFERROR(VLOOKUP(L32,'Raw data - THC'!A28:AA3083,18,0),"")</f>
        <v>All 45 containers</v>
      </c>
      <c r="H32" s="10" t="str">
        <f>IFERROR(VLOOKUP(L32,'Raw data - THC'!A28:AA3083,20,0),"")</f>
        <v>DRY cargo</v>
      </c>
      <c r="I32" s="10" t="str">
        <f>IFERROR(VLOOKUP(L32,'Raw data - THC'!A28:AA3083,22,0),"")</f>
        <v>All commodities</v>
      </c>
      <c r="J32" s="10" t="str">
        <f>IFERROR(VLOOKUP(L32,'Raw data - THC'!A28:AA3083,24,0),"")</f>
        <v>USD</v>
      </c>
      <c r="K32" s="10">
        <f>IFERROR(VLOOKUP(L32,'Raw data - THC'!A28:AA3083,25,0),"")</f>
        <v>445</v>
      </c>
      <c r="L32" s="8">
        <v>27</v>
      </c>
      <c r="N32"/>
    </row>
    <row r="33" spans="1:14" ht="16.5" x14ac:dyDescent="0.45">
      <c r="A33" s="10" t="str">
        <f>IFERROR(VLOOKUP(L33,'Raw data - THC'!A29:AA3084,4,0),"")</f>
        <v>Terminal Handling Charge - Origin</v>
      </c>
      <c r="B33" s="19">
        <f>IFERROR(VLOOKUP(L33,'Raw data - THC'!A29:AA3084,7,0),"")</f>
        <v>44866</v>
      </c>
      <c r="C33" s="10" t="str">
        <f>IFERROR(VLOOKUP(L33,'Raw data - THC'!A29:AA73084,9,0),"")</f>
        <v>Mar del Plata, AR</v>
      </c>
      <c r="D33" s="10" t="str">
        <f>IFERROR(VLOOKUP(L33,'Raw data - THC'!A29:AA3084,12,0),"")</f>
        <v>-</v>
      </c>
      <c r="E33" s="10" t="str">
        <f>IFERROR(VLOOKUP(L33,'Raw data - THC'!A29:AA3084,14,0),"")</f>
        <v>-</v>
      </c>
      <c r="F33" s="10" t="str">
        <f>IFERROR(VLOOKUP(L33,'Raw data - THC'!A29:AA3084,16,0),"")</f>
        <v>World</v>
      </c>
      <c r="G33" s="10" t="str">
        <f>IFERROR(VLOOKUP(L33,'Raw data - THC'!A29:AA3084,18,0),"")</f>
        <v>All Reefer</v>
      </c>
      <c r="H33" s="10" t="str">
        <f>IFERROR(VLOOKUP(L33,'Raw data - THC'!A29:AA3084,20,0),"")</f>
        <v>Reefer cargo</v>
      </c>
      <c r="I33" s="10" t="str">
        <f>IFERROR(VLOOKUP(L33,'Raw data - THC'!A29:AA3084,22,0),"")</f>
        <v>All commodities</v>
      </c>
      <c r="J33" s="10" t="str">
        <f>IFERROR(VLOOKUP(L33,'Raw data - THC'!A29:AA3084,24,0),"")</f>
        <v>USD</v>
      </c>
      <c r="K33" s="10">
        <f>IFERROR(VLOOKUP(L33,'Raw data - THC'!A29:AA3084,25,0),"")</f>
        <v>565</v>
      </c>
      <c r="L33" s="8">
        <v>28</v>
      </c>
      <c r="N33"/>
    </row>
    <row r="34" spans="1:14" ht="16.5" x14ac:dyDescent="0.45">
      <c r="A34" s="10" t="str">
        <f>IFERROR(VLOOKUP(L34,'Raw data - THC'!A30:AA3085,4,0),"")</f>
        <v>Terminal Handling Charge - Origin</v>
      </c>
      <c r="B34" s="19">
        <f>IFERROR(VLOOKUP(L34,'Raw data - THC'!A30:AA3085,7,0),"")</f>
        <v>44866</v>
      </c>
      <c r="C34" s="10" t="str">
        <f>IFERROR(VLOOKUP(L34,'Raw data - THC'!A30:AA73085,9,0),"")</f>
        <v>Concepcion del Uruguay, AR</v>
      </c>
      <c r="D34" s="10" t="str">
        <f>IFERROR(VLOOKUP(L34,'Raw data - THC'!A30:AA3085,12,0),"")</f>
        <v>-</v>
      </c>
      <c r="E34" s="10" t="str">
        <f>IFERROR(VLOOKUP(L34,'Raw data - THC'!A30:AA3085,14,0),"")</f>
        <v>-</v>
      </c>
      <c r="F34" s="10" t="str">
        <f>IFERROR(VLOOKUP(L34,'Raw data - THC'!A30:AA3085,16,0),"")</f>
        <v>World</v>
      </c>
      <c r="G34" s="10" t="str">
        <f>IFERROR(VLOOKUP(L34,'Raw data - THC'!A30:AA3085,18,0),"")</f>
        <v>All 20 DRY</v>
      </c>
      <c r="H34" s="10" t="str">
        <f>IFERROR(VLOOKUP(L34,'Raw data - THC'!A30:AA3085,20,0),"")</f>
        <v>DRY cargo</v>
      </c>
      <c r="I34" s="10" t="str">
        <f>IFERROR(VLOOKUP(L34,'Raw data - THC'!A30:AA3085,22,0),"")</f>
        <v>All commodities</v>
      </c>
      <c r="J34" s="10" t="str">
        <f>IFERROR(VLOOKUP(L34,'Raw data - THC'!A30:AA3085,24,0),"")</f>
        <v>USD</v>
      </c>
      <c r="K34" s="10">
        <f>IFERROR(VLOOKUP(L34,'Raw data - THC'!A30:AA3085,25,0),"")</f>
        <v>255</v>
      </c>
      <c r="L34" s="8">
        <v>29</v>
      </c>
      <c r="N34"/>
    </row>
    <row r="35" spans="1:14" ht="16.5" x14ac:dyDescent="0.45">
      <c r="A35" s="10" t="str">
        <f>IFERROR(VLOOKUP(L35,'Raw data - THC'!A31:AA3086,4,0),"")</f>
        <v>Terminal Handling Charge - Origin</v>
      </c>
      <c r="B35" s="19">
        <f>IFERROR(VLOOKUP(L35,'Raw data - THC'!A31:AA3086,7,0),"")</f>
        <v>44866</v>
      </c>
      <c r="C35" s="10" t="str">
        <f>IFERROR(VLOOKUP(L35,'Raw data - THC'!A31:AA73086,9,0),"")</f>
        <v>Concepcion del Uruguay, AR</v>
      </c>
      <c r="D35" s="10" t="str">
        <f>IFERROR(VLOOKUP(L35,'Raw data - THC'!A31:AA3086,12,0),"")</f>
        <v>-</v>
      </c>
      <c r="E35" s="10" t="str">
        <f>IFERROR(VLOOKUP(L35,'Raw data - THC'!A31:AA3086,14,0),"")</f>
        <v>-</v>
      </c>
      <c r="F35" s="10" t="str">
        <f>IFERROR(VLOOKUP(L35,'Raw data - THC'!A31:AA3086,16,0),"")</f>
        <v>World</v>
      </c>
      <c r="G35" s="10" t="str">
        <f>IFERROR(VLOOKUP(L35,'Raw data - THC'!A31:AA3086,18,0),"")</f>
        <v>All 40 DRY containers</v>
      </c>
      <c r="H35" s="10" t="str">
        <f>IFERROR(VLOOKUP(L35,'Raw data - THC'!A31:AA3086,20,0),"")</f>
        <v>DRY cargo</v>
      </c>
      <c r="I35" s="10" t="str">
        <f>IFERROR(VLOOKUP(L35,'Raw data - THC'!A31:AA3086,22,0),"")</f>
        <v>All commodities</v>
      </c>
      <c r="J35" s="10" t="str">
        <f>IFERROR(VLOOKUP(L35,'Raw data - THC'!A31:AA3086,24,0),"")</f>
        <v>USD</v>
      </c>
      <c r="K35" s="10">
        <f>IFERROR(VLOOKUP(L35,'Raw data - THC'!A31:AA3086,25,0),"")</f>
        <v>275</v>
      </c>
      <c r="L35" s="8">
        <v>30</v>
      </c>
      <c r="N35"/>
    </row>
    <row r="36" spans="1:14" ht="16.5" x14ac:dyDescent="0.45">
      <c r="A36" s="10" t="str">
        <f>IFERROR(VLOOKUP(L36,'Raw data - THC'!A32:AA3087,4,0),"")</f>
        <v>Terminal Handling Charge - Origin</v>
      </c>
      <c r="B36" s="19">
        <f>IFERROR(VLOOKUP(L36,'Raw data - THC'!A32:AA3087,7,0),"")</f>
        <v>44866</v>
      </c>
      <c r="C36" s="10" t="str">
        <f>IFERROR(VLOOKUP(L36,'Raw data - THC'!A32:AA73087,9,0),"")</f>
        <v>Concepcion del Uruguay, AR</v>
      </c>
      <c r="D36" s="10" t="str">
        <f>IFERROR(VLOOKUP(L36,'Raw data - THC'!A32:AA3087,12,0),"")</f>
        <v>-</v>
      </c>
      <c r="E36" s="10" t="str">
        <f>IFERROR(VLOOKUP(L36,'Raw data - THC'!A32:AA3087,14,0),"")</f>
        <v>-</v>
      </c>
      <c r="F36" s="10" t="str">
        <f>IFERROR(VLOOKUP(L36,'Raw data - THC'!A32:AA3087,16,0),"")</f>
        <v>World</v>
      </c>
      <c r="G36" s="10" t="str">
        <f>IFERROR(VLOOKUP(L36,'Raw data - THC'!A32:AA3087,18,0),"")</f>
        <v>All 45 containers</v>
      </c>
      <c r="H36" s="10" t="str">
        <f>IFERROR(VLOOKUP(L36,'Raw data - THC'!A32:AA3087,20,0),"")</f>
        <v>DRY cargo</v>
      </c>
      <c r="I36" s="10" t="str">
        <f>IFERROR(VLOOKUP(L36,'Raw data - THC'!A32:AA3087,22,0),"")</f>
        <v>All commodities</v>
      </c>
      <c r="J36" s="10" t="str">
        <f>IFERROR(VLOOKUP(L36,'Raw data - THC'!A32:AA3087,24,0),"")</f>
        <v>USD</v>
      </c>
      <c r="K36" s="10">
        <f>IFERROR(VLOOKUP(L36,'Raw data - THC'!A32:AA3087,25,0),"")</f>
        <v>275</v>
      </c>
      <c r="L36" s="8">
        <v>31</v>
      </c>
      <c r="N36"/>
    </row>
    <row r="37" spans="1:14" ht="16.5" x14ac:dyDescent="0.45">
      <c r="A37" s="10" t="str">
        <f>IFERROR(VLOOKUP(L37,'Raw data - THC'!A33:AA3088,4,0),"")</f>
        <v>Terminal Handling Charge - Origin</v>
      </c>
      <c r="B37" s="19">
        <f>IFERROR(VLOOKUP(L37,'Raw data - THC'!A33:AA3088,7,0),"")</f>
        <v>44866</v>
      </c>
      <c r="C37" s="10" t="str">
        <f>IFERROR(VLOOKUP(L37,'Raw data - THC'!A33:AA73088,9,0),"")</f>
        <v>Concepcion del Uruguay, AR</v>
      </c>
      <c r="D37" s="10" t="str">
        <f>IFERROR(VLOOKUP(L37,'Raw data - THC'!A33:AA3088,12,0),"")</f>
        <v>-</v>
      </c>
      <c r="E37" s="10" t="str">
        <f>IFERROR(VLOOKUP(L37,'Raw data - THC'!A33:AA3088,14,0),"")</f>
        <v>-</v>
      </c>
      <c r="F37" s="10" t="str">
        <f>IFERROR(VLOOKUP(L37,'Raw data - THC'!A33:AA3088,16,0),"")</f>
        <v>World</v>
      </c>
      <c r="G37" s="10" t="str">
        <f>IFERROR(VLOOKUP(L37,'Raw data - THC'!A33:AA3088,18,0),"")</f>
        <v>All Reefer</v>
      </c>
      <c r="H37" s="10" t="str">
        <f>IFERROR(VLOOKUP(L37,'Raw data - THC'!A33:AA3088,20,0),"")</f>
        <v>Reefer cargo</v>
      </c>
      <c r="I37" s="10" t="str">
        <f>IFERROR(VLOOKUP(L37,'Raw data - THC'!A33:AA3088,22,0),"")</f>
        <v>All commodities</v>
      </c>
      <c r="J37" s="10" t="str">
        <f>IFERROR(VLOOKUP(L37,'Raw data - THC'!A33:AA3088,24,0),"")</f>
        <v>USD</v>
      </c>
      <c r="K37" s="10">
        <f>IFERROR(VLOOKUP(L37,'Raw data - THC'!A33:AA3088,25,0),"")</f>
        <v>315</v>
      </c>
      <c r="L37" s="8">
        <v>32</v>
      </c>
      <c r="N37"/>
    </row>
    <row r="38" spans="1:14" ht="16.5" x14ac:dyDescent="0.45">
      <c r="A38" s="10" t="str">
        <f>IFERROR(VLOOKUP(L38,'Raw data - THC'!A34:AA3089,4,0),"")</f>
        <v>Terminal Handling Charge - Origin</v>
      </c>
      <c r="B38" s="19">
        <f>IFERROR(VLOOKUP(L38,'Raw data - THC'!A34:AA3089,7,0),"")</f>
        <v>44866</v>
      </c>
      <c r="C38" s="10" t="str">
        <f>IFERROR(VLOOKUP(L38,'Raw data - THC'!A34:AA73089,9,0),"")</f>
        <v>Buenos Aires, AR</v>
      </c>
      <c r="D38" s="10" t="str">
        <f>IFERROR(VLOOKUP(L38,'Raw data - THC'!A34:AA3089,12,0),"")</f>
        <v>-</v>
      </c>
      <c r="E38" s="10" t="str">
        <f>IFERROR(VLOOKUP(L38,'Raw data - THC'!A34:AA3089,14,0),"")</f>
        <v>-</v>
      </c>
      <c r="F38" s="10" t="str">
        <f>IFERROR(VLOOKUP(L38,'Raw data - THC'!A34:AA3089,16,0),"")</f>
        <v>World</v>
      </c>
      <c r="G38" s="10" t="str">
        <f>IFERROR(VLOOKUP(L38,'Raw data - THC'!A34:AA3089,18,0),"")</f>
        <v>All 20 DRY</v>
      </c>
      <c r="H38" s="10" t="str">
        <f>IFERROR(VLOOKUP(L38,'Raw data - THC'!A34:AA3089,20,0),"")</f>
        <v>DRY cargo</v>
      </c>
      <c r="I38" s="10" t="str">
        <f>IFERROR(VLOOKUP(L38,'Raw data - THC'!A34:AA3089,22,0),"")</f>
        <v>All commodities</v>
      </c>
      <c r="J38" s="10" t="str">
        <f>IFERROR(VLOOKUP(L38,'Raw data - THC'!A34:AA3089,24,0),"")</f>
        <v>USD</v>
      </c>
      <c r="K38" s="10">
        <f>IFERROR(VLOOKUP(L38,'Raw data - THC'!A34:AA3089,25,0),"")</f>
        <v>290</v>
      </c>
      <c r="L38" s="8">
        <v>33</v>
      </c>
      <c r="N38"/>
    </row>
    <row r="39" spans="1:14" ht="16.5" x14ac:dyDescent="0.45">
      <c r="A39" s="10" t="str">
        <f>IFERROR(VLOOKUP(L39,'Raw data - THC'!A35:AA3090,4,0),"")</f>
        <v>Terminal Handling Charge - Origin</v>
      </c>
      <c r="B39" s="19">
        <f>IFERROR(VLOOKUP(L39,'Raw data - THC'!A35:AA3090,7,0),"")</f>
        <v>44866</v>
      </c>
      <c r="C39" s="10" t="str">
        <f>IFERROR(VLOOKUP(L39,'Raw data - THC'!A35:AA73090,9,0),"")</f>
        <v>Buenos Aires, AR</v>
      </c>
      <c r="D39" s="10" t="str">
        <f>IFERROR(VLOOKUP(L39,'Raw data - THC'!A35:AA3090,12,0),"")</f>
        <v>-</v>
      </c>
      <c r="E39" s="10" t="str">
        <f>IFERROR(VLOOKUP(L39,'Raw data - THC'!A35:AA3090,14,0),"")</f>
        <v>-</v>
      </c>
      <c r="F39" s="10" t="str">
        <f>IFERROR(VLOOKUP(L39,'Raw data - THC'!A35:AA3090,16,0),"")</f>
        <v>World</v>
      </c>
      <c r="G39" s="10" t="str">
        <f>IFERROR(VLOOKUP(L39,'Raw data - THC'!A35:AA3090,18,0),"")</f>
        <v>All 40 DRY containers</v>
      </c>
      <c r="H39" s="10" t="str">
        <f>IFERROR(VLOOKUP(L39,'Raw data - THC'!A35:AA3090,20,0),"")</f>
        <v>DRY cargo</v>
      </c>
      <c r="I39" s="10" t="str">
        <f>IFERROR(VLOOKUP(L39,'Raw data - THC'!A35:AA3090,22,0),"")</f>
        <v>All commodities</v>
      </c>
      <c r="J39" s="10" t="str">
        <f>IFERROR(VLOOKUP(L39,'Raw data - THC'!A35:AA3090,24,0),"")</f>
        <v>USD</v>
      </c>
      <c r="K39" s="10">
        <f>IFERROR(VLOOKUP(L39,'Raw data - THC'!A35:AA3090,25,0),"")</f>
        <v>290</v>
      </c>
      <c r="L39" s="8">
        <v>34</v>
      </c>
      <c r="N39"/>
    </row>
    <row r="40" spans="1:14" ht="16.5" x14ac:dyDescent="0.45">
      <c r="A40" s="10" t="str">
        <f>IFERROR(VLOOKUP(L40,'Raw data - THC'!A36:AA3091,4,0),"")</f>
        <v>Terminal Handling Charge - Origin</v>
      </c>
      <c r="B40" s="19">
        <f>IFERROR(VLOOKUP(L40,'Raw data - THC'!A36:AA3091,7,0),"")</f>
        <v>44866</v>
      </c>
      <c r="C40" s="10" t="str">
        <f>IFERROR(VLOOKUP(L40,'Raw data - THC'!A36:AA73091,9,0),"")</f>
        <v>Buenos Aires, AR</v>
      </c>
      <c r="D40" s="10" t="str">
        <f>IFERROR(VLOOKUP(L40,'Raw data - THC'!A36:AA3091,12,0),"")</f>
        <v>-</v>
      </c>
      <c r="E40" s="10" t="str">
        <f>IFERROR(VLOOKUP(L40,'Raw data - THC'!A36:AA3091,14,0),"")</f>
        <v>-</v>
      </c>
      <c r="F40" s="10" t="str">
        <f>IFERROR(VLOOKUP(L40,'Raw data - THC'!A36:AA3091,16,0),"")</f>
        <v>World</v>
      </c>
      <c r="G40" s="10" t="str">
        <f>IFERROR(VLOOKUP(L40,'Raw data - THC'!A36:AA3091,18,0),"")</f>
        <v>All 45 containers</v>
      </c>
      <c r="H40" s="10" t="str">
        <f>IFERROR(VLOOKUP(L40,'Raw data - THC'!A36:AA3091,20,0),"")</f>
        <v>DRY cargo</v>
      </c>
      <c r="I40" s="10" t="str">
        <f>IFERROR(VLOOKUP(L40,'Raw data - THC'!A36:AA3091,22,0),"")</f>
        <v>All commodities</v>
      </c>
      <c r="J40" s="10" t="str">
        <f>IFERROR(VLOOKUP(L40,'Raw data - THC'!A36:AA3091,24,0),"")</f>
        <v>USD</v>
      </c>
      <c r="K40" s="10">
        <f>IFERROR(VLOOKUP(L40,'Raw data - THC'!A36:AA3091,25,0),"")</f>
        <v>290</v>
      </c>
      <c r="L40" s="8">
        <v>35</v>
      </c>
      <c r="N40"/>
    </row>
    <row r="41" spans="1:14" ht="16.5" x14ac:dyDescent="0.45">
      <c r="A41" s="10" t="str">
        <f>IFERROR(VLOOKUP(L41,'Raw data - THC'!A37:AA3092,4,0),"")</f>
        <v>Terminal Handling Charge - Origin</v>
      </c>
      <c r="B41" s="19">
        <f>IFERROR(VLOOKUP(L41,'Raw data - THC'!A37:AA3092,7,0),"")</f>
        <v>44866</v>
      </c>
      <c r="C41" s="10" t="str">
        <f>IFERROR(VLOOKUP(L41,'Raw data - THC'!A37:AA73092,9,0),"")</f>
        <v>Buenos Aires, AR</v>
      </c>
      <c r="D41" s="10" t="str">
        <f>IFERROR(VLOOKUP(L41,'Raw data - THC'!A37:AA3092,12,0),"")</f>
        <v>-</v>
      </c>
      <c r="E41" s="10" t="str">
        <f>IFERROR(VLOOKUP(L41,'Raw data - THC'!A37:AA3092,14,0),"")</f>
        <v>-</v>
      </c>
      <c r="F41" s="10" t="str">
        <f>IFERROR(VLOOKUP(L41,'Raw data - THC'!A37:AA3092,16,0),"")</f>
        <v>World</v>
      </c>
      <c r="G41" s="10" t="str">
        <f>IFERROR(VLOOKUP(L41,'Raw data - THC'!A37:AA3092,18,0),"")</f>
        <v>All Reefer</v>
      </c>
      <c r="H41" s="10" t="str">
        <f>IFERROR(VLOOKUP(L41,'Raw data - THC'!A37:AA3092,20,0),"")</f>
        <v>Reefer cargo</v>
      </c>
      <c r="I41" s="10" t="str">
        <f>IFERROR(VLOOKUP(L41,'Raw data - THC'!A37:AA3092,22,0),"")</f>
        <v>All commodities</v>
      </c>
      <c r="J41" s="10" t="str">
        <f>IFERROR(VLOOKUP(L41,'Raw data - THC'!A37:AA3092,24,0),"")</f>
        <v>USD</v>
      </c>
      <c r="K41" s="10">
        <f>IFERROR(VLOOKUP(L41,'Raw data - THC'!A37:AA3092,25,0),"")</f>
        <v>345</v>
      </c>
      <c r="L41" s="8">
        <v>36</v>
      </c>
      <c r="N41"/>
    </row>
    <row r="42" spans="1:14" ht="16.5" x14ac:dyDescent="0.45">
      <c r="A42" s="10" t="str">
        <f>IFERROR(VLOOKUP(L42,'Raw data - THC'!A38:AA3093,4,0),"")</f>
        <v>Terminal Handling Charge - Origin</v>
      </c>
      <c r="B42" s="19">
        <f>IFERROR(VLOOKUP(L42,'Raw data - THC'!A38:AA3093,7,0),"")</f>
        <v>44866</v>
      </c>
      <c r="C42" s="10" t="str">
        <f>IFERROR(VLOOKUP(L42,'Raw data - THC'!A38:AA73093,9,0),"")</f>
        <v>Bahia Blanca, AR</v>
      </c>
      <c r="D42" s="10" t="str">
        <f>IFERROR(VLOOKUP(L42,'Raw data - THC'!A38:AA3093,12,0),"")</f>
        <v>-</v>
      </c>
      <c r="E42" s="10" t="str">
        <f>IFERROR(VLOOKUP(L42,'Raw data - THC'!A38:AA3093,14,0),"")</f>
        <v>-</v>
      </c>
      <c r="F42" s="10" t="str">
        <f>IFERROR(VLOOKUP(L42,'Raw data - THC'!A38:AA3093,16,0),"")</f>
        <v>World</v>
      </c>
      <c r="G42" s="10" t="str">
        <f>IFERROR(VLOOKUP(L42,'Raw data - THC'!A38:AA3093,18,0),"")</f>
        <v>All 20 DRY</v>
      </c>
      <c r="H42" s="10" t="str">
        <f>IFERROR(VLOOKUP(L42,'Raw data - THC'!A38:AA3093,20,0),"")</f>
        <v>DRY cargo</v>
      </c>
      <c r="I42" s="10" t="str">
        <f>IFERROR(VLOOKUP(L42,'Raw data - THC'!A38:AA3093,22,0),"")</f>
        <v>All commodities</v>
      </c>
      <c r="J42" s="10" t="str">
        <f>IFERROR(VLOOKUP(L42,'Raw data - THC'!A38:AA3093,24,0),"")</f>
        <v>USD</v>
      </c>
      <c r="K42" s="10">
        <f>IFERROR(VLOOKUP(L42,'Raw data - THC'!A38:AA3093,25,0),"")</f>
        <v>370</v>
      </c>
      <c r="L42" s="8">
        <v>37</v>
      </c>
      <c r="N42"/>
    </row>
    <row r="43" spans="1:14" ht="16.5" x14ac:dyDescent="0.45">
      <c r="A43" s="10" t="str">
        <f>IFERROR(VLOOKUP(L43,'Raw data - THC'!A39:AA3094,4,0),"")</f>
        <v>Terminal Handling Charge - Origin</v>
      </c>
      <c r="B43" s="19">
        <f>IFERROR(VLOOKUP(L43,'Raw data - THC'!A39:AA3094,7,0),"")</f>
        <v>44866</v>
      </c>
      <c r="C43" s="10" t="str">
        <f>IFERROR(VLOOKUP(L43,'Raw data - THC'!A39:AA73094,9,0),"")</f>
        <v>Bahia Blanca, AR</v>
      </c>
      <c r="D43" s="10" t="str">
        <f>IFERROR(VLOOKUP(L43,'Raw data - THC'!A39:AA3094,12,0),"")</f>
        <v>-</v>
      </c>
      <c r="E43" s="10" t="str">
        <f>IFERROR(VLOOKUP(L43,'Raw data - THC'!A39:AA3094,14,0),"")</f>
        <v>-</v>
      </c>
      <c r="F43" s="10" t="str">
        <f>IFERROR(VLOOKUP(L43,'Raw data - THC'!A39:AA3094,16,0),"")</f>
        <v>World</v>
      </c>
      <c r="G43" s="10" t="str">
        <f>IFERROR(VLOOKUP(L43,'Raw data - THC'!A39:AA3094,18,0),"")</f>
        <v>All 40 DRY containers</v>
      </c>
      <c r="H43" s="10" t="str">
        <f>IFERROR(VLOOKUP(L43,'Raw data - THC'!A39:AA3094,20,0),"")</f>
        <v>DRY cargo</v>
      </c>
      <c r="I43" s="10" t="str">
        <f>IFERROR(VLOOKUP(L43,'Raw data - THC'!A39:AA3094,22,0),"")</f>
        <v>All commodities</v>
      </c>
      <c r="J43" s="10" t="str">
        <f>IFERROR(VLOOKUP(L43,'Raw data - THC'!A39:AA3094,24,0),"")</f>
        <v>USD</v>
      </c>
      <c r="K43" s="10">
        <f>IFERROR(VLOOKUP(L43,'Raw data - THC'!A39:AA3094,25,0),"")</f>
        <v>370</v>
      </c>
      <c r="L43" s="8">
        <v>38</v>
      </c>
      <c r="N43"/>
    </row>
    <row r="44" spans="1:14" ht="16.5" x14ac:dyDescent="0.45">
      <c r="A44" s="10" t="str">
        <f>IFERROR(VLOOKUP(L44,'Raw data - THC'!A40:AA3095,4,0),"")</f>
        <v>Terminal Handling Charge - Origin</v>
      </c>
      <c r="B44" s="19">
        <f>IFERROR(VLOOKUP(L44,'Raw data - THC'!A40:AA3095,7,0),"")</f>
        <v>44866</v>
      </c>
      <c r="C44" s="10" t="str">
        <f>IFERROR(VLOOKUP(L44,'Raw data - THC'!A40:AA73095,9,0),"")</f>
        <v>Bahia Blanca, AR</v>
      </c>
      <c r="D44" s="10" t="str">
        <f>IFERROR(VLOOKUP(L44,'Raw data - THC'!A40:AA3095,12,0),"")</f>
        <v>-</v>
      </c>
      <c r="E44" s="10" t="str">
        <f>IFERROR(VLOOKUP(L44,'Raw data - THC'!A40:AA3095,14,0),"")</f>
        <v>-</v>
      </c>
      <c r="F44" s="10" t="str">
        <f>IFERROR(VLOOKUP(L44,'Raw data - THC'!A40:AA3095,16,0),"")</f>
        <v>World</v>
      </c>
      <c r="G44" s="10" t="str">
        <f>IFERROR(VLOOKUP(L44,'Raw data - THC'!A40:AA3095,18,0),"")</f>
        <v>All 45 containers</v>
      </c>
      <c r="H44" s="10" t="str">
        <f>IFERROR(VLOOKUP(L44,'Raw data - THC'!A40:AA3095,20,0),"")</f>
        <v>DRY cargo</v>
      </c>
      <c r="I44" s="10" t="str">
        <f>IFERROR(VLOOKUP(L44,'Raw data - THC'!A40:AA3095,22,0),"")</f>
        <v>All commodities</v>
      </c>
      <c r="J44" s="10" t="str">
        <f>IFERROR(VLOOKUP(L44,'Raw data - THC'!A40:AA3095,24,0),"")</f>
        <v>USD</v>
      </c>
      <c r="K44" s="10">
        <f>IFERROR(VLOOKUP(L44,'Raw data - THC'!A40:AA3095,25,0),"")</f>
        <v>370</v>
      </c>
      <c r="L44" s="8">
        <v>39</v>
      </c>
      <c r="N44"/>
    </row>
    <row r="45" spans="1:14" ht="16.5" x14ac:dyDescent="0.45">
      <c r="A45" s="10" t="str">
        <f>IFERROR(VLOOKUP(L45,'Raw data - THC'!A41:AA3096,4,0),"")</f>
        <v>Terminal Handling Charge - Origin</v>
      </c>
      <c r="B45" s="19">
        <f>IFERROR(VLOOKUP(L45,'Raw data - THC'!A41:AA3096,7,0),"")</f>
        <v>44866</v>
      </c>
      <c r="C45" s="10" t="str">
        <f>IFERROR(VLOOKUP(L45,'Raw data - THC'!A41:AA73096,9,0),"")</f>
        <v>Bahia Blanca, AR</v>
      </c>
      <c r="D45" s="10" t="str">
        <f>IFERROR(VLOOKUP(L45,'Raw data - THC'!A41:AA3096,12,0),"")</f>
        <v>-</v>
      </c>
      <c r="E45" s="10" t="str">
        <f>IFERROR(VLOOKUP(L45,'Raw data - THC'!A41:AA3096,14,0),"")</f>
        <v>-</v>
      </c>
      <c r="F45" s="10" t="str">
        <f>IFERROR(VLOOKUP(L45,'Raw data - THC'!A41:AA3096,16,0),"")</f>
        <v>World</v>
      </c>
      <c r="G45" s="10" t="str">
        <f>IFERROR(VLOOKUP(L45,'Raw data - THC'!A41:AA3096,18,0),"")</f>
        <v>All Reefer</v>
      </c>
      <c r="H45" s="10" t="str">
        <f>IFERROR(VLOOKUP(L45,'Raw data - THC'!A41:AA3096,20,0),"")</f>
        <v>Reefer cargo</v>
      </c>
      <c r="I45" s="10" t="str">
        <f>IFERROR(VLOOKUP(L45,'Raw data - THC'!A41:AA3096,22,0),"")</f>
        <v>All commodities</v>
      </c>
      <c r="J45" s="10" t="str">
        <f>IFERROR(VLOOKUP(L45,'Raw data - THC'!A41:AA3096,24,0),"")</f>
        <v>USD</v>
      </c>
      <c r="K45" s="10">
        <f>IFERROR(VLOOKUP(L45,'Raw data - THC'!A41:AA3096,25,0),"")</f>
        <v>445</v>
      </c>
      <c r="L45" s="8">
        <v>40</v>
      </c>
      <c r="N45"/>
    </row>
    <row r="46" spans="1:14" ht="16.5" x14ac:dyDescent="0.45">
      <c r="A46" s="10" t="str">
        <f>IFERROR(VLOOKUP(L46,'Raw data - THC'!A42:AA3097,4,0),"")</f>
        <v/>
      </c>
      <c r="B46" s="19" t="str">
        <f>IFERROR(VLOOKUP(L46,'Raw data - THC'!A42:AA3097,7,0),"")</f>
        <v/>
      </c>
      <c r="C46" s="10" t="str">
        <f>IFERROR(VLOOKUP(L46,'Raw data - THC'!A42:AA73097,9,0),"")</f>
        <v/>
      </c>
      <c r="D46" s="10" t="str">
        <f>IFERROR(VLOOKUP(L46,'Raw data - THC'!A42:AA3097,12,0),"")</f>
        <v/>
      </c>
      <c r="E46" s="10" t="str">
        <f>IFERROR(VLOOKUP(L46,'Raw data - THC'!A42:AA3097,14,0),"")</f>
        <v/>
      </c>
      <c r="F46" s="10" t="str">
        <f>IFERROR(VLOOKUP(L46,'Raw data - THC'!A42:AA3097,16,0),"")</f>
        <v/>
      </c>
      <c r="G46" s="10" t="str">
        <f>IFERROR(VLOOKUP(L46,'Raw data - THC'!A42:AA3097,18,0),"")</f>
        <v/>
      </c>
      <c r="H46" s="10" t="str">
        <f>IFERROR(VLOOKUP(L46,'Raw data - THC'!A42:AA3097,20,0),"")</f>
        <v/>
      </c>
      <c r="I46" s="10" t="str">
        <f>IFERROR(VLOOKUP(L46,'Raw data - THC'!A42:AA3097,22,0),"")</f>
        <v/>
      </c>
      <c r="J46" s="10" t="str">
        <f>IFERROR(VLOOKUP(L46,'Raw data - THC'!A42:AA3097,24,0),"")</f>
        <v/>
      </c>
      <c r="K46" s="10" t="str">
        <f>IFERROR(VLOOKUP(L46,'Raw data - THC'!A42:AA3097,25,0),"")</f>
        <v/>
      </c>
      <c r="L46" s="8">
        <v>41</v>
      </c>
      <c r="N46"/>
    </row>
    <row r="47" spans="1:14" ht="16.5" x14ac:dyDescent="0.45">
      <c r="A47" s="10" t="str">
        <f>IFERROR(VLOOKUP(L47,'Raw data - THC'!A43:AA3098,4,0),"")</f>
        <v/>
      </c>
      <c r="B47" s="19" t="str">
        <f>IFERROR(VLOOKUP(L47,'Raw data - THC'!A43:AA3098,7,0),"")</f>
        <v/>
      </c>
      <c r="C47" s="10" t="str">
        <f>IFERROR(VLOOKUP(L47,'Raw data - THC'!A43:AA73098,9,0),"")</f>
        <v/>
      </c>
      <c r="D47" s="10" t="str">
        <f>IFERROR(VLOOKUP(L47,'Raw data - THC'!A43:AA3098,12,0),"")</f>
        <v/>
      </c>
      <c r="E47" s="10" t="str">
        <f>IFERROR(VLOOKUP(L47,'Raw data - THC'!A43:AA3098,14,0),"")</f>
        <v/>
      </c>
      <c r="F47" s="10" t="str">
        <f>IFERROR(VLOOKUP(L47,'Raw data - THC'!A43:AA3098,16,0),"")</f>
        <v/>
      </c>
      <c r="G47" s="10" t="str">
        <f>IFERROR(VLOOKUP(L47,'Raw data - THC'!A43:AA3098,18,0),"")</f>
        <v/>
      </c>
      <c r="H47" s="10" t="str">
        <f>IFERROR(VLOOKUP(L47,'Raw data - THC'!A43:AA3098,20,0),"")</f>
        <v/>
      </c>
      <c r="I47" s="10" t="str">
        <f>IFERROR(VLOOKUP(L47,'Raw data - THC'!A43:AA3098,22,0),"")</f>
        <v/>
      </c>
      <c r="J47" s="10" t="str">
        <f>IFERROR(VLOOKUP(L47,'Raw data - THC'!A43:AA3098,24,0),"")</f>
        <v/>
      </c>
      <c r="K47" s="10" t="str">
        <f>IFERROR(VLOOKUP(L47,'Raw data - THC'!A43:AA3098,25,0),"")</f>
        <v/>
      </c>
      <c r="L47" s="8">
        <v>42</v>
      </c>
      <c r="N47"/>
    </row>
    <row r="48" spans="1:14" ht="16.5" x14ac:dyDescent="0.45">
      <c r="A48" s="10" t="str">
        <f>IFERROR(VLOOKUP(L48,'Raw data - THC'!A44:AA3099,4,0),"")</f>
        <v/>
      </c>
      <c r="B48" s="19" t="str">
        <f>IFERROR(VLOOKUP(L48,'Raw data - THC'!A44:AA3099,7,0),"")</f>
        <v/>
      </c>
      <c r="C48" s="10" t="str">
        <f>IFERROR(VLOOKUP(L48,'Raw data - THC'!A44:AA73099,9,0),"")</f>
        <v/>
      </c>
      <c r="D48" s="10" t="str">
        <f>IFERROR(VLOOKUP(L48,'Raw data - THC'!A44:AA3099,12,0),"")</f>
        <v/>
      </c>
      <c r="E48" s="10" t="str">
        <f>IFERROR(VLOOKUP(L48,'Raw data - THC'!A44:AA3099,14,0),"")</f>
        <v/>
      </c>
      <c r="F48" s="10" t="str">
        <f>IFERROR(VLOOKUP(L48,'Raw data - THC'!A44:AA3099,16,0),"")</f>
        <v/>
      </c>
      <c r="G48" s="10" t="str">
        <f>IFERROR(VLOOKUP(L48,'Raw data - THC'!A44:AA3099,18,0),"")</f>
        <v/>
      </c>
      <c r="H48" s="10" t="str">
        <f>IFERROR(VLOOKUP(L48,'Raw data - THC'!A44:AA3099,20,0),"")</f>
        <v/>
      </c>
      <c r="I48" s="10" t="str">
        <f>IFERROR(VLOOKUP(L48,'Raw data - THC'!A44:AA3099,22,0),"")</f>
        <v/>
      </c>
      <c r="J48" s="10" t="str">
        <f>IFERROR(VLOOKUP(L48,'Raw data - THC'!A44:AA3099,24,0),"")</f>
        <v/>
      </c>
      <c r="K48" s="10" t="str">
        <f>IFERROR(VLOOKUP(L48,'Raw data - THC'!A44:AA3099,25,0),"")</f>
        <v/>
      </c>
      <c r="L48" s="8">
        <v>43</v>
      </c>
      <c r="N48"/>
    </row>
    <row r="49" spans="1:14" ht="16.5" x14ac:dyDescent="0.45">
      <c r="A49" s="10" t="str">
        <f>IFERROR(VLOOKUP(L49,'Raw data - THC'!A45:AA3100,4,0),"")</f>
        <v/>
      </c>
      <c r="B49" s="19" t="str">
        <f>IFERROR(VLOOKUP(L49,'Raw data - THC'!A45:AA3100,7,0),"")</f>
        <v/>
      </c>
      <c r="C49" s="10" t="str">
        <f>IFERROR(VLOOKUP(L49,'Raw data - THC'!A45:AA73100,9,0),"")</f>
        <v/>
      </c>
      <c r="D49" s="10" t="str">
        <f>IFERROR(VLOOKUP(L49,'Raw data - THC'!A45:AA3100,12,0),"")</f>
        <v/>
      </c>
      <c r="E49" s="10" t="str">
        <f>IFERROR(VLOOKUP(L49,'Raw data - THC'!A45:AA3100,14,0),"")</f>
        <v/>
      </c>
      <c r="F49" s="10" t="str">
        <f>IFERROR(VLOOKUP(L49,'Raw data - THC'!A45:AA3100,16,0),"")</f>
        <v/>
      </c>
      <c r="G49" s="10" t="str">
        <f>IFERROR(VLOOKUP(L49,'Raw data - THC'!A45:AA3100,18,0),"")</f>
        <v/>
      </c>
      <c r="H49" s="10" t="str">
        <f>IFERROR(VLOOKUP(L49,'Raw data - THC'!A45:AA3100,20,0),"")</f>
        <v/>
      </c>
      <c r="I49" s="10" t="str">
        <f>IFERROR(VLOOKUP(L49,'Raw data - THC'!A45:AA3100,22,0),"")</f>
        <v/>
      </c>
      <c r="J49" s="10" t="str">
        <f>IFERROR(VLOOKUP(L49,'Raw data - THC'!A45:AA3100,24,0),"")</f>
        <v/>
      </c>
      <c r="K49" s="10" t="str">
        <f>IFERROR(VLOOKUP(L49,'Raw data - THC'!A45:AA3100,25,0),"")</f>
        <v/>
      </c>
      <c r="L49" s="8">
        <v>44</v>
      </c>
      <c r="N49"/>
    </row>
    <row r="50" spans="1:14" ht="16.5" x14ac:dyDescent="0.45">
      <c r="A50" s="10" t="str">
        <f>IFERROR(VLOOKUP(L50,'Raw data - THC'!A46:AA3101,4,0),"")</f>
        <v/>
      </c>
      <c r="B50" s="19" t="str">
        <f>IFERROR(VLOOKUP(L50,'Raw data - THC'!A46:AA3101,7,0),"")</f>
        <v/>
      </c>
      <c r="C50" s="10" t="str">
        <f>IFERROR(VLOOKUP(L50,'Raw data - THC'!A46:AA73101,9,0),"")</f>
        <v/>
      </c>
      <c r="D50" s="10" t="str">
        <f>IFERROR(VLOOKUP(L50,'Raw data - THC'!A46:AA3101,12,0),"")</f>
        <v/>
      </c>
      <c r="E50" s="10" t="str">
        <f>IFERROR(VLOOKUP(L50,'Raw data - THC'!A46:AA3101,14,0),"")</f>
        <v/>
      </c>
      <c r="F50" s="10" t="str">
        <f>IFERROR(VLOOKUP(L50,'Raw data - THC'!A46:AA3101,16,0),"")</f>
        <v/>
      </c>
      <c r="G50" s="10" t="str">
        <f>IFERROR(VLOOKUP(L50,'Raw data - THC'!A46:AA3101,18,0),"")</f>
        <v/>
      </c>
      <c r="H50" s="10" t="str">
        <f>IFERROR(VLOOKUP(L50,'Raw data - THC'!A46:AA3101,20,0),"")</f>
        <v/>
      </c>
      <c r="I50" s="10" t="str">
        <f>IFERROR(VLOOKUP(L50,'Raw data - THC'!A46:AA3101,22,0),"")</f>
        <v/>
      </c>
      <c r="J50" s="10" t="str">
        <f>IFERROR(VLOOKUP(L50,'Raw data - THC'!A46:AA3101,24,0),"")</f>
        <v/>
      </c>
      <c r="K50" s="10" t="str">
        <f>IFERROR(VLOOKUP(L50,'Raw data - THC'!A46:AA3101,25,0),"")</f>
        <v/>
      </c>
      <c r="L50" s="8">
        <v>45</v>
      </c>
      <c r="N50"/>
    </row>
    <row r="51" spans="1:14" ht="16.5" x14ac:dyDescent="0.45">
      <c r="A51" s="10" t="str">
        <f>IFERROR(VLOOKUP(L51,'Raw data - THC'!A47:AA3102,4,0),"")</f>
        <v/>
      </c>
      <c r="B51" s="19" t="str">
        <f>IFERROR(VLOOKUP(L51,'Raw data - THC'!A47:AA3102,7,0),"")</f>
        <v/>
      </c>
      <c r="C51" s="10" t="str">
        <f>IFERROR(VLOOKUP(L51,'Raw data - THC'!A47:AA73102,9,0),"")</f>
        <v/>
      </c>
      <c r="D51" s="10" t="str">
        <f>IFERROR(VLOOKUP(L51,'Raw data - THC'!A47:AA3102,12,0),"")</f>
        <v/>
      </c>
      <c r="E51" s="10" t="str">
        <f>IFERROR(VLOOKUP(L51,'Raw data - THC'!A47:AA3102,14,0),"")</f>
        <v/>
      </c>
      <c r="F51" s="10" t="str">
        <f>IFERROR(VLOOKUP(L51,'Raw data - THC'!A47:AA3102,16,0),"")</f>
        <v/>
      </c>
      <c r="G51" s="10" t="str">
        <f>IFERROR(VLOOKUP(L51,'Raw data - THC'!A47:AA3102,18,0),"")</f>
        <v/>
      </c>
      <c r="H51" s="10" t="str">
        <f>IFERROR(VLOOKUP(L51,'Raw data - THC'!A47:AA3102,20,0),"")</f>
        <v/>
      </c>
      <c r="I51" s="10" t="str">
        <f>IFERROR(VLOOKUP(L51,'Raw data - THC'!A47:AA3102,22,0),"")</f>
        <v/>
      </c>
      <c r="J51" s="10" t="str">
        <f>IFERROR(VLOOKUP(L51,'Raw data - THC'!A47:AA3102,24,0),"")</f>
        <v/>
      </c>
      <c r="K51" s="10" t="str">
        <f>IFERROR(VLOOKUP(L51,'Raw data - THC'!A47:AA3102,25,0),"")</f>
        <v/>
      </c>
      <c r="L51" s="8">
        <v>46</v>
      </c>
      <c r="N51"/>
    </row>
    <row r="52" spans="1:14" ht="16.5" x14ac:dyDescent="0.45">
      <c r="A52" s="10" t="str">
        <f>IFERROR(VLOOKUP(L52,'Raw data - THC'!A48:AA3103,4,0),"")</f>
        <v/>
      </c>
      <c r="B52" s="19" t="str">
        <f>IFERROR(VLOOKUP(L52,'Raw data - THC'!A48:AA3103,7,0),"")</f>
        <v/>
      </c>
      <c r="C52" s="10" t="str">
        <f>IFERROR(VLOOKUP(L52,'Raw data - THC'!A48:AA73103,9,0),"")</f>
        <v/>
      </c>
      <c r="D52" s="10" t="str">
        <f>IFERROR(VLOOKUP(L52,'Raw data - THC'!A48:AA3103,12,0),"")</f>
        <v/>
      </c>
      <c r="E52" s="10" t="str">
        <f>IFERROR(VLOOKUP(L52,'Raw data - THC'!A48:AA3103,14,0),"")</f>
        <v/>
      </c>
      <c r="F52" s="10" t="str">
        <f>IFERROR(VLOOKUP(L52,'Raw data - THC'!A48:AA3103,16,0),"")</f>
        <v/>
      </c>
      <c r="G52" s="10" t="str">
        <f>IFERROR(VLOOKUP(L52,'Raw data - THC'!A48:AA3103,18,0),"")</f>
        <v/>
      </c>
      <c r="H52" s="10" t="str">
        <f>IFERROR(VLOOKUP(L52,'Raw data - THC'!A48:AA3103,20,0),"")</f>
        <v/>
      </c>
      <c r="I52" s="10" t="str">
        <f>IFERROR(VLOOKUP(L52,'Raw data - THC'!A48:AA3103,22,0),"")</f>
        <v/>
      </c>
      <c r="J52" s="10" t="str">
        <f>IFERROR(VLOOKUP(L52,'Raw data - THC'!A48:AA3103,24,0),"")</f>
        <v/>
      </c>
      <c r="K52" s="10" t="str">
        <f>IFERROR(VLOOKUP(L52,'Raw data - THC'!A48:AA3103,25,0),"")</f>
        <v/>
      </c>
      <c r="L52" s="8">
        <v>47</v>
      </c>
      <c r="N52"/>
    </row>
    <row r="53" spans="1:14" ht="16.5" x14ac:dyDescent="0.45">
      <c r="A53" s="10" t="str">
        <f>IFERROR(VLOOKUP(L53,'Raw data - THC'!A49:AA3104,4,0),"")</f>
        <v/>
      </c>
      <c r="B53" s="19" t="str">
        <f>IFERROR(VLOOKUP(L53,'Raw data - THC'!A49:AA3104,7,0),"")</f>
        <v/>
      </c>
      <c r="C53" s="10" t="str">
        <f>IFERROR(VLOOKUP(L53,'Raw data - THC'!A49:AA73104,9,0),"")</f>
        <v/>
      </c>
      <c r="D53" s="10" t="str">
        <f>IFERROR(VLOOKUP(L53,'Raw data - THC'!A49:AA3104,12,0),"")</f>
        <v/>
      </c>
      <c r="E53" s="10" t="str">
        <f>IFERROR(VLOOKUP(L53,'Raw data - THC'!A49:AA3104,14,0),"")</f>
        <v/>
      </c>
      <c r="F53" s="10" t="str">
        <f>IFERROR(VLOOKUP(L53,'Raw data - THC'!A49:AA3104,16,0),"")</f>
        <v/>
      </c>
      <c r="G53" s="10" t="str">
        <f>IFERROR(VLOOKUP(L53,'Raw data - THC'!A49:AA3104,18,0),"")</f>
        <v/>
      </c>
      <c r="H53" s="10" t="str">
        <f>IFERROR(VLOOKUP(L53,'Raw data - THC'!A49:AA3104,20,0),"")</f>
        <v/>
      </c>
      <c r="I53" s="10" t="str">
        <f>IFERROR(VLOOKUP(L53,'Raw data - THC'!A49:AA3104,22,0),"")</f>
        <v/>
      </c>
      <c r="J53" s="10" t="str">
        <f>IFERROR(VLOOKUP(L53,'Raw data - THC'!A49:AA3104,24,0),"")</f>
        <v/>
      </c>
      <c r="K53" s="10" t="str">
        <f>IFERROR(VLOOKUP(L53,'Raw data - THC'!A49:AA3104,25,0),"")</f>
        <v/>
      </c>
      <c r="L53" s="8">
        <v>48</v>
      </c>
      <c r="N53"/>
    </row>
    <row r="54" spans="1:14" ht="16.5" x14ac:dyDescent="0.45">
      <c r="A54" s="10" t="str">
        <f>IFERROR(VLOOKUP(L54,'Raw data - THC'!A50:AA3105,4,0),"")</f>
        <v/>
      </c>
      <c r="B54" s="19" t="str">
        <f>IFERROR(VLOOKUP(L54,'Raw data - THC'!A50:AA3105,7,0),"")</f>
        <v/>
      </c>
      <c r="C54" s="10" t="str">
        <f>IFERROR(VLOOKUP(L54,'Raw data - THC'!A50:AA73105,9,0),"")</f>
        <v/>
      </c>
      <c r="D54" s="10" t="str">
        <f>IFERROR(VLOOKUP(L54,'Raw data - THC'!A50:AA3105,12,0),"")</f>
        <v/>
      </c>
      <c r="E54" s="10" t="str">
        <f>IFERROR(VLOOKUP(L54,'Raw data - THC'!A50:AA3105,14,0),"")</f>
        <v/>
      </c>
      <c r="F54" s="10" t="str">
        <f>IFERROR(VLOOKUP(L54,'Raw data - THC'!A50:AA3105,16,0),"")</f>
        <v/>
      </c>
      <c r="G54" s="10" t="str">
        <f>IFERROR(VLOOKUP(L54,'Raw data - THC'!A50:AA3105,18,0),"")</f>
        <v/>
      </c>
      <c r="H54" s="10" t="str">
        <f>IFERROR(VLOOKUP(L54,'Raw data - THC'!A50:AA3105,20,0),"")</f>
        <v/>
      </c>
      <c r="I54" s="10" t="str">
        <f>IFERROR(VLOOKUP(L54,'Raw data - THC'!A50:AA3105,22,0),"")</f>
        <v/>
      </c>
      <c r="J54" s="10" t="str">
        <f>IFERROR(VLOOKUP(L54,'Raw data - THC'!A50:AA3105,24,0),"")</f>
        <v/>
      </c>
      <c r="K54" s="10" t="str">
        <f>IFERROR(VLOOKUP(L54,'Raw data - THC'!A50:AA3105,25,0),"")</f>
        <v/>
      </c>
      <c r="L54" s="8">
        <v>49</v>
      </c>
      <c r="N54"/>
    </row>
    <row r="55" spans="1:14" ht="16.5" x14ac:dyDescent="0.45">
      <c r="A55" s="10" t="str">
        <f>IFERROR(VLOOKUP(L55,'Raw data - THC'!A51:AA3106,4,0),"")</f>
        <v/>
      </c>
      <c r="B55" s="19" t="str">
        <f>IFERROR(VLOOKUP(L55,'Raw data - THC'!A51:AA3106,7,0),"")</f>
        <v/>
      </c>
      <c r="C55" s="10" t="str">
        <f>IFERROR(VLOOKUP(L55,'Raw data - THC'!A51:AA73106,9,0),"")</f>
        <v/>
      </c>
      <c r="D55" s="10" t="str">
        <f>IFERROR(VLOOKUP(L55,'Raw data - THC'!A51:AA3106,12,0),"")</f>
        <v/>
      </c>
      <c r="E55" s="10" t="str">
        <f>IFERROR(VLOOKUP(L55,'Raw data - THC'!A51:AA3106,14,0),"")</f>
        <v/>
      </c>
      <c r="F55" s="10" t="str">
        <f>IFERROR(VLOOKUP(L55,'Raw data - THC'!A51:AA3106,16,0),"")</f>
        <v/>
      </c>
      <c r="G55" s="10" t="str">
        <f>IFERROR(VLOOKUP(L55,'Raw data - THC'!A51:AA3106,18,0),"")</f>
        <v/>
      </c>
      <c r="H55" s="10" t="str">
        <f>IFERROR(VLOOKUP(L55,'Raw data - THC'!A51:AA3106,20,0),"")</f>
        <v/>
      </c>
      <c r="I55" s="10" t="str">
        <f>IFERROR(VLOOKUP(L55,'Raw data - THC'!A51:AA3106,22,0),"")</f>
        <v/>
      </c>
      <c r="J55" s="10" t="str">
        <f>IFERROR(VLOOKUP(L55,'Raw data - THC'!A51:AA3106,24,0),"")</f>
        <v/>
      </c>
      <c r="K55" s="10" t="str">
        <f>IFERROR(VLOOKUP(L55,'Raw data - THC'!A51:AA3106,25,0),"")</f>
        <v/>
      </c>
      <c r="L55" s="8">
        <v>50</v>
      </c>
      <c r="N55"/>
    </row>
    <row r="56" spans="1:14" ht="16.5" x14ac:dyDescent="0.45">
      <c r="A56" s="10" t="str">
        <f>IFERROR(VLOOKUP(L56,'Raw data - THC'!A52:AA3107,4,0),"")</f>
        <v/>
      </c>
      <c r="B56" s="19" t="str">
        <f>IFERROR(VLOOKUP(L56,'Raw data - THC'!A52:AA3107,7,0),"")</f>
        <v/>
      </c>
      <c r="C56" s="10" t="str">
        <f>IFERROR(VLOOKUP(L56,'Raw data - THC'!A52:AA73107,9,0),"")</f>
        <v/>
      </c>
      <c r="D56" s="10" t="str">
        <f>IFERROR(VLOOKUP(L56,'Raw data - THC'!A52:AA3107,12,0),"")</f>
        <v/>
      </c>
      <c r="E56" s="10" t="str">
        <f>IFERROR(VLOOKUP(L56,'Raw data - THC'!A52:AA3107,14,0),"")</f>
        <v/>
      </c>
      <c r="F56" s="10" t="str">
        <f>IFERROR(VLOOKUP(L56,'Raw data - THC'!A52:AA3107,16,0),"")</f>
        <v/>
      </c>
      <c r="G56" s="10" t="str">
        <f>IFERROR(VLOOKUP(L56,'Raw data - THC'!A52:AA3107,18,0),"")</f>
        <v/>
      </c>
      <c r="H56" s="10" t="str">
        <f>IFERROR(VLOOKUP(L56,'Raw data - THC'!A52:AA3107,20,0),"")</f>
        <v/>
      </c>
      <c r="I56" s="10" t="str">
        <f>IFERROR(VLOOKUP(L56,'Raw data - THC'!A52:AA3107,22,0),"")</f>
        <v/>
      </c>
      <c r="J56" s="10" t="str">
        <f>IFERROR(VLOOKUP(L56,'Raw data - THC'!A52:AA3107,24,0),"")</f>
        <v/>
      </c>
      <c r="K56" s="10" t="str">
        <f>IFERROR(VLOOKUP(L56,'Raw data - THC'!A52:AA3107,25,0),"")</f>
        <v/>
      </c>
      <c r="L56" s="8">
        <v>51</v>
      </c>
      <c r="N56"/>
    </row>
    <row r="57" spans="1:14" ht="16.5" x14ac:dyDescent="0.45">
      <c r="A57" s="10" t="str">
        <f>IFERROR(VLOOKUP(L57,'Raw data - THC'!A53:AA3108,4,0),"")</f>
        <v/>
      </c>
      <c r="B57" s="19" t="str">
        <f>IFERROR(VLOOKUP(L57,'Raw data - THC'!A53:AA3108,7,0),"")</f>
        <v/>
      </c>
      <c r="C57" s="10" t="str">
        <f>IFERROR(VLOOKUP(L57,'Raw data - THC'!A53:AA73108,9,0),"")</f>
        <v/>
      </c>
      <c r="D57" s="10" t="str">
        <f>IFERROR(VLOOKUP(L57,'Raw data - THC'!A53:AA3108,12,0),"")</f>
        <v/>
      </c>
      <c r="E57" s="10" t="str">
        <f>IFERROR(VLOOKUP(L57,'Raw data - THC'!A53:AA3108,14,0),"")</f>
        <v/>
      </c>
      <c r="F57" s="10" t="str">
        <f>IFERROR(VLOOKUP(L57,'Raw data - THC'!A53:AA3108,16,0),"")</f>
        <v/>
      </c>
      <c r="G57" s="10" t="str">
        <f>IFERROR(VLOOKUP(L57,'Raw data - THC'!A53:AA3108,18,0),"")</f>
        <v/>
      </c>
      <c r="H57" s="10" t="str">
        <f>IFERROR(VLOOKUP(L57,'Raw data - THC'!A53:AA3108,20,0),"")</f>
        <v/>
      </c>
      <c r="I57" s="10" t="str">
        <f>IFERROR(VLOOKUP(L57,'Raw data - THC'!A53:AA3108,22,0),"")</f>
        <v/>
      </c>
      <c r="J57" s="10" t="str">
        <f>IFERROR(VLOOKUP(L57,'Raw data - THC'!A53:AA3108,24,0),"")</f>
        <v/>
      </c>
      <c r="K57" s="10" t="str">
        <f>IFERROR(VLOOKUP(L57,'Raw data - THC'!A53:AA3108,25,0),"")</f>
        <v/>
      </c>
      <c r="L57" s="8">
        <v>52</v>
      </c>
      <c r="N57"/>
    </row>
    <row r="58" spans="1:14" ht="16.5" x14ac:dyDescent="0.45">
      <c r="A58" s="10" t="str">
        <f>IFERROR(VLOOKUP(L58,'Raw data - THC'!A54:AA3109,4,0),"")</f>
        <v/>
      </c>
      <c r="B58" s="19" t="str">
        <f>IFERROR(VLOOKUP(L58,'Raw data - THC'!A54:AA3109,7,0),"")</f>
        <v/>
      </c>
      <c r="C58" s="10" t="str">
        <f>IFERROR(VLOOKUP(L58,'Raw data - THC'!A54:AA73109,9,0),"")</f>
        <v/>
      </c>
      <c r="D58" s="10" t="str">
        <f>IFERROR(VLOOKUP(L58,'Raw data - THC'!A54:AA3109,12,0),"")</f>
        <v/>
      </c>
      <c r="E58" s="10" t="str">
        <f>IFERROR(VLOOKUP(L58,'Raw data - THC'!A54:AA3109,14,0),"")</f>
        <v/>
      </c>
      <c r="F58" s="10" t="str">
        <f>IFERROR(VLOOKUP(L58,'Raw data - THC'!A54:AA3109,16,0),"")</f>
        <v/>
      </c>
      <c r="G58" s="10" t="str">
        <f>IFERROR(VLOOKUP(L58,'Raw data - THC'!A54:AA3109,18,0),"")</f>
        <v/>
      </c>
      <c r="H58" s="10" t="str">
        <f>IFERROR(VLOOKUP(L58,'Raw data - THC'!A54:AA3109,20,0),"")</f>
        <v/>
      </c>
      <c r="I58" s="10" t="str">
        <f>IFERROR(VLOOKUP(L58,'Raw data - THC'!A54:AA3109,22,0),"")</f>
        <v/>
      </c>
      <c r="J58" s="10" t="str">
        <f>IFERROR(VLOOKUP(L58,'Raw data - THC'!A54:AA3109,24,0),"")</f>
        <v/>
      </c>
      <c r="K58" s="10" t="str">
        <f>IFERROR(VLOOKUP(L58,'Raw data - THC'!A54:AA3109,25,0),"")</f>
        <v/>
      </c>
      <c r="L58" s="8">
        <v>53</v>
      </c>
      <c r="N58"/>
    </row>
    <row r="59" spans="1:14" ht="16.5" x14ac:dyDescent="0.45">
      <c r="A59" s="10" t="str">
        <f>IFERROR(VLOOKUP(L59,'Raw data - THC'!A55:AA3110,4,0),"")</f>
        <v/>
      </c>
      <c r="B59" s="19" t="str">
        <f>IFERROR(VLOOKUP(L59,'Raw data - THC'!A55:AA3110,7,0),"")</f>
        <v/>
      </c>
      <c r="C59" s="10" t="str">
        <f>IFERROR(VLOOKUP(L59,'Raw data - THC'!A55:AA73110,9,0),"")</f>
        <v/>
      </c>
      <c r="D59" s="10" t="str">
        <f>IFERROR(VLOOKUP(L59,'Raw data - THC'!A55:AA3110,12,0),"")</f>
        <v/>
      </c>
      <c r="E59" s="10" t="str">
        <f>IFERROR(VLOOKUP(L59,'Raw data - THC'!A55:AA3110,14,0),"")</f>
        <v/>
      </c>
      <c r="F59" s="10" t="str">
        <f>IFERROR(VLOOKUP(L59,'Raw data - THC'!A55:AA3110,16,0),"")</f>
        <v/>
      </c>
      <c r="G59" s="10" t="str">
        <f>IFERROR(VLOOKUP(L59,'Raw data - THC'!A55:AA3110,18,0),"")</f>
        <v/>
      </c>
      <c r="H59" s="10" t="str">
        <f>IFERROR(VLOOKUP(L59,'Raw data - THC'!A55:AA3110,20,0),"")</f>
        <v/>
      </c>
      <c r="I59" s="10" t="str">
        <f>IFERROR(VLOOKUP(L59,'Raw data - THC'!A55:AA3110,22,0),"")</f>
        <v/>
      </c>
      <c r="J59" s="10" t="str">
        <f>IFERROR(VLOOKUP(L59,'Raw data - THC'!A55:AA3110,24,0),"")</f>
        <v/>
      </c>
      <c r="K59" s="10" t="str">
        <f>IFERROR(VLOOKUP(L59,'Raw data - THC'!A55:AA3110,25,0),"")</f>
        <v/>
      </c>
      <c r="L59" s="8">
        <v>54</v>
      </c>
      <c r="N59"/>
    </row>
    <row r="60" spans="1:14" ht="16.5" x14ac:dyDescent="0.45">
      <c r="A60" s="10" t="str">
        <f>IFERROR(VLOOKUP(L60,'Raw data - THC'!A56:AA3111,4,0),"")</f>
        <v/>
      </c>
      <c r="B60" s="19" t="str">
        <f>IFERROR(VLOOKUP(L60,'Raw data - THC'!A56:AA3111,7,0),"")</f>
        <v/>
      </c>
      <c r="C60" s="10" t="str">
        <f>IFERROR(VLOOKUP(L60,'Raw data - THC'!A56:AA73111,9,0),"")</f>
        <v/>
      </c>
      <c r="D60" s="10" t="str">
        <f>IFERROR(VLOOKUP(L60,'Raw data - THC'!A56:AA3111,12,0),"")</f>
        <v/>
      </c>
      <c r="E60" s="10" t="str">
        <f>IFERROR(VLOOKUP(L60,'Raw data - THC'!A56:AA3111,14,0),"")</f>
        <v/>
      </c>
      <c r="F60" s="10" t="str">
        <f>IFERROR(VLOOKUP(L60,'Raw data - THC'!A56:AA3111,16,0),"")</f>
        <v/>
      </c>
      <c r="G60" s="10" t="str">
        <f>IFERROR(VLOOKUP(L60,'Raw data - THC'!A56:AA3111,18,0),"")</f>
        <v/>
      </c>
      <c r="H60" s="10" t="str">
        <f>IFERROR(VLOOKUP(L60,'Raw data - THC'!A56:AA3111,20,0),"")</f>
        <v/>
      </c>
      <c r="I60" s="10" t="str">
        <f>IFERROR(VLOOKUP(L60,'Raw data - THC'!A56:AA3111,22,0),"")</f>
        <v/>
      </c>
      <c r="J60" s="10" t="str">
        <f>IFERROR(VLOOKUP(L60,'Raw data - THC'!A56:AA3111,24,0),"")</f>
        <v/>
      </c>
      <c r="K60" s="10" t="str">
        <f>IFERROR(VLOOKUP(L60,'Raw data - THC'!A56:AA3111,25,0),"")</f>
        <v/>
      </c>
      <c r="L60" s="8">
        <v>55</v>
      </c>
      <c r="N60"/>
    </row>
    <row r="61" spans="1:14" ht="16.5" x14ac:dyDescent="0.45">
      <c r="A61" s="10" t="str">
        <f>IFERROR(VLOOKUP(L61,'Raw data - THC'!A57:AA3112,4,0),"")</f>
        <v/>
      </c>
      <c r="B61" s="19" t="str">
        <f>IFERROR(VLOOKUP(L61,'Raw data - THC'!A57:AA3112,7,0),"")</f>
        <v/>
      </c>
      <c r="C61" s="10" t="str">
        <f>IFERROR(VLOOKUP(L61,'Raw data - THC'!A57:AA73112,9,0),"")</f>
        <v/>
      </c>
      <c r="D61" s="10" t="str">
        <f>IFERROR(VLOOKUP(L61,'Raw data - THC'!A57:AA3112,12,0),"")</f>
        <v/>
      </c>
      <c r="E61" s="10" t="str">
        <f>IFERROR(VLOOKUP(L61,'Raw data - THC'!A57:AA3112,14,0),"")</f>
        <v/>
      </c>
      <c r="F61" s="10" t="str">
        <f>IFERROR(VLOOKUP(L61,'Raw data - THC'!A57:AA3112,16,0),"")</f>
        <v/>
      </c>
      <c r="G61" s="10" t="str">
        <f>IFERROR(VLOOKUP(L61,'Raw data - THC'!A57:AA3112,18,0),"")</f>
        <v/>
      </c>
      <c r="H61" s="10" t="str">
        <f>IFERROR(VLOOKUP(L61,'Raw data - THC'!A57:AA3112,20,0),"")</f>
        <v/>
      </c>
      <c r="I61" s="10" t="str">
        <f>IFERROR(VLOOKUP(L61,'Raw data - THC'!A57:AA3112,22,0),"")</f>
        <v/>
      </c>
      <c r="J61" s="10" t="str">
        <f>IFERROR(VLOOKUP(L61,'Raw data - THC'!A57:AA3112,24,0),"")</f>
        <v/>
      </c>
      <c r="K61" s="10" t="str">
        <f>IFERROR(VLOOKUP(L61,'Raw data - THC'!A57:AA3112,25,0),"")</f>
        <v/>
      </c>
      <c r="L61" s="8">
        <v>56</v>
      </c>
      <c r="N61"/>
    </row>
    <row r="62" spans="1:14" ht="16.5" x14ac:dyDescent="0.45">
      <c r="A62" s="10" t="str">
        <f>IFERROR(VLOOKUP(L62,'Raw data - THC'!A58:AA3113,4,0),"")</f>
        <v/>
      </c>
      <c r="B62" s="19" t="str">
        <f>IFERROR(VLOOKUP(L62,'Raw data - THC'!A58:AA3113,7,0),"")</f>
        <v/>
      </c>
      <c r="C62" s="10" t="str">
        <f>IFERROR(VLOOKUP(L62,'Raw data - THC'!A58:AA73113,9,0),"")</f>
        <v/>
      </c>
      <c r="D62" s="10" t="str">
        <f>IFERROR(VLOOKUP(L62,'Raw data - THC'!A58:AA3113,12,0),"")</f>
        <v/>
      </c>
      <c r="E62" s="10" t="str">
        <f>IFERROR(VLOOKUP(L62,'Raw data - THC'!A58:AA3113,14,0),"")</f>
        <v/>
      </c>
      <c r="F62" s="10" t="str">
        <f>IFERROR(VLOOKUP(L62,'Raw data - THC'!A58:AA3113,16,0),"")</f>
        <v/>
      </c>
      <c r="G62" s="10" t="str">
        <f>IFERROR(VLOOKUP(L62,'Raw data - THC'!A58:AA3113,18,0),"")</f>
        <v/>
      </c>
      <c r="H62" s="10" t="str">
        <f>IFERROR(VLOOKUP(L62,'Raw data - THC'!A58:AA3113,20,0),"")</f>
        <v/>
      </c>
      <c r="I62" s="10" t="str">
        <f>IFERROR(VLOOKUP(L62,'Raw data - THC'!A58:AA3113,22,0),"")</f>
        <v/>
      </c>
      <c r="J62" s="10" t="str">
        <f>IFERROR(VLOOKUP(L62,'Raw data - THC'!A58:AA3113,24,0),"")</f>
        <v/>
      </c>
      <c r="K62" s="10" t="str">
        <f>IFERROR(VLOOKUP(L62,'Raw data - THC'!A58:AA3113,25,0),"")</f>
        <v/>
      </c>
      <c r="L62" s="8">
        <v>57</v>
      </c>
      <c r="N62"/>
    </row>
    <row r="63" spans="1:14" ht="16.5" x14ac:dyDescent="0.45">
      <c r="A63" s="10" t="str">
        <f>IFERROR(VLOOKUP(L63,'Raw data - THC'!A59:AA3114,4,0),"")</f>
        <v/>
      </c>
      <c r="B63" s="19" t="str">
        <f>IFERROR(VLOOKUP(L63,'Raw data - THC'!A59:AA3114,7,0),"")</f>
        <v/>
      </c>
      <c r="C63" s="10" t="str">
        <f>IFERROR(VLOOKUP(L63,'Raw data - THC'!A59:AA73114,9,0),"")</f>
        <v/>
      </c>
      <c r="D63" s="10" t="str">
        <f>IFERROR(VLOOKUP(L63,'Raw data - THC'!A59:AA3114,12,0),"")</f>
        <v/>
      </c>
      <c r="E63" s="10" t="str">
        <f>IFERROR(VLOOKUP(L63,'Raw data - THC'!A59:AA3114,14,0),"")</f>
        <v/>
      </c>
      <c r="F63" s="10" t="str">
        <f>IFERROR(VLOOKUP(L63,'Raw data - THC'!A59:AA3114,16,0),"")</f>
        <v/>
      </c>
      <c r="G63" s="10" t="str">
        <f>IFERROR(VLOOKUP(L63,'Raw data - THC'!A59:AA3114,18,0),"")</f>
        <v/>
      </c>
      <c r="H63" s="10" t="str">
        <f>IFERROR(VLOOKUP(L63,'Raw data - THC'!A59:AA3114,20,0),"")</f>
        <v/>
      </c>
      <c r="I63" s="10" t="str">
        <f>IFERROR(VLOOKUP(L63,'Raw data - THC'!A59:AA3114,22,0),"")</f>
        <v/>
      </c>
      <c r="J63" s="10" t="str">
        <f>IFERROR(VLOOKUP(L63,'Raw data - THC'!A59:AA3114,24,0),"")</f>
        <v/>
      </c>
      <c r="K63" s="10" t="str">
        <f>IFERROR(VLOOKUP(L63,'Raw data - THC'!A59:AA3114,25,0),"")</f>
        <v/>
      </c>
      <c r="L63" s="8">
        <v>58</v>
      </c>
      <c r="N63"/>
    </row>
    <row r="64" spans="1:14" ht="16.5" x14ac:dyDescent="0.45">
      <c r="A64" s="10" t="str">
        <f>IFERROR(VLOOKUP(L64,'Raw data - THC'!A60:AA3115,4,0),"")</f>
        <v/>
      </c>
      <c r="B64" s="19" t="str">
        <f>IFERROR(VLOOKUP(L64,'Raw data - THC'!A60:AA3115,7,0),"")</f>
        <v/>
      </c>
      <c r="C64" s="10" t="str">
        <f>IFERROR(VLOOKUP(L64,'Raw data - THC'!A60:AA73115,9,0),"")</f>
        <v/>
      </c>
      <c r="D64" s="10" t="str">
        <f>IFERROR(VLOOKUP(L64,'Raw data - THC'!A60:AA3115,12,0),"")</f>
        <v/>
      </c>
      <c r="E64" s="10" t="str">
        <f>IFERROR(VLOOKUP(L64,'Raw data - THC'!A60:AA3115,14,0),"")</f>
        <v/>
      </c>
      <c r="F64" s="10" t="str">
        <f>IFERROR(VLOOKUP(L64,'Raw data - THC'!A60:AA3115,16,0),"")</f>
        <v/>
      </c>
      <c r="G64" s="10" t="str">
        <f>IFERROR(VLOOKUP(L64,'Raw data - THC'!A60:AA3115,18,0),"")</f>
        <v/>
      </c>
      <c r="H64" s="10" t="str">
        <f>IFERROR(VLOOKUP(L64,'Raw data - THC'!A60:AA3115,20,0),"")</f>
        <v/>
      </c>
      <c r="I64" s="10" t="str">
        <f>IFERROR(VLOOKUP(L64,'Raw data - THC'!A60:AA3115,22,0),"")</f>
        <v/>
      </c>
      <c r="J64" s="10" t="str">
        <f>IFERROR(VLOOKUP(L64,'Raw data - THC'!A60:AA3115,24,0),"")</f>
        <v/>
      </c>
      <c r="K64" s="10" t="str">
        <f>IFERROR(VLOOKUP(L64,'Raw data - THC'!A60:AA3115,25,0),"")</f>
        <v/>
      </c>
      <c r="L64" s="8">
        <v>59</v>
      </c>
      <c r="N64"/>
    </row>
    <row r="65" spans="1:14" ht="16.5" x14ac:dyDescent="0.45">
      <c r="A65" s="10" t="str">
        <f>IFERROR(VLOOKUP(L65,'Raw data - THC'!A61:AA3116,4,0),"")</f>
        <v/>
      </c>
      <c r="B65" s="19" t="str">
        <f>IFERROR(VLOOKUP(L65,'Raw data - THC'!A61:AA3116,7,0),"")</f>
        <v/>
      </c>
      <c r="C65" s="10" t="str">
        <f>IFERROR(VLOOKUP(L65,'Raw data - THC'!A61:AA73116,9,0),"")</f>
        <v/>
      </c>
      <c r="D65" s="10" t="str">
        <f>IFERROR(VLOOKUP(L65,'Raw data - THC'!A61:AA3116,12,0),"")</f>
        <v/>
      </c>
      <c r="E65" s="10" t="str">
        <f>IFERROR(VLOOKUP(L65,'Raw data - THC'!A61:AA3116,14,0),"")</f>
        <v/>
      </c>
      <c r="F65" s="10" t="str">
        <f>IFERROR(VLOOKUP(L65,'Raw data - THC'!A61:AA3116,16,0),"")</f>
        <v/>
      </c>
      <c r="G65" s="10" t="str">
        <f>IFERROR(VLOOKUP(L65,'Raw data - THC'!A61:AA3116,18,0),"")</f>
        <v/>
      </c>
      <c r="H65" s="10" t="str">
        <f>IFERROR(VLOOKUP(L65,'Raw data - THC'!A61:AA3116,20,0),"")</f>
        <v/>
      </c>
      <c r="I65" s="10" t="str">
        <f>IFERROR(VLOOKUP(L65,'Raw data - THC'!A61:AA3116,22,0),"")</f>
        <v/>
      </c>
      <c r="J65" s="10" t="str">
        <f>IFERROR(VLOOKUP(L65,'Raw data - THC'!A61:AA3116,24,0),"")</f>
        <v/>
      </c>
      <c r="K65" s="10" t="str">
        <f>IFERROR(VLOOKUP(L65,'Raw data - THC'!A61:AA3116,25,0),"")</f>
        <v/>
      </c>
      <c r="L65" s="8">
        <v>60</v>
      </c>
      <c r="N65"/>
    </row>
    <row r="66" spans="1:14" ht="16.5" x14ac:dyDescent="0.45">
      <c r="A66" s="10" t="str">
        <f>IFERROR(VLOOKUP(L66,'Raw data - THC'!A62:AA3117,4,0),"")</f>
        <v/>
      </c>
      <c r="B66" s="19" t="str">
        <f>IFERROR(VLOOKUP(L66,'Raw data - THC'!A62:AA3117,7,0),"")</f>
        <v/>
      </c>
      <c r="C66" s="10" t="str">
        <f>IFERROR(VLOOKUP(L66,'Raw data - THC'!A62:AA73117,9,0),"")</f>
        <v/>
      </c>
      <c r="D66" s="10" t="str">
        <f>IFERROR(VLOOKUP(L66,'Raw data - THC'!A62:AA3117,12,0),"")</f>
        <v/>
      </c>
      <c r="E66" s="10" t="str">
        <f>IFERROR(VLOOKUP(L66,'Raw data - THC'!A62:AA3117,14,0),"")</f>
        <v/>
      </c>
      <c r="F66" s="10" t="str">
        <f>IFERROR(VLOOKUP(L66,'Raw data - THC'!A62:AA3117,16,0),"")</f>
        <v/>
      </c>
      <c r="G66" s="10" t="str">
        <f>IFERROR(VLOOKUP(L66,'Raw data - THC'!A62:AA3117,18,0),"")</f>
        <v/>
      </c>
      <c r="H66" s="10" t="str">
        <f>IFERROR(VLOOKUP(L66,'Raw data - THC'!A62:AA3117,20,0),"")</f>
        <v/>
      </c>
      <c r="I66" s="10" t="str">
        <f>IFERROR(VLOOKUP(L66,'Raw data - THC'!A62:AA3117,22,0),"")</f>
        <v/>
      </c>
      <c r="J66" s="10" t="str">
        <f>IFERROR(VLOOKUP(L66,'Raw data - THC'!A62:AA3117,24,0),"")</f>
        <v/>
      </c>
      <c r="K66" s="10" t="str">
        <f>IFERROR(VLOOKUP(L66,'Raw data - THC'!A62:AA3117,25,0),"")</f>
        <v/>
      </c>
      <c r="L66" s="8">
        <v>61</v>
      </c>
      <c r="N66"/>
    </row>
    <row r="67" spans="1:14" ht="16.5" x14ac:dyDescent="0.45">
      <c r="A67" s="10" t="str">
        <f>IFERROR(VLOOKUP(L67,'Raw data - THC'!A63:AA3118,4,0),"")</f>
        <v/>
      </c>
      <c r="B67" s="19" t="str">
        <f>IFERROR(VLOOKUP(L67,'Raw data - THC'!A63:AA3118,7,0),"")</f>
        <v/>
      </c>
      <c r="C67" s="10" t="str">
        <f>IFERROR(VLOOKUP(L67,'Raw data - THC'!A63:AA73118,9,0),"")</f>
        <v/>
      </c>
      <c r="D67" s="10" t="str">
        <f>IFERROR(VLOOKUP(L67,'Raw data - THC'!A63:AA3118,12,0),"")</f>
        <v/>
      </c>
      <c r="E67" s="10" t="str">
        <f>IFERROR(VLOOKUP(L67,'Raw data - THC'!A63:AA3118,14,0),"")</f>
        <v/>
      </c>
      <c r="F67" s="10" t="str">
        <f>IFERROR(VLOOKUP(L67,'Raw data - THC'!A63:AA3118,16,0),"")</f>
        <v/>
      </c>
      <c r="G67" s="10" t="str">
        <f>IFERROR(VLOOKUP(L67,'Raw data - THC'!A63:AA3118,18,0),"")</f>
        <v/>
      </c>
      <c r="H67" s="10" t="str">
        <f>IFERROR(VLOOKUP(L67,'Raw data - THC'!A63:AA3118,20,0),"")</f>
        <v/>
      </c>
      <c r="I67" s="10" t="str">
        <f>IFERROR(VLOOKUP(L67,'Raw data - THC'!A63:AA3118,22,0),"")</f>
        <v/>
      </c>
      <c r="J67" s="10" t="str">
        <f>IFERROR(VLOOKUP(L67,'Raw data - THC'!A63:AA3118,24,0),"")</f>
        <v/>
      </c>
      <c r="K67" s="10" t="str">
        <f>IFERROR(VLOOKUP(L67,'Raw data - THC'!A63:AA3118,25,0),"")</f>
        <v/>
      </c>
      <c r="L67" s="8">
        <v>62</v>
      </c>
      <c r="N67"/>
    </row>
    <row r="68" spans="1:14" ht="16.5" x14ac:dyDescent="0.45">
      <c r="A68" s="10" t="str">
        <f>IFERROR(VLOOKUP(L68,'Raw data - THC'!A64:AA3119,4,0),"")</f>
        <v/>
      </c>
      <c r="B68" s="19" t="str">
        <f>IFERROR(VLOOKUP(L68,'Raw data - THC'!A64:AA3119,7,0),"")</f>
        <v/>
      </c>
      <c r="C68" s="10" t="str">
        <f>IFERROR(VLOOKUP(L68,'Raw data - THC'!A64:AA73119,9,0),"")</f>
        <v/>
      </c>
      <c r="D68" s="10" t="str">
        <f>IFERROR(VLOOKUP(L68,'Raw data - THC'!A64:AA3119,12,0),"")</f>
        <v/>
      </c>
      <c r="E68" s="10" t="str">
        <f>IFERROR(VLOOKUP(L68,'Raw data - THC'!A64:AA3119,14,0),"")</f>
        <v/>
      </c>
      <c r="F68" s="10" t="str">
        <f>IFERROR(VLOOKUP(L68,'Raw data - THC'!A64:AA3119,16,0),"")</f>
        <v/>
      </c>
      <c r="G68" s="10" t="str">
        <f>IFERROR(VLOOKUP(L68,'Raw data - THC'!A64:AA3119,18,0),"")</f>
        <v/>
      </c>
      <c r="H68" s="10" t="str">
        <f>IFERROR(VLOOKUP(L68,'Raw data - THC'!A64:AA3119,20,0),"")</f>
        <v/>
      </c>
      <c r="I68" s="10" t="str">
        <f>IFERROR(VLOOKUP(L68,'Raw data - THC'!A64:AA3119,22,0),"")</f>
        <v/>
      </c>
      <c r="J68" s="10" t="str">
        <f>IFERROR(VLOOKUP(L68,'Raw data - THC'!A64:AA3119,24,0),"")</f>
        <v/>
      </c>
      <c r="K68" s="10" t="str">
        <f>IFERROR(VLOOKUP(L68,'Raw data - THC'!A64:AA3119,25,0),"")</f>
        <v/>
      </c>
      <c r="L68" s="8">
        <v>63</v>
      </c>
      <c r="N68"/>
    </row>
    <row r="69" spans="1:14" ht="16.5" x14ac:dyDescent="0.45">
      <c r="A69" s="10" t="str">
        <f>IFERROR(VLOOKUP(L69,'Raw data - THC'!A65:AA3120,4,0),"")</f>
        <v/>
      </c>
      <c r="B69" s="19" t="str">
        <f>IFERROR(VLOOKUP(L69,'Raw data - THC'!A65:AA3120,7,0),"")</f>
        <v/>
      </c>
      <c r="C69" s="10" t="str">
        <f>IFERROR(VLOOKUP(L69,'Raw data - THC'!A65:AA73120,9,0),"")</f>
        <v/>
      </c>
      <c r="D69" s="10" t="str">
        <f>IFERROR(VLOOKUP(L69,'Raw data - THC'!A65:AA3120,12,0),"")</f>
        <v/>
      </c>
      <c r="E69" s="10" t="str">
        <f>IFERROR(VLOOKUP(L69,'Raw data - THC'!A65:AA3120,14,0),"")</f>
        <v/>
      </c>
      <c r="F69" s="10" t="str">
        <f>IFERROR(VLOOKUP(L69,'Raw data - THC'!A65:AA3120,16,0),"")</f>
        <v/>
      </c>
      <c r="G69" s="10" t="str">
        <f>IFERROR(VLOOKUP(L69,'Raw data - THC'!A65:AA3120,18,0),"")</f>
        <v/>
      </c>
      <c r="H69" s="10" t="str">
        <f>IFERROR(VLOOKUP(L69,'Raw data - THC'!A65:AA3120,20,0),"")</f>
        <v/>
      </c>
      <c r="I69" s="10" t="str">
        <f>IFERROR(VLOOKUP(L69,'Raw data - THC'!A65:AA3120,22,0),"")</f>
        <v/>
      </c>
      <c r="J69" s="10" t="str">
        <f>IFERROR(VLOOKUP(L69,'Raw data - THC'!A65:AA3120,24,0),"")</f>
        <v/>
      </c>
      <c r="K69" s="10" t="str">
        <f>IFERROR(VLOOKUP(L69,'Raw data - THC'!A65:AA3120,25,0),"")</f>
        <v/>
      </c>
      <c r="L69" s="8">
        <v>64</v>
      </c>
      <c r="N69"/>
    </row>
    <row r="70" spans="1:14" ht="16.5" x14ac:dyDescent="0.45">
      <c r="A70" s="10" t="str">
        <f>IFERROR(VLOOKUP(L70,'Raw data - THC'!A66:AA3121,4,0),"")</f>
        <v/>
      </c>
      <c r="B70" s="19" t="str">
        <f>IFERROR(VLOOKUP(L70,'Raw data - THC'!A66:AA3121,7,0),"")</f>
        <v/>
      </c>
      <c r="C70" s="10" t="str">
        <f>IFERROR(VLOOKUP(L70,'Raw data - THC'!A66:AA73121,9,0),"")</f>
        <v/>
      </c>
      <c r="D70" s="10" t="str">
        <f>IFERROR(VLOOKUP(L70,'Raw data - THC'!A66:AA3121,12,0),"")</f>
        <v/>
      </c>
      <c r="E70" s="10" t="str">
        <f>IFERROR(VLOOKUP(L70,'Raw data - THC'!A66:AA3121,14,0),"")</f>
        <v/>
      </c>
      <c r="F70" s="10" t="str">
        <f>IFERROR(VLOOKUP(L70,'Raw data - THC'!A66:AA3121,16,0),"")</f>
        <v/>
      </c>
      <c r="G70" s="10" t="str">
        <f>IFERROR(VLOOKUP(L70,'Raw data - THC'!A66:AA3121,18,0),"")</f>
        <v/>
      </c>
      <c r="H70" s="10" t="str">
        <f>IFERROR(VLOOKUP(L70,'Raw data - THC'!A66:AA3121,20,0),"")</f>
        <v/>
      </c>
      <c r="I70" s="10" t="str">
        <f>IFERROR(VLOOKUP(L70,'Raw data - THC'!A66:AA3121,22,0),"")</f>
        <v/>
      </c>
      <c r="J70" s="10" t="str">
        <f>IFERROR(VLOOKUP(L70,'Raw data - THC'!A66:AA3121,24,0),"")</f>
        <v/>
      </c>
      <c r="K70" s="10" t="str">
        <f>IFERROR(VLOOKUP(L70,'Raw data - THC'!A66:AA3121,25,0),"")</f>
        <v/>
      </c>
      <c r="L70" s="8">
        <v>65</v>
      </c>
      <c r="N70"/>
    </row>
    <row r="71" spans="1:14" ht="16.5" x14ac:dyDescent="0.45">
      <c r="A71" s="10" t="str">
        <f>IFERROR(VLOOKUP(L71,'Raw data - THC'!A67:AA3122,4,0),"")</f>
        <v/>
      </c>
      <c r="B71" s="19" t="str">
        <f>IFERROR(VLOOKUP(L71,'Raw data - THC'!A67:AA3122,7,0),"")</f>
        <v/>
      </c>
      <c r="C71" s="10" t="str">
        <f>IFERROR(VLOOKUP(L71,'Raw data - THC'!A67:AA73122,9,0),"")</f>
        <v/>
      </c>
      <c r="D71" s="10" t="str">
        <f>IFERROR(VLOOKUP(L71,'Raw data - THC'!A67:AA3122,12,0),"")</f>
        <v/>
      </c>
      <c r="E71" s="10" t="str">
        <f>IFERROR(VLOOKUP(L71,'Raw data - THC'!A67:AA3122,14,0),"")</f>
        <v/>
      </c>
      <c r="F71" s="10" t="str">
        <f>IFERROR(VLOOKUP(L71,'Raw data - THC'!A67:AA3122,16,0),"")</f>
        <v/>
      </c>
      <c r="G71" s="10" t="str">
        <f>IFERROR(VLOOKUP(L71,'Raw data - THC'!A67:AA3122,18,0),"")</f>
        <v/>
      </c>
      <c r="H71" s="10" t="str">
        <f>IFERROR(VLOOKUP(L71,'Raw data - THC'!A67:AA3122,20,0),"")</f>
        <v/>
      </c>
      <c r="I71" s="10" t="str">
        <f>IFERROR(VLOOKUP(L71,'Raw data - THC'!A67:AA3122,22,0),"")</f>
        <v/>
      </c>
      <c r="J71" s="10" t="str">
        <f>IFERROR(VLOOKUP(L71,'Raw data - THC'!A67:AA3122,24,0),"")</f>
        <v/>
      </c>
      <c r="K71" s="10" t="str">
        <f>IFERROR(VLOOKUP(L71,'Raw data - THC'!A67:AA3122,25,0),"")</f>
        <v/>
      </c>
      <c r="L71" s="8">
        <v>66</v>
      </c>
      <c r="N71"/>
    </row>
    <row r="72" spans="1:14" ht="16.5" x14ac:dyDescent="0.45">
      <c r="A72" s="10" t="str">
        <f>IFERROR(VLOOKUP(L72,'Raw data - THC'!A68:AA3123,4,0),"")</f>
        <v/>
      </c>
      <c r="B72" s="19" t="str">
        <f>IFERROR(VLOOKUP(L72,'Raw data - THC'!A68:AA3123,7,0),"")</f>
        <v/>
      </c>
      <c r="C72" s="10" t="str">
        <f>IFERROR(VLOOKUP(L72,'Raw data - THC'!A68:AA73123,9,0),"")</f>
        <v/>
      </c>
      <c r="D72" s="10" t="str">
        <f>IFERROR(VLOOKUP(L72,'Raw data - THC'!A68:AA3123,12,0),"")</f>
        <v/>
      </c>
      <c r="E72" s="10" t="str">
        <f>IFERROR(VLOOKUP(L72,'Raw data - THC'!A68:AA3123,14,0),"")</f>
        <v/>
      </c>
      <c r="F72" s="10" t="str">
        <f>IFERROR(VLOOKUP(L72,'Raw data - THC'!A68:AA3123,16,0),"")</f>
        <v/>
      </c>
      <c r="G72" s="10" t="str">
        <f>IFERROR(VLOOKUP(L72,'Raw data - THC'!A68:AA3123,18,0),"")</f>
        <v/>
      </c>
      <c r="H72" s="10" t="str">
        <f>IFERROR(VLOOKUP(L72,'Raw data - THC'!A68:AA3123,20,0),"")</f>
        <v/>
      </c>
      <c r="I72" s="10" t="str">
        <f>IFERROR(VLOOKUP(L72,'Raw data - THC'!A68:AA3123,22,0),"")</f>
        <v/>
      </c>
      <c r="J72" s="10" t="str">
        <f>IFERROR(VLOOKUP(L72,'Raw data - THC'!A68:AA3123,24,0),"")</f>
        <v/>
      </c>
      <c r="K72" s="10" t="str">
        <f>IFERROR(VLOOKUP(L72,'Raw data - THC'!A68:AA3123,25,0),"")</f>
        <v/>
      </c>
      <c r="L72" s="8">
        <v>67</v>
      </c>
      <c r="N72"/>
    </row>
    <row r="73" spans="1:14" ht="16.5" x14ac:dyDescent="0.45">
      <c r="A73" s="10" t="str">
        <f>IFERROR(VLOOKUP(L73,'Raw data - THC'!A69:AA3124,4,0),"")</f>
        <v/>
      </c>
      <c r="B73" s="19" t="str">
        <f>IFERROR(VLOOKUP(L73,'Raw data - THC'!A69:AA3124,7,0),"")</f>
        <v/>
      </c>
      <c r="C73" s="10" t="str">
        <f>IFERROR(VLOOKUP(L73,'Raw data - THC'!A69:AA73124,9,0),"")</f>
        <v/>
      </c>
      <c r="D73" s="10" t="str">
        <f>IFERROR(VLOOKUP(L73,'Raw data - THC'!A69:AA3124,12,0),"")</f>
        <v/>
      </c>
      <c r="E73" s="10" t="str">
        <f>IFERROR(VLOOKUP(L73,'Raw data - THC'!A69:AA3124,14,0),"")</f>
        <v/>
      </c>
      <c r="F73" s="10" t="str">
        <f>IFERROR(VLOOKUP(L73,'Raw data - THC'!A69:AA3124,16,0),"")</f>
        <v/>
      </c>
      <c r="G73" s="10" t="str">
        <f>IFERROR(VLOOKUP(L73,'Raw data - THC'!A69:AA3124,18,0),"")</f>
        <v/>
      </c>
      <c r="H73" s="10" t="str">
        <f>IFERROR(VLOOKUP(L73,'Raw data - THC'!A69:AA3124,20,0),"")</f>
        <v/>
      </c>
      <c r="I73" s="10" t="str">
        <f>IFERROR(VLOOKUP(L73,'Raw data - THC'!A69:AA3124,22,0),"")</f>
        <v/>
      </c>
      <c r="J73" s="10" t="str">
        <f>IFERROR(VLOOKUP(L73,'Raw data - THC'!A69:AA3124,24,0),"")</f>
        <v/>
      </c>
      <c r="K73" s="10" t="str">
        <f>IFERROR(VLOOKUP(L73,'Raw data - THC'!A69:AA3124,25,0),"")</f>
        <v/>
      </c>
      <c r="L73" s="8">
        <v>68</v>
      </c>
      <c r="N73"/>
    </row>
    <row r="74" spans="1:14" ht="16.5" x14ac:dyDescent="0.45">
      <c r="A74" s="10" t="str">
        <f>IFERROR(VLOOKUP(L74,'Raw data - THC'!A70:AA3125,4,0),"")</f>
        <v/>
      </c>
      <c r="B74" s="19" t="str">
        <f>IFERROR(VLOOKUP(L74,'Raw data - THC'!A70:AA3125,7,0),"")</f>
        <v/>
      </c>
      <c r="C74" s="10" t="str">
        <f>IFERROR(VLOOKUP(L74,'Raw data - THC'!A70:AA73125,9,0),"")</f>
        <v/>
      </c>
      <c r="D74" s="10" t="str">
        <f>IFERROR(VLOOKUP(L74,'Raw data - THC'!A70:AA3125,12,0),"")</f>
        <v/>
      </c>
      <c r="E74" s="10" t="str">
        <f>IFERROR(VLOOKUP(L74,'Raw data - THC'!A70:AA3125,14,0),"")</f>
        <v/>
      </c>
      <c r="F74" s="10" t="str">
        <f>IFERROR(VLOOKUP(L74,'Raw data - THC'!A70:AA3125,16,0),"")</f>
        <v/>
      </c>
      <c r="G74" s="10" t="str">
        <f>IFERROR(VLOOKUP(L74,'Raw data - THC'!A70:AA3125,18,0),"")</f>
        <v/>
      </c>
      <c r="H74" s="10" t="str">
        <f>IFERROR(VLOOKUP(L74,'Raw data - THC'!A70:AA3125,20,0),"")</f>
        <v/>
      </c>
      <c r="I74" s="10" t="str">
        <f>IFERROR(VLOOKUP(L74,'Raw data - THC'!A70:AA3125,22,0),"")</f>
        <v/>
      </c>
      <c r="J74" s="10" t="str">
        <f>IFERROR(VLOOKUP(L74,'Raw data - THC'!A70:AA3125,24,0),"")</f>
        <v/>
      </c>
      <c r="K74" s="10" t="str">
        <f>IFERROR(VLOOKUP(L74,'Raw data - THC'!A70:AA3125,25,0),"")</f>
        <v/>
      </c>
      <c r="L74" s="8">
        <v>69</v>
      </c>
      <c r="N74"/>
    </row>
    <row r="75" spans="1:14" ht="16.5" x14ac:dyDescent="0.45">
      <c r="A75" s="10" t="str">
        <f>IFERROR(VLOOKUP(L75,'Raw data - THC'!A71:AA3126,4,0),"")</f>
        <v/>
      </c>
      <c r="B75" s="19" t="str">
        <f>IFERROR(VLOOKUP(L75,'Raw data - THC'!A71:AA3126,7,0),"")</f>
        <v/>
      </c>
      <c r="C75" s="10" t="str">
        <f>IFERROR(VLOOKUP(L75,'Raw data - THC'!A71:AA73126,9,0),"")</f>
        <v/>
      </c>
      <c r="D75" s="10" t="str">
        <f>IFERROR(VLOOKUP(L75,'Raw data - THC'!A71:AA3126,12,0),"")</f>
        <v/>
      </c>
      <c r="E75" s="10" t="str">
        <f>IFERROR(VLOOKUP(L75,'Raw data - THC'!A71:AA3126,14,0),"")</f>
        <v/>
      </c>
      <c r="F75" s="10" t="str">
        <f>IFERROR(VLOOKUP(L75,'Raw data - THC'!A71:AA3126,16,0),"")</f>
        <v/>
      </c>
      <c r="G75" s="10" t="str">
        <f>IFERROR(VLOOKUP(L75,'Raw data - THC'!A71:AA3126,18,0),"")</f>
        <v/>
      </c>
      <c r="H75" s="10" t="str">
        <f>IFERROR(VLOOKUP(L75,'Raw data - THC'!A71:AA3126,20,0),"")</f>
        <v/>
      </c>
      <c r="I75" s="10" t="str">
        <f>IFERROR(VLOOKUP(L75,'Raw data - THC'!A71:AA3126,22,0),"")</f>
        <v/>
      </c>
      <c r="J75" s="10" t="str">
        <f>IFERROR(VLOOKUP(L75,'Raw data - THC'!A71:AA3126,24,0),"")</f>
        <v/>
      </c>
      <c r="K75" s="10" t="str">
        <f>IFERROR(VLOOKUP(L75,'Raw data - THC'!A71:AA3126,25,0),"")</f>
        <v/>
      </c>
      <c r="L75" s="8">
        <v>70</v>
      </c>
      <c r="N75"/>
    </row>
    <row r="76" spans="1:14" ht="16.5" x14ac:dyDescent="0.45">
      <c r="A76" s="10" t="str">
        <f>IFERROR(VLOOKUP(L76,'Raw data - THC'!A72:AA3127,4,0),"")</f>
        <v/>
      </c>
      <c r="B76" s="19" t="str">
        <f>IFERROR(VLOOKUP(L76,'Raw data - THC'!A72:AA3127,7,0),"")</f>
        <v/>
      </c>
      <c r="C76" s="10" t="str">
        <f>IFERROR(VLOOKUP(L76,'Raw data - THC'!A72:AA73127,9,0),"")</f>
        <v/>
      </c>
      <c r="D76" s="10" t="str">
        <f>IFERROR(VLOOKUP(L76,'Raw data - THC'!A72:AA3127,12,0),"")</f>
        <v/>
      </c>
      <c r="E76" s="10" t="str">
        <f>IFERROR(VLOOKUP(L76,'Raw data - THC'!A72:AA3127,14,0),"")</f>
        <v/>
      </c>
      <c r="F76" s="10" t="str">
        <f>IFERROR(VLOOKUP(L76,'Raw data - THC'!A72:AA3127,16,0),"")</f>
        <v/>
      </c>
      <c r="G76" s="10" t="str">
        <f>IFERROR(VLOOKUP(L76,'Raw data - THC'!A72:AA3127,18,0),"")</f>
        <v/>
      </c>
      <c r="H76" s="10" t="str">
        <f>IFERROR(VLOOKUP(L76,'Raw data - THC'!A72:AA3127,20,0),"")</f>
        <v/>
      </c>
      <c r="I76" s="10" t="str">
        <f>IFERROR(VLOOKUP(L76,'Raw data - THC'!A72:AA3127,22,0),"")</f>
        <v/>
      </c>
      <c r="J76" s="10" t="str">
        <f>IFERROR(VLOOKUP(L76,'Raw data - THC'!A72:AA3127,24,0),"")</f>
        <v/>
      </c>
      <c r="K76" s="10" t="str">
        <f>IFERROR(VLOOKUP(L76,'Raw data - THC'!A72:AA3127,25,0),"")</f>
        <v/>
      </c>
      <c r="L76" s="8">
        <v>71</v>
      </c>
      <c r="N76"/>
    </row>
    <row r="77" spans="1:14" ht="16.5" x14ac:dyDescent="0.45">
      <c r="A77" s="10" t="str">
        <f>IFERROR(VLOOKUP(L77,'Raw data - THC'!A73:AA3128,4,0),"")</f>
        <v/>
      </c>
      <c r="B77" s="19" t="str">
        <f>IFERROR(VLOOKUP(L77,'Raw data - THC'!A73:AA3128,7,0),"")</f>
        <v/>
      </c>
      <c r="C77" s="10" t="str">
        <f>IFERROR(VLOOKUP(L77,'Raw data - THC'!A73:AA73128,9,0),"")</f>
        <v/>
      </c>
      <c r="D77" s="10" t="str">
        <f>IFERROR(VLOOKUP(L77,'Raw data - THC'!A73:AA3128,12,0),"")</f>
        <v/>
      </c>
      <c r="E77" s="10" t="str">
        <f>IFERROR(VLOOKUP(L77,'Raw data - THC'!A73:AA3128,14,0),"")</f>
        <v/>
      </c>
      <c r="F77" s="10" t="str">
        <f>IFERROR(VLOOKUP(L77,'Raw data - THC'!A73:AA3128,16,0),"")</f>
        <v/>
      </c>
      <c r="G77" s="10" t="str">
        <f>IFERROR(VLOOKUP(L77,'Raw data - THC'!A73:AA3128,18,0),"")</f>
        <v/>
      </c>
      <c r="H77" s="10" t="str">
        <f>IFERROR(VLOOKUP(L77,'Raw data - THC'!A73:AA3128,20,0),"")</f>
        <v/>
      </c>
      <c r="I77" s="10" t="str">
        <f>IFERROR(VLOOKUP(L77,'Raw data - THC'!A73:AA3128,22,0),"")</f>
        <v/>
      </c>
      <c r="J77" s="10" t="str">
        <f>IFERROR(VLOOKUP(L77,'Raw data - THC'!A73:AA3128,24,0),"")</f>
        <v/>
      </c>
      <c r="K77" s="10" t="str">
        <f>IFERROR(VLOOKUP(L77,'Raw data - THC'!A73:AA3128,25,0),"")</f>
        <v/>
      </c>
      <c r="L77" s="8">
        <v>72</v>
      </c>
      <c r="N77"/>
    </row>
    <row r="78" spans="1:14" ht="16.5" x14ac:dyDescent="0.45">
      <c r="A78" s="10" t="str">
        <f>IFERROR(VLOOKUP(L78,'Raw data - THC'!A74:AA3129,4,0),"")</f>
        <v/>
      </c>
      <c r="B78" s="19" t="str">
        <f>IFERROR(VLOOKUP(L78,'Raw data - THC'!A74:AA3129,7,0),"")</f>
        <v/>
      </c>
      <c r="C78" s="10" t="str">
        <f>IFERROR(VLOOKUP(L78,'Raw data - THC'!A74:AA73129,9,0),"")</f>
        <v/>
      </c>
      <c r="D78" s="10" t="str">
        <f>IFERROR(VLOOKUP(L78,'Raw data - THC'!A74:AA3129,12,0),"")</f>
        <v/>
      </c>
      <c r="E78" s="10" t="str">
        <f>IFERROR(VLOOKUP(L78,'Raw data - THC'!A74:AA3129,14,0),"")</f>
        <v/>
      </c>
      <c r="F78" s="10" t="str">
        <f>IFERROR(VLOOKUP(L78,'Raw data - THC'!A74:AA3129,16,0),"")</f>
        <v/>
      </c>
      <c r="G78" s="10" t="str">
        <f>IFERROR(VLOOKUP(L78,'Raw data - THC'!A74:AA3129,18,0),"")</f>
        <v/>
      </c>
      <c r="H78" s="10" t="str">
        <f>IFERROR(VLOOKUP(L78,'Raw data - THC'!A74:AA3129,20,0),"")</f>
        <v/>
      </c>
      <c r="I78" s="10" t="str">
        <f>IFERROR(VLOOKUP(L78,'Raw data - THC'!A74:AA3129,22,0),"")</f>
        <v/>
      </c>
      <c r="J78" s="10" t="str">
        <f>IFERROR(VLOOKUP(L78,'Raw data - THC'!A74:AA3129,24,0),"")</f>
        <v/>
      </c>
      <c r="K78" s="10" t="str">
        <f>IFERROR(VLOOKUP(L78,'Raw data - THC'!A74:AA3129,25,0),"")</f>
        <v/>
      </c>
      <c r="L78" s="8">
        <v>73</v>
      </c>
      <c r="N78"/>
    </row>
    <row r="79" spans="1:14" ht="16.5" x14ac:dyDescent="0.45">
      <c r="A79" s="10" t="str">
        <f>IFERROR(VLOOKUP(L79,'Raw data - THC'!A75:AA3130,4,0),"")</f>
        <v/>
      </c>
      <c r="B79" s="19" t="str">
        <f>IFERROR(VLOOKUP(L79,'Raw data - THC'!A75:AA3130,7,0),"")</f>
        <v/>
      </c>
      <c r="C79" s="10" t="str">
        <f>IFERROR(VLOOKUP(L79,'Raw data - THC'!A75:AA73130,9,0),"")</f>
        <v/>
      </c>
      <c r="D79" s="10" t="str">
        <f>IFERROR(VLOOKUP(L79,'Raw data - THC'!A75:AA3130,12,0),"")</f>
        <v/>
      </c>
      <c r="E79" s="10" t="str">
        <f>IFERROR(VLOOKUP(L79,'Raw data - THC'!A75:AA3130,14,0),"")</f>
        <v/>
      </c>
      <c r="F79" s="10" t="str">
        <f>IFERROR(VLOOKUP(L79,'Raw data - THC'!A75:AA3130,16,0),"")</f>
        <v/>
      </c>
      <c r="G79" s="10" t="str">
        <f>IFERROR(VLOOKUP(L79,'Raw data - THC'!A75:AA3130,18,0),"")</f>
        <v/>
      </c>
      <c r="H79" s="10" t="str">
        <f>IFERROR(VLOOKUP(L79,'Raw data - THC'!A75:AA3130,20,0),"")</f>
        <v/>
      </c>
      <c r="I79" s="10" t="str">
        <f>IFERROR(VLOOKUP(L79,'Raw data - THC'!A75:AA3130,22,0),"")</f>
        <v/>
      </c>
      <c r="J79" s="10" t="str">
        <f>IFERROR(VLOOKUP(L79,'Raw data - THC'!A75:AA3130,24,0),"")</f>
        <v/>
      </c>
      <c r="K79" s="10" t="str">
        <f>IFERROR(VLOOKUP(L79,'Raw data - THC'!A75:AA3130,25,0),"")</f>
        <v/>
      </c>
      <c r="L79" s="8">
        <v>74</v>
      </c>
      <c r="N79"/>
    </row>
    <row r="80" spans="1:14" ht="16.5" x14ac:dyDescent="0.45">
      <c r="A80" s="10" t="str">
        <f>IFERROR(VLOOKUP(L80,'Raw data - THC'!A76:AA3131,4,0),"")</f>
        <v/>
      </c>
      <c r="B80" s="19" t="str">
        <f>IFERROR(VLOOKUP(L80,'Raw data - THC'!A76:AA3131,7,0),"")</f>
        <v/>
      </c>
      <c r="C80" s="10" t="str">
        <f>IFERROR(VLOOKUP(L80,'Raw data - THC'!A76:AA73131,9,0),"")</f>
        <v/>
      </c>
      <c r="D80" s="10" t="str">
        <f>IFERROR(VLOOKUP(L80,'Raw data - THC'!A76:AA3131,12,0),"")</f>
        <v/>
      </c>
      <c r="E80" s="10" t="str">
        <f>IFERROR(VLOOKUP(L80,'Raw data - THC'!A76:AA3131,14,0),"")</f>
        <v/>
      </c>
      <c r="F80" s="10" t="str">
        <f>IFERROR(VLOOKUP(L80,'Raw data - THC'!A76:AA3131,16,0),"")</f>
        <v/>
      </c>
      <c r="G80" s="10" t="str">
        <f>IFERROR(VLOOKUP(L80,'Raw data - THC'!A76:AA3131,18,0),"")</f>
        <v/>
      </c>
      <c r="H80" s="10" t="str">
        <f>IFERROR(VLOOKUP(L80,'Raw data - THC'!A76:AA3131,20,0),"")</f>
        <v/>
      </c>
      <c r="I80" s="10" t="str">
        <f>IFERROR(VLOOKUP(L80,'Raw data - THC'!A76:AA3131,22,0),"")</f>
        <v/>
      </c>
      <c r="J80" s="10" t="str">
        <f>IFERROR(VLOOKUP(L80,'Raw data - THC'!A76:AA3131,24,0),"")</f>
        <v/>
      </c>
      <c r="K80" s="10" t="str">
        <f>IFERROR(VLOOKUP(L80,'Raw data - THC'!A76:AA3131,25,0),"")</f>
        <v/>
      </c>
      <c r="L80" s="8">
        <v>75</v>
      </c>
      <c r="N80"/>
    </row>
    <row r="81" spans="1:14" ht="16.5" x14ac:dyDescent="0.45">
      <c r="A81" s="10" t="str">
        <f>IFERROR(VLOOKUP(L81,'Raw data - THC'!A77:AA3132,4,0),"")</f>
        <v/>
      </c>
      <c r="B81" s="19" t="str">
        <f>IFERROR(VLOOKUP(L81,'Raw data - THC'!A77:AA3132,7,0),"")</f>
        <v/>
      </c>
      <c r="C81" s="10" t="str">
        <f>IFERROR(VLOOKUP(L81,'Raw data - THC'!A77:AA73132,9,0),"")</f>
        <v/>
      </c>
      <c r="D81" s="10" t="str">
        <f>IFERROR(VLOOKUP(L81,'Raw data - THC'!A77:AA3132,12,0),"")</f>
        <v/>
      </c>
      <c r="E81" s="10" t="str">
        <f>IFERROR(VLOOKUP(L81,'Raw data - THC'!A77:AA3132,14,0),"")</f>
        <v/>
      </c>
      <c r="F81" s="10" t="str">
        <f>IFERROR(VLOOKUP(L81,'Raw data - THC'!A77:AA3132,16,0),"")</f>
        <v/>
      </c>
      <c r="G81" s="10" t="str">
        <f>IFERROR(VLOOKUP(L81,'Raw data - THC'!A77:AA3132,18,0),"")</f>
        <v/>
      </c>
      <c r="H81" s="10" t="str">
        <f>IFERROR(VLOOKUP(L81,'Raw data - THC'!A77:AA3132,20,0),"")</f>
        <v/>
      </c>
      <c r="I81" s="10" t="str">
        <f>IFERROR(VLOOKUP(L81,'Raw data - THC'!A77:AA3132,22,0),"")</f>
        <v/>
      </c>
      <c r="J81" s="10" t="str">
        <f>IFERROR(VLOOKUP(L81,'Raw data - THC'!A77:AA3132,24,0),"")</f>
        <v/>
      </c>
      <c r="K81" s="10" t="str">
        <f>IFERROR(VLOOKUP(L81,'Raw data - THC'!A77:AA3132,25,0),"")</f>
        <v/>
      </c>
      <c r="L81" s="8">
        <v>76</v>
      </c>
      <c r="N81"/>
    </row>
    <row r="82" spans="1:14" ht="16.5" x14ac:dyDescent="0.45">
      <c r="A82" s="10" t="str">
        <f>IFERROR(VLOOKUP(L82,'Raw data - THC'!A78:AA3133,4,0),"")</f>
        <v/>
      </c>
      <c r="B82" s="19" t="str">
        <f>IFERROR(VLOOKUP(L82,'Raw data - THC'!A78:AA3133,7,0),"")</f>
        <v/>
      </c>
      <c r="C82" s="10" t="str">
        <f>IFERROR(VLOOKUP(L82,'Raw data - THC'!A78:AA73133,9,0),"")</f>
        <v/>
      </c>
      <c r="D82" s="10" t="str">
        <f>IFERROR(VLOOKUP(L82,'Raw data - THC'!A78:AA3133,12,0),"")</f>
        <v/>
      </c>
      <c r="E82" s="10" t="str">
        <f>IFERROR(VLOOKUP(L82,'Raw data - THC'!A78:AA3133,14,0),"")</f>
        <v/>
      </c>
      <c r="F82" s="10" t="str">
        <f>IFERROR(VLOOKUP(L82,'Raw data - THC'!A78:AA3133,16,0),"")</f>
        <v/>
      </c>
      <c r="G82" s="10" t="str">
        <f>IFERROR(VLOOKUP(L82,'Raw data - THC'!A78:AA3133,18,0),"")</f>
        <v/>
      </c>
      <c r="H82" s="10" t="str">
        <f>IFERROR(VLOOKUP(L82,'Raw data - THC'!A78:AA3133,20,0),"")</f>
        <v/>
      </c>
      <c r="I82" s="10" t="str">
        <f>IFERROR(VLOOKUP(L82,'Raw data - THC'!A78:AA3133,22,0),"")</f>
        <v/>
      </c>
      <c r="J82" s="10" t="str">
        <f>IFERROR(VLOOKUP(L82,'Raw data - THC'!A78:AA3133,24,0),"")</f>
        <v/>
      </c>
      <c r="K82" s="10" t="str">
        <f>IFERROR(VLOOKUP(L82,'Raw data - THC'!A78:AA3133,25,0),"")</f>
        <v/>
      </c>
      <c r="L82" s="8">
        <v>77</v>
      </c>
      <c r="N82"/>
    </row>
    <row r="83" spans="1:14" ht="16.5" x14ac:dyDescent="0.45">
      <c r="A83" s="10" t="str">
        <f>IFERROR(VLOOKUP(L83,'Raw data - THC'!A79:AA3134,4,0),"")</f>
        <v/>
      </c>
      <c r="B83" s="19" t="str">
        <f>IFERROR(VLOOKUP(L83,'Raw data - THC'!A79:AA3134,7,0),"")</f>
        <v/>
      </c>
      <c r="C83" s="10" t="str">
        <f>IFERROR(VLOOKUP(L83,'Raw data - THC'!A79:AA73134,9,0),"")</f>
        <v/>
      </c>
      <c r="D83" s="10" t="str">
        <f>IFERROR(VLOOKUP(L83,'Raw data - THC'!A79:AA3134,12,0),"")</f>
        <v/>
      </c>
      <c r="E83" s="10" t="str">
        <f>IFERROR(VLOOKUP(L83,'Raw data - THC'!A79:AA3134,14,0),"")</f>
        <v/>
      </c>
      <c r="F83" s="10" t="str">
        <f>IFERROR(VLOOKUP(L83,'Raw data - THC'!A79:AA3134,16,0),"")</f>
        <v/>
      </c>
      <c r="G83" s="10" t="str">
        <f>IFERROR(VLOOKUP(L83,'Raw data - THC'!A79:AA3134,18,0),"")</f>
        <v/>
      </c>
      <c r="H83" s="10" t="str">
        <f>IFERROR(VLOOKUP(L83,'Raw data - THC'!A79:AA3134,20,0),"")</f>
        <v/>
      </c>
      <c r="I83" s="10" t="str">
        <f>IFERROR(VLOOKUP(L83,'Raw data - THC'!A79:AA3134,22,0),"")</f>
        <v/>
      </c>
      <c r="J83" s="10" t="str">
        <f>IFERROR(VLOOKUP(L83,'Raw data - THC'!A79:AA3134,24,0),"")</f>
        <v/>
      </c>
      <c r="K83" s="10" t="str">
        <f>IFERROR(VLOOKUP(L83,'Raw data - THC'!A79:AA3134,25,0),"")</f>
        <v/>
      </c>
      <c r="L83" s="8">
        <v>78</v>
      </c>
      <c r="N83"/>
    </row>
    <row r="84" spans="1:14" ht="16.5" x14ac:dyDescent="0.45">
      <c r="A84" s="10" t="str">
        <f>IFERROR(VLOOKUP(L84,'Raw data - THC'!A80:AA3135,4,0),"")</f>
        <v/>
      </c>
      <c r="B84" s="19" t="str">
        <f>IFERROR(VLOOKUP(L84,'Raw data - THC'!A80:AA3135,7,0),"")</f>
        <v/>
      </c>
      <c r="C84" s="10" t="str">
        <f>IFERROR(VLOOKUP(L84,'Raw data - THC'!A80:AA73135,9,0),"")</f>
        <v/>
      </c>
      <c r="D84" s="10" t="str">
        <f>IFERROR(VLOOKUP(L84,'Raw data - THC'!A80:AA3135,12,0),"")</f>
        <v/>
      </c>
      <c r="E84" s="10" t="str">
        <f>IFERROR(VLOOKUP(L84,'Raw data - THC'!A80:AA3135,14,0),"")</f>
        <v/>
      </c>
      <c r="F84" s="10" t="str">
        <f>IFERROR(VLOOKUP(L84,'Raw data - THC'!A80:AA3135,16,0),"")</f>
        <v/>
      </c>
      <c r="G84" s="10" t="str">
        <f>IFERROR(VLOOKUP(L84,'Raw data - THC'!A80:AA3135,18,0),"")</f>
        <v/>
      </c>
      <c r="H84" s="10" t="str">
        <f>IFERROR(VLOOKUP(L84,'Raw data - THC'!A80:AA3135,20,0),"")</f>
        <v/>
      </c>
      <c r="I84" s="10" t="str">
        <f>IFERROR(VLOOKUP(L84,'Raw data - THC'!A80:AA3135,22,0),"")</f>
        <v/>
      </c>
      <c r="J84" s="10" t="str">
        <f>IFERROR(VLOOKUP(L84,'Raw data - THC'!A80:AA3135,24,0),"")</f>
        <v/>
      </c>
      <c r="K84" s="10" t="str">
        <f>IFERROR(VLOOKUP(L84,'Raw data - THC'!A80:AA3135,25,0),"")</f>
        <v/>
      </c>
      <c r="L84" s="8">
        <v>79</v>
      </c>
      <c r="N84"/>
    </row>
    <row r="85" spans="1:14" ht="16.5" x14ac:dyDescent="0.45">
      <c r="A85" s="10" t="str">
        <f>IFERROR(VLOOKUP(L85,'Raw data - THC'!A81:AA3136,4,0),"")</f>
        <v/>
      </c>
      <c r="B85" s="19" t="str">
        <f>IFERROR(VLOOKUP(L85,'Raw data - THC'!A81:AA3136,7,0),"")</f>
        <v/>
      </c>
      <c r="C85" s="10" t="str">
        <f>IFERROR(VLOOKUP(L85,'Raw data - THC'!A81:AA73136,9,0),"")</f>
        <v/>
      </c>
      <c r="D85" s="10" t="str">
        <f>IFERROR(VLOOKUP(L85,'Raw data - THC'!A81:AA3136,12,0),"")</f>
        <v/>
      </c>
      <c r="E85" s="10" t="str">
        <f>IFERROR(VLOOKUP(L85,'Raw data - THC'!A81:AA3136,14,0),"")</f>
        <v/>
      </c>
      <c r="F85" s="10" t="str">
        <f>IFERROR(VLOOKUP(L85,'Raw data - THC'!A81:AA3136,16,0),"")</f>
        <v/>
      </c>
      <c r="G85" s="10" t="str">
        <f>IFERROR(VLOOKUP(L85,'Raw data - THC'!A81:AA3136,18,0),"")</f>
        <v/>
      </c>
      <c r="H85" s="10" t="str">
        <f>IFERROR(VLOOKUP(L85,'Raw data - THC'!A81:AA3136,20,0),"")</f>
        <v/>
      </c>
      <c r="I85" s="10" t="str">
        <f>IFERROR(VLOOKUP(L85,'Raw data - THC'!A81:AA3136,22,0),"")</f>
        <v/>
      </c>
      <c r="J85" s="10" t="str">
        <f>IFERROR(VLOOKUP(L85,'Raw data - THC'!A81:AA3136,24,0),"")</f>
        <v/>
      </c>
      <c r="K85" s="10" t="str">
        <f>IFERROR(VLOOKUP(L85,'Raw data - THC'!A81:AA3136,25,0),"")</f>
        <v/>
      </c>
      <c r="L85" s="8">
        <v>80</v>
      </c>
      <c r="N85"/>
    </row>
    <row r="86" spans="1:14" ht="16.5" x14ac:dyDescent="0.45">
      <c r="A86" s="10" t="str">
        <f>IFERROR(VLOOKUP(L86,'Raw data - THC'!A82:AA3137,4,0),"")</f>
        <v/>
      </c>
      <c r="B86" s="19" t="str">
        <f>IFERROR(VLOOKUP(L86,'Raw data - THC'!A82:AA3137,7,0),"")</f>
        <v/>
      </c>
      <c r="C86" s="10" t="str">
        <f>IFERROR(VLOOKUP(L86,'Raw data - THC'!A82:AA73137,9,0),"")</f>
        <v/>
      </c>
      <c r="D86" s="10" t="str">
        <f>IFERROR(VLOOKUP(L86,'Raw data - THC'!A82:AA3137,12,0),"")</f>
        <v/>
      </c>
      <c r="E86" s="10" t="str">
        <f>IFERROR(VLOOKUP(L86,'Raw data - THC'!A82:AA3137,14,0),"")</f>
        <v/>
      </c>
      <c r="F86" s="10" t="str">
        <f>IFERROR(VLOOKUP(L86,'Raw data - THC'!A82:AA3137,16,0),"")</f>
        <v/>
      </c>
      <c r="G86" s="10" t="str">
        <f>IFERROR(VLOOKUP(L86,'Raw data - THC'!A82:AA3137,18,0),"")</f>
        <v/>
      </c>
      <c r="H86" s="10" t="str">
        <f>IFERROR(VLOOKUP(L86,'Raw data - THC'!A82:AA3137,20,0),"")</f>
        <v/>
      </c>
      <c r="I86" s="10" t="str">
        <f>IFERROR(VLOOKUP(L86,'Raw data - THC'!A82:AA3137,22,0),"")</f>
        <v/>
      </c>
      <c r="J86" s="10" t="str">
        <f>IFERROR(VLOOKUP(L86,'Raw data - THC'!A82:AA3137,24,0),"")</f>
        <v/>
      </c>
      <c r="K86" s="10" t="str">
        <f>IFERROR(VLOOKUP(L86,'Raw data - THC'!A82:AA3137,25,0),"")</f>
        <v/>
      </c>
      <c r="L86" s="8">
        <v>81</v>
      </c>
      <c r="N86"/>
    </row>
    <row r="87" spans="1:14" ht="16.5" x14ac:dyDescent="0.45">
      <c r="A87" s="10" t="str">
        <f>IFERROR(VLOOKUP(L87,'Raw data - THC'!A83:AA3138,4,0),"")</f>
        <v/>
      </c>
      <c r="B87" s="19" t="str">
        <f>IFERROR(VLOOKUP(L87,'Raw data - THC'!A83:AA3138,7,0),"")</f>
        <v/>
      </c>
      <c r="C87" s="10" t="str">
        <f>IFERROR(VLOOKUP(L87,'Raw data - THC'!A83:AA73138,9,0),"")</f>
        <v/>
      </c>
      <c r="D87" s="10" t="str">
        <f>IFERROR(VLOOKUP(L87,'Raw data - THC'!A83:AA3138,12,0),"")</f>
        <v/>
      </c>
      <c r="E87" s="10" t="str">
        <f>IFERROR(VLOOKUP(L87,'Raw data - THC'!A83:AA3138,14,0),"")</f>
        <v/>
      </c>
      <c r="F87" s="10" t="str">
        <f>IFERROR(VLOOKUP(L87,'Raw data - THC'!A83:AA3138,16,0),"")</f>
        <v/>
      </c>
      <c r="G87" s="10" t="str">
        <f>IFERROR(VLOOKUP(L87,'Raw data - THC'!A83:AA3138,18,0),"")</f>
        <v/>
      </c>
      <c r="H87" s="10" t="str">
        <f>IFERROR(VLOOKUP(L87,'Raw data - THC'!A83:AA3138,20,0),"")</f>
        <v/>
      </c>
      <c r="I87" s="10" t="str">
        <f>IFERROR(VLOOKUP(L87,'Raw data - THC'!A83:AA3138,22,0),"")</f>
        <v/>
      </c>
      <c r="J87" s="10" t="str">
        <f>IFERROR(VLOOKUP(L87,'Raw data - THC'!A83:AA3138,24,0),"")</f>
        <v/>
      </c>
      <c r="K87" s="10" t="str">
        <f>IFERROR(VLOOKUP(L87,'Raw data - THC'!A83:AA3138,25,0),"")</f>
        <v/>
      </c>
      <c r="L87" s="8">
        <v>82</v>
      </c>
      <c r="N87"/>
    </row>
    <row r="88" spans="1:14" ht="16.5" x14ac:dyDescent="0.45">
      <c r="A88" s="10" t="str">
        <f>IFERROR(VLOOKUP(L88,'Raw data - THC'!A84:AA3139,4,0),"")</f>
        <v/>
      </c>
      <c r="B88" s="19" t="str">
        <f>IFERROR(VLOOKUP(L88,'Raw data - THC'!A84:AA3139,7,0),"")</f>
        <v/>
      </c>
      <c r="C88" s="10" t="str">
        <f>IFERROR(VLOOKUP(L88,'Raw data - THC'!A84:AA73139,9,0),"")</f>
        <v/>
      </c>
      <c r="D88" s="10" t="str">
        <f>IFERROR(VLOOKUP(L88,'Raw data - THC'!A84:AA3139,12,0),"")</f>
        <v/>
      </c>
      <c r="E88" s="10" t="str">
        <f>IFERROR(VLOOKUP(L88,'Raw data - THC'!A84:AA3139,14,0),"")</f>
        <v/>
      </c>
      <c r="F88" s="10" t="str">
        <f>IFERROR(VLOOKUP(L88,'Raw data - THC'!A84:AA3139,16,0),"")</f>
        <v/>
      </c>
      <c r="G88" s="10" t="str">
        <f>IFERROR(VLOOKUP(L88,'Raw data - THC'!A84:AA3139,18,0),"")</f>
        <v/>
      </c>
      <c r="H88" s="10" t="str">
        <f>IFERROR(VLOOKUP(L88,'Raw data - THC'!A84:AA3139,20,0),"")</f>
        <v/>
      </c>
      <c r="I88" s="10" t="str">
        <f>IFERROR(VLOOKUP(L88,'Raw data - THC'!A84:AA3139,22,0),"")</f>
        <v/>
      </c>
      <c r="J88" s="10" t="str">
        <f>IFERROR(VLOOKUP(L88,'Raw data - THC'!A84:AA3139,24,0),"")</f>
        <v/>
      </c>
      <c r="K88" s="10" t="str">
        <f>IFERROR(VLOOKUP(L88,'Raw data - THC'!A84:AA3139,25,0),"")</f>
        <v/>
      </c>
      <c r="L88" s="8">
        <v>83</v>
      </c>
      <c r="N88"/>
    </row>
    <row r="89" spans="1:14" ht="16.5" x14ac:dyDescent="0.45">
      <c r="A89" s="10" t="str">
        <f>IFERROR(VLOOKUP(L89,'Raw data - THC'!A85:AA3140,4,0),"")</f>
        <v/>
      </c>
      <c r="B89" s="19" t="str">
        <f>IFERROR(VLOOKUP(L89,'Raw data - THC'!A85:AA3140,7,0),"")</f>
        <v/>
      </c>
      <c r="C89" s="10" t="str">
        <f>IFERROR(VLOOKUP(L89,'Raw data - THC'!A85:AA73140,9,0),"")</f>
        <v/>
      </c>
      <c r="D89" s="10" t="str">
        <f>IFERROR(VLOOKUP(L89,'Raw data - THC'!A85:AA3140,12,0),"")</f>
        <v/>
      </c>
      <c r="E89" s="10" t="str">
        <f>IFERROR(VLOOKUP(L89,'Raw data - THC'!A85:AA3140,14,0),"")</f>
        <v/>
      </c>
      <c r="F89" s="10" t="str">
        <f>IFERROR(VLOOKUP(L89,'Raw data - THC'!A85:AA3140,16,0),"")</f>
        <v/>
      </c>
      <c r="G89" s="10" t="str">
        <f>IFERROR(VLOOKUP(L89,'Raw data - THC'!A85:AA3140,18,0),"")</f>
        <v/>
      </c>
      <c r="H89" s="10" t="str">
        <f>IFERROR(VLOOKUP(L89,'Raw data - THC'!A85:AA3140,20,0),"")</f>
        <v/>
      </c>
      <c r="I89" s="10" t="str">
        <f>IFERROR(VLOOKUP(L89,'Raw data - THC'!A85:AA3140,22,0),"")</f>
        <v/>
      </c>
      <c r="J89" s="10" t="str">
        <f>IFERROR(VLOOKUP(L89,'Raw data - THC'!A85:AA3140,24,0),"")</f>
        <v/>
      </c>
      <c r="K89" s="10" t="str">
        <f>IFERROR(VLOOKUP(L89,'Raw data - THC'!A85:AA3140,25,0),"")</f>
        <v/>
      </c>
      <c r="L89" s="8">
        <v>84</v>
      </c>
      <c r="N89"/>
    </row>
    <row r="90" spans="1:14" ht="16.5" x14ac:dyDescent="0.45">
      <c r="A90" s="10" t="str">
        <f>IFERROR(VLOOKUP(L90,'Raw data - THC'!A86:AA3141,4,0),"")</f>
        <v/>
      </c>
      <c r="B90" s="19" t="str">
        <f>IFERROR(VLOOKUP(L90,'Raw data - THC'!A86:AA3141,7,0),"")</f>
        <v/>
      </c>
      <c r="C90" s="10" t="str">
        <f>IFERROR(VLOOKUP(L90,'Raw data - THC'!A86:AA73141,9,0),"")</f>
        <v/>
      </c>
      <c r="D90" s="10" t="str">
        <f>IFERROR(VLOOKUP(L90,'Raw data - THC'!A86:AA3141,12,0),"")</f>
        <v/>
      </c>
      <c r="E90" s="10" t="str">
        <f>IFERROR(VLOOKUP(L90,'Raw data - THC'!A86:AA3141,14,0),"")</f>
        <v/>
      </c>
      <c r="F90" s="10" t="str">
        <f>IFERROR(VLOOKUP(L90,'Raw data - THC'!A86:AA3141,16,0),"")</f>
        <v/>
      </c>
      <c r="G90" s="10" t="str">
        <f>IFERROR(VLOOKUP(L90,'Raw data - THC'!A86:AA3141,18,0),"")</f>
        <v/>
      </c>
      <c r="H90" s="10" t="str">
        <f>IFERROR(VLOOKUP(L90,'Raw data - THC'!A86:AA3141,20,0),"")</f>
        <v/>
      </c>
      <c r="I90" s="10" t="str">
        <f>IFERROR(VLOOKUP(L90,'Raw data - THC'!A86:AA3141,22,0),"")</f>
        <v/>
      </c>
      <c r="J90" s="10" t="str">
        <f>IFERROR(VLOOKUP(L90,'Raw data - THC'!A86:AA3141,24,0),"")</f>
        <v/>
      </c>
      <c r="K90" s="10" t="str">
        <f>IFERROR(VLOOKUP(L90,'Raw data - THC'!A86:AA3141,25,0),"")</f>
        <v/>
      </c>
      <c r="L90" s="8">
        <v>85</v>
      </c>
      <c r="N90"/>
    </row>
    <row r="91" spans="1:14" ht="16.5" x14ac:dyDescent="0.45">
      <c r="A91" s="10" t="str">
        <f>IFERROR(VLOOKUP(L91,'Raw data - THC'!A87:AA3142,4,0),"")</f>
        <v/>
      </c>
      <c r="B91" s="19" t="str">
        <f>IFERROR(VLOOKUP(L91,'Raw data - THC'!A87:AA3142,7,0),"")</f>
        <v/>
      </c>
      <c r="C91" s="10" t="str">
        <f>IFERROR(VLOOKUP(L91,'Raw data - THC'!A87:AA73142,9,0),"")</f>
        <v/>
      </c>
      <c r="D91" s="10" t="str">
        <f>IFERROR(VLOOKUP(L91,'Raw data - THC'!A87:AA3142,12,0),"")</f>
        <v/>
      </c>
      <c r="E91" s="10" t="str">
        <f>IFERROR(VLOOKUP(L91,'Raw data - THC'!A87:AA3142,14,0),"")</f>
        <v/>
      </c>
      <c r="F91" s="10" t="str">
        <f>IFERROR(VLOOKUP(L91,'Raw data - THC'!A87:AA3142,16,0),"")</f>
        <v/>
      </c>
      <c r="G91" s="10" t="str">
        <f>IFERROR(VLOOKUP(L91,'Raw data - THC'!A87:AA3142,18,0),"")</f>
        <v/>
      </c>
      <c r="H91" s="10" t="str">
        <f>IFERROR(VLOOKUP(L91,'Raw data - THC'!A87:AA3142,20,0),"")</f>
        <v/>
      </c>
      <c r="I91" s="10" t="str">
        <f>IFERROR(VLOOKUP(L91,'Raw data - THC'!A87:AA3142,22,0),"")</f>
        <v/>
      </c>
      <c r="J91" s="10" t="str">
        <f>IFERROR(VLOOKUP(L91,'Raw data - THC'!A87:AA3142,24,0),"")</f>
        <v/>
      </c>
      <c r="K91" s="10" t="str">
        <f>IFERROR(VLOOKUP(L91,'Raw data - THC'!A87:AA3142,25,0),"")</f>
        <v/>
      </c>
      <c r="L91" s="8">
        <v>86</v>
      </c>
      <c r="N91"/>
    </row>
    <row r="92" spans="1:14" ht="16.5" x14ac:dyDescent="0.45">
      <c r="A92" s="10" t="str">
        <f>IFERROR(VLOOKUP(L92,'Raw data - THC'!A88:AA3143,4,0),"")</f>
        <v/>
      </c>
      <c r="B92" s="19" t="str">
        <f>IFERROR(VLOOKUP(L92,'Raw data - THC'!A88:AA3143,7,0),"")</f>
        <v/>
      </c>
      <c r="C92" s="10" t="str">
        <f>IFERROR(VLOOKUP(L92,'Raw data - THC'!A88:AA73143,9,0),"")</f>
        <v/>
      </c>
      <c r="D92" s="10" t="str">
        <f>IFERROR(VLOOKUP(L92,'Raw data - THC'!A88:AA3143,12,0),"")</f>
        <v/>
      </c>
      <c r="E92" s="10" t="str">
        <f>IFERROR(VLOOKUP(L92,'Raw data - THC'!A88:AA3143,14,0),"")</f>
        <v/>
      </c>
      <c r="F92" s="10" t="str">
        <f>IFERROR(VLOOKUP(L92,'Raw data - THC'!A88:AA3143,16,0),"")</f>
        <v/>
      </c>
      <c r="G92" s="10" t="str">
        <f>IFERROR(VLOOKUP(L92,'Raw data - THC'!A88:AA3143,18,0),"")</f>
        <v/>
      </c>
      <c r="H92" s="10" t="str">
        <f>IFERROR(VLOOKUP(L92,'Raw data - THC'!A88:AA3143,20,0),"")</f>
        <v/>
      </c>
      <c r="I92" s="10" t="str">
        <f>IFERROR(VLOOKUP(L92,'Raw data - THC'!A88:AA3143,22,0),"")</f>
        <v/>
      </c>
      <c r="J92" s="10" t="str">
        <f>IFERROR(VLOOKUP(L92,'Raw data - THC'!A88:AA3143,24,0),"")</f>
        <v/>
      </c>
      <c r="K92" s="10" t="str">
        <f>IFERROR(VLOOKUP(L92,'Raw data - THC'!A88:AA3143,25,0),"")</f>
        <v/>
      </c>
      <c r="L92" s="8">
        <v>87</v>
      </c>
      <c r="N92"/>
    </row>
    <row r="93" spans="1:14" ht="16.5" x14ac:dyDescent="0.45">
      <c r="A93" s="10" t="str">
        <f>IFERROR(VLOOKUP(L93,'Raw data - THC'!A89:AA3144,4,0),"")</f>
        <v/>
      </c>
      <c r="B93" s="19" t="str">
        <f>IFERROR(VLOOKUP(L93,'Raw data - THC'!A89:AA3144,7,0),"")</f>
        <v/>
      </c>
      <c r="C93" s="10" t="str">
        <f>IFERROR(VLOOKUP(L93,'Raw data - THC'!A89:AA73144,9,0),"")</f>
        <v/>
      </c>
      <c r="D93" s="10" t="str">
        <f>IFERROR(VLOOKUP(L93,'Raw data - THC'!A89:AA3144,12,0),"")</f>
        <v/>
      </c>
      <c r="E93" s="10" t="str">
        <f>IFERROR(VLOOKUP(L93,'Raw data - THC'!A89:AA3144,14,0),"")</f>
        <v/>
      </c>
      <c r="F93" s="10" t="str">
        <f>IFERROR(VLOOKUP(L93,'Raw data - THC'!A89:AA3144,16,0),"")</f>
        <v/>
      </c>
      <c r="G93" s="10" t="str">
        <f>IFERROR(VLOOKUP(L93,'Raw data - THC'!A89:AA3144,18,0),"")</f>
        <v/>
      </c>
      <c r="H93" s="10" t="str">
        <f>IFERROR(VLOOKUP(L93,'Raw data - THC'!A89:AA3144,20,0),"")</f>
        <v/>
      </c>
      <c r="I93" s="10" t="str">
        <f>IFERROR(VLOOKUP(L93,'Raw data - THC'!A89:AA3144,22,0),"")</f>
        <v/>
      </c>
      <c r="J93" s="10" t="str">
        <f>IFERROR(VLOOKUP(L93,'Raw data - THC'!A89:AA3144,24,0),"")</f>
        <v/>
      </c>
      <c r="K93" s="10" t="str">
        <f>IFERROR(VLOOKUP(L93,'Raw data - THC'!A89:AA3144,25,0),"")</f>
        <v/>
      </c>
      <c r="L93" s="8">
        <v>88</v>
      </c>
      <c r="N93"/>
    </row>
    <row r="94" spans="1:14" ht="16.5" x14ac:dyDescent="0.45">
      <c r="A94" s="10" t="str">
        <f>IFERROR(VLOOKUP(L94,'Raw data - THC'!A90:AA3145,4,0),"")</f>
        <v/>
      </c>
      <c r="B94" s="19" t="str">
        <f>IFERROR(VLOOKUP(L94,'Raw data - THC'!A90:AA3145,7,0),"")</f>
        <v/>
      </c>
      <c r="C94" s="10" t="str">
        <f>IFERROR(VLOOKUP(L94,'Raw data - THC'!A90:AA73145,9,0),"")</f>
        <v/>
      </c>
      <c r="D94" s="10" t="str">
        <f>IFERROR(VLOOKUP(L94,'Raw data - THC'!A90:AA3145,12,0),"")</f>
        <v/>
      </c>
      <c r="E94" s="10" t="str">
        <f>IFERROR(VLOOKUP(L94,'Raw data - THC'!A90:AA3145,14,0),"")</f>
        <v/>
      </c>
      <c r="F94" s="10" t="str">
        <f>IFERROR(VLOOKUP(L94,'Raw data - THC'!A90:AA3145,16,0),"")</f>
        <v/>
      </c>
      <c r="G94" s="10" t="str">
        <f>IFERROR(VLOOKUP(L94,'Raw data - THC'!A90:AA3145,18,0),"")</f>
        <v/>
      </c>
      <c r="H94" s="10" t="str">
        <f>IFERROR(VLOOKUP(L94,'Raw data - THC'!A90:AA3145,20,0),"")</f>
        <v/>
      </c>
      <c r="I94" s="10" t="str">
        <f>IFERROR(VLOOKUP(L94,'Raw data - THC'!A90:AA3145,22,0),"")</f>
        <v/>
      </c>
      <c r="J94" s="10" t="str">
        <f>IFERROR(VLOOKUP(L94,'Raw data - THC'!A90:AA3145,24,0),"")</f>
        <v/>
      </c>
      <c r="K94" s="10" t="str">
        <f>IFERROR(VLOOKUP(L94,'Raw data - THC'!A90:AA3145,25,0),"")</f>
        <v/>
      </c>
      <c r="L94" s="8">
        <v>89</v>
      </c>
      <c r="N94"/>
    </row>
    <row r="95" spans="1:14" ht="16.5" x14ac:dyDescent="0.45">
      <c r="A95" s="10" t="str">
        <f>IFERROR(VLOOKUP(L95,'Raw data - THC'!A91:AA3146,4,0),"")</f>
        <v/>
      </c>
      <c r="B95" s="19" t="str">
        <f>IFERROR(VLOOKUP(L95,'Raw data - THC'!A91:AA3146,7,0),"")</f>
        <v/>
      </c>
      <c r="C95" s="10" t="str">
        <f>IFERROR(VLOOKUP(L95,'Raw data - THC'!A91:AA73146,9,0),"")</f>
        <v/>
      </c>
      <c r="D95" s="10" t="str">
        <f>IFERROR(VLOOKUP(L95,'Raw data - THC'!A91:AA3146,12,0),"")</f>
        <v/>
      </c>
      <c r="E95" s="10" t="str">
        <f>IFERROR(VLOOKUP(L95,'Raw data - THC'!A91:AA3146,14,0),"")</f>
        <v/>
      </c>
      <c r="F95" s="10" t="str">
        <f>IFERROR(VLOOKUP(L95,'Raw data - THC'!A91:AA3146,16,0),"")</f>
        <v/>
      </c>
      <c r="G95" s="10" t="str">
        <f>IFERROR(VLOOKUP(L95,'Raw data - THC'!A91:AA3146,18,0),"")</f>
        <v/>
      </c>
      <c r="H95" s="10" t="str">
        <f>IFERROR(VLOOKUP(L95,'Raw data - THC'!A91:AA3146,20,0),"")</f>
        <v/>
      </c>
      <c r="I95" s="10" t="str">
        <f>IFERROR(VLOOKUP(L95,'Raw data - THC'!A91:AA3146,22,0),"")</f>
        <v/>
      </c>
      <c r="J95" s="10" t="str">
        <f>IFERROR(VLOOKUP(L95,'Raw data - THC'!A91:AA3146,24,0),"")</f>
        <v/>
      </c>
      <c r="K95" s="10" t="str">
        <f>IFERROR(VLOOKUP(L95,'Raw data - THC'!A91:AA3146,25,0),"")</f>
        <v/>
      </c>
      <c r="L95" s="8">
        <v>90</v>
      </c>
      <c r="N95"/>
    </row>
    <row r="96" spans="1:14" ht="16.5" x14ac:dyDescent="0.45">
      <c r="A96" s="10" t="str">
        <f>IFERROR(VLOOKUP(L96,'Raw data - THC'!A92:AA3147,4,0),"")</f>
        <v/>
      </c>
      <c r="B96" s="19" t="str">
        <f>IFERROR(VLOOKUP(L96,'Raw data - THC'!A92:AA3147,7,0),"")</f>
        <v/>
      </c>
      <c r="C96" s="10" t="str">
        <f>IFERROR(VLOOKUP(L96,'Raw data - THC'!A92:AA73147,9,0),"")</f>
        <v/>
      </c>
      <c r="D96" s="10" t="str">
        <f>IFERROR(VLOOKUP(L96,'Raw data - THC'!A92:AA3147,12,0),"")</f>
        <v/>
      </c>
      <c r="E96" s="10" t="str">
        <f>IFERROR(VLOOKUP(L96,'Raw data - THC'!A92:AA3147,14,0),"")</f>
        <v/>
      </c>
      <c r="F96" s="10" t="str">
        <f>IFERROR(VLOOKUP(L96,'Raw data - THC'!A92:AA3147,16,0),"")</f>
        <v/>
      </c>
      <c r="G96" s="10" t="str">
        <f>IFERROR(VLOOKUP(L96,'Raw data - THC'!A92:AA3147,18,0),"")</f>
        <v/>
      </c>
      <c r="H96" s="10" t="str">
        <f>IFERROR(VLOOKUP(L96,'Raw data - THC'!A92:AA3147,20,0),"")</f>
        <v/>
      </c>
      <c r="I96" s="10" t="str">
        <f>IFERROR(VLOOKUP(L96,'Raw data - THC'!A92:AA3147,22,0),"")</f>
        <v/>
      </c>
      <c r="J96" s="10" t="str">
        <f>IFERROR(VLOOKUP(L96,'Raw data - THC'!A92:AA3147,24,0),"")</f>
        <v/>
      </c>
      <c r="K96" s="10" t="str">
        <f>IFERROR(VLOOKUP(L96,'Raw data - THC'!A92:AA3147,25,0),"")</f>
        <v/>
      </c>
      <c r="L96" s="8">
        <v>91</v>
      </c>
      <c r="N96"/>
    </row>
    <row r="97" spans="1:14" ht="16.5" x14ac:dyDescent="0.45">
      <c r="A97" s="10" t="str">
        <f>IFERROR(VLOOKUP(L97,'Raw data - THC'!A93:AA3148,4,0),"")</f>
        <v/>
      </c>
      <c r="B97" s="19" t="str">
        <f>IFERROR(VLOOKUP(L97,'Raw data - THC'!A93:AA3148,7,0),"")</f>
        <v/>
      </c>
      <c r="C97" s="10" t="str">
        <f>IFERROR(VLOOKUP(L97,'Raw data - THC'!A93:AA73148,9,0),"")</f>
        <v/>
      </c>
      <c r="D97" s="10" t="str">
        <f>IFERROR(VLOOKUP(L97,'Raw data - THC'!A93:AA3148,12,0),"")</f>
        <v/>
      </c>
      <c r="E97" s="10" t="str">
        <f>IFERROR(VLOOKUP(L97,'Raw data - THC'!A93:AA3148,14,0),"")</f>
        <v/>
      </c>
      <c r="F97" s="10" t="str">
        <f>IFERROR(VLOOKUP(L97,'Raw data - THC'!A93:AA3148,16,0),"")</f>
        <v/>
      </c>
      <c r="G97" s="10" t="str">
        <f>IFERROR(VLOOKUP(L97,'Raw data - THC'!A93:AA3148,18,0),"")</f>
        <v/>
      </c>
      <c r="H97" s="10" t="str">
        <f>IFERROR(VLOOKUP(L97,'Raw data - THC'!A93:AA3148,20,0),"")</f>
        <v/>
      </c>
      <c r="I97" s="10" t="str">
        <f>IFERROR(VLOOKUP(L97,'Raw data - THC'!A93:AA3148,22,0),"")</f>
        <v/>
      </c>
      <c r="J97" s="10" t="str">
        <f>IFERROR(VLOOKUP(L97,'Raw data - THC'!A93:AA3148,24,0),"")</f>
        <v/>
      </c>
      <c r="K97" s="10" t="str">
        <f>IFERROR(VLOOKUP(L97,'Raw data - THC'!A93:AA3148,25,0),"")</f>
        <v/>
      </c>
      <c r="L97" s="8">
        <v>92</v>
      </c>
      <c r="N97"/>
    </row>
    <row r="98" spans="1:14" ht="16.5" x14ac:dyDescent="0.45">
      <c r="A98" s="10" t="str">
        <f>IFERROR(VLOOKUP(L98,'Raw data - THC'!A94:AA3149,4,0),"")</f>
        <v/>
      </c>
      <c r="B98" s="19" t="str">
        <f>IFERROR(VLOOKUP(L98,'Raw data - THC'!A94:AA3149,7,0),"")</f>
        <v/>
      </c>
      <c r="C98" s="10" t="str">
        <f>IFERROR(VLOOKUP(L98,'Raw data - THC'!A94:AA73149,9,0),"")</f>
        <v/>
      </c>
      <c r="D98" s="10" t="str">
        <f>IFERROR(VLOOKUP(L98,'Raw data - THC'!A94:AA3149,12,0),"")</f>
        <v/>
      </c>
      <c r="E98" s="10" t="str">
        <f>IFERROR(VLOOKUP(L98,'Raw data - THC'!A94:AA3149,14,0),"")</f>
        <v/>
      </c>
      <c r="F98" s="10" t="str">
        <f>IFERROR(VLOOKUP(L98,'Raw data - THC'!A94:AA3149,16,0),"")</f>
        <v/>
      </c>
      <c r="G98" s="10" t="str">
        <f>IFERROR(VLOOKUP(L98,'Raw data - THC'!A94:AA3149,18,0),"")</f>
        <v/>
      </c>
      <c r="H98" s="10" t="str">
        <f>IFERROR(VLOOKUP(L98,'Raw data - THC'!A94:AA3149,20,0),"")</f>
        <v/>
      </c>
      <c r="I98" s="10" t="str">
        <f>IFERROR(VLOOKUP(L98,'Raw data - THC'!A94:AA3149,22,0),"")</f>
        <v/>
      </c>
      <c r="J98" s="10" t="str">
        <f>IFERROR(VLOOKUP(L98,'Raw data - THC'!A94:AA3149,24,0),"")</f>
        <v/>
      </c>
      <c r="K98" s="10" t="str">
        <f>IFERROR(VLOOKUP(L98,'Raw data - THC'!A94:AA3149,25,0),"")</f>
        <v/>
      </c>
      <c r="L98" s="8">
        <v>93</v>
      </c>
      <c r="N98"/>
    </row>
    <row r="99" spans="1:14" ht="16.5" x14ac:dyDescent="0.45">
      <c r="A99" s="10" t="str">
        <f>IFERROR(VLOOKUP(L99,'Raw data - THC'!A95:AA3150,4,0),"")</f>
        <v/>
      </c>
      <c r="B99" s="19" t="str">
        <f>IFERROR(VLOOKUP(L99,'Raw data - THC'!A95:AA3150,7,0),"")</f>
        <v/>
      </c>
      <c r="C99" s="10" t="str">
        <f>IFERROR(VLOOKUP(L99,'Raw data - THC'!A95:AA73150,9,0),"")</f>
        <v/>
      </c>
      <c r="D99" s="10" t="str">
        <f>IFERROR(VLOOKUP(L99,'Raw data - THC'!A95:AA3150,12,0),"")</f>
        <v/>
      </c>
      <c r="E99" s="10" t="str">
        <f>IFERROR(VLOOKUP(L99,'Raw data - THC'!A95:AA3150,14,0),"")</f>
        <v/>
      </c>
      <c r="F99" s="10" t="str">
        <f>IFERROR(VLOOKUP(L99,'Raw data - THC'!A95:AA3150,16,0),"")</f>
        <v/>
      </c>
      <c r="G99" s="10" t="str">
        <f>IFERROR(VLOOKUP(L99,'Raw data - THC'!A95:AA3150,18,0),"")</f>
        <v/>
      </c>
      <c r="H99" s="10" t="str">
        <f>IFERROR(VLOOKUP(L99,'Raw data - THC'!A95:AA3150,20,0),"")</f>
        <v/>
      </c>
      <c r="I99" s="10" t="str">
        <f>IFERROR(VLOOKUP(L99,'Raw data - THC'!A95:AA3150,22,0),"")</f>
        <v/>
      </c>
      <c r="J99" s="10" t="str">
        <f>IFERROR(VLOOKUP(L99,'Raw data - THC'!A95:AA3150,24,0),"")</f>
        <v/>
      </c>
      <c r="K99" s="10" t="str">
        <f>IFERROR(VLOOKUP(L99,'Raw data - THC'!A95:AA3150,25,0),"")</f>
        <v/>
      </c>
      <c r="L99" s="8">
        <v>94</v>
      </c>
      <c r="N99"/>
    </row>
    <row r="100" spans="1:14" ht="16.5" x14ac:dyDescent="0.45">
      <c r="A100" s="10" t="str">
        <f>IFERROR(VLOOKUP(L100,'Raw data - THC'!A96:AA3151,4,0),"")</f>
        <v/>
      </c>
      <c r="B100" s="19" t="str">
        <f>IFERROR(VLOOKUP(L100,'Raw data - THC'!A96:AA3151,7,0),"")</f>
        <v/>
      </c>
      <c r="C100" s="10" t="str">
        <f>IFERROR(VLOOKUP(L100,'Raw data - THC'!A96:AA73151,9,0),"")</f>
        <v/>
      </c>
      <c r="D100" s="10" t="str">
        <f>IFERROR(VLOOKUP(L100,'Raw data - THC'!A96:AA3151,12,0),"")</f>
        <v/>
      </c>
      <c r="E100" s="10" t="str">
        <f>IFERROR(VLOOKUP(L100,'Raw data - THC'!A96:AA3151,14,0),"")</f>
        <v/>
      </c>
      <c r="F100" s="10" t="str">
        <f>IFERROR(VLOOKUP(L100,'Raw data - THC'!A96:AA3151,16,0),"")</f>
        <v/>
      </c>
      <c r="G100" s="10" t="str">
        <f>IFERROR(VLOOKUP(L100,'Raw data - THC'!A96:AA3151,18,0),"")</f>
        <v/>
      </c>
      <c r="H100" s="10" t="str">
        <f>IFERROR(VLOOKUP(L100,'Raw data - THC'!A96:AA3151,20,0),"")</f>
        <v/>
      </c>
      <c r="I100" s="10" t="str">
        <f>IFERROR(VLOOKUP(L100,'Raw data - THC'!A96:AA3151,22,0),"")</f>
        <v/>
      </c>
      <c r="J100" s="10" t="str">
        <f>IFERROR(VLOOKUP(L100,'Raw data - THC'!A96:AA3151,24,0),"")</f>
        <v/>
      </c>
      <c r="K100" s="10" t="str">
        <f>IFERROR(VLOOKUP(L100,'Raw data - THC'!A96:AA3151,25,0),"")</f>
        <v/>
      </c>
      <c r="L100" s="8">
        <v>95</v>
      </c>
      <c r="N100"/>
    </row>
    <row r="101" spans="1:14" ht="16.5" x14ac:dyDescent="0.45">
      <c r="A101" s="10" t="str">
        <f>IFERROR(VLOOKUP(L101,'Raw data - THC'!A97:AA3152,4,0),"")</f>
        <v/>
      </c>
      <c r="B101" s="19" t="str">
        <f>IFERROR(VLOOKUP(L101,'Raw data - THC'!A97:AA3152,7,0),"")</f>
        <v/>
      </c>
      <c r="C101" s="10" t="str">
        <f>IFERROR(VLOOKUP(L101,'Raw data - THC'!A97:AA73152,9,0),"")</f>
        <v/>
      </c>
      <c r="D101" s="10" t="str">
        <f>IFERROR(VLOOKUP(L101,'Raw data - THC'!A97:AA3152,12,0),"")</f>
        <v/>
      </c>
      <c r="E101" s="10" t="str">
        <f>IFERROR(VLOOKUP(L101,'Raw data - THC'!A97:AA3152,14,0),"")</f>
        <v/>
      </c>
      <c r="F101" s="10" t="str">
        <f>IFERROR(VLOOKUP(L101,'Raw data - THC'!A97:AA3152,16,0),"")</f>
        <v/>
      </c>
      <c r="G101" s="10" t="str">
        <f>IFERROR(VLOOKUP(L101,'Raw data - THC'!A97:AA3152,18,0),"")</f>
        <v/>
      </c>
      <c r="H101" s="10" t="str">
        <f>IFERROR(VLOOKUP(L101,'Raw data - THC'!A97:AA3152,20,0),"")</f>
        <v/>
      </c>
      <c r="I101" s="10" t="str">
        <f>IFERROR(VLOOKUP(L101,'Raw data - THC'!A97:AA3152,22,0),"")</f>
        <v/>
      </c>
      <c r="J101" s="10" t="str">
        <f>IFERROR(VLOOKUP(L101,'Raw data - THC'!A97:AA3152,24,0),"")</f>
        <v/>
      </c>
      <c r="K101" s="10" t="str">
        <f>IFERROR(VLOOKUP(L101,'Raw data - THC'!A97:AA3152,25,0),"")</f>
        <v/>
      </c>
      <c r="L101" s="8">
        <v>96</v>
      </c>
      <c r="N101"/>
    </row>
    <row r="102" spans="1:14" ht="16.5" x14ac:dyDescent="0.45">
      <c r="A102" s="10" t="str">
        <f>IFERROR(VLOOKUP(L102,'Raw data - THC'!A98:AA3153,4,0),"")</f>
        <v/>
      </c>
      <c r="B102" s="19" t="str">
        <f>IFERROR(VLOOKUP(L102,'Raw data - THC'!A98:AA3153,7,0),"")</f>
        <v/>
      </c>
      <c r="C102" s="10" t="str">
        <f>IFERROR(VLOOKUP(L102,'Raw data - THC'!A98:AA73153,9,0),"")</f>
        <v/>
      </c>
      <c r="D102" s="10" t="str">
        <f>IFERROR(VLOOKUP(L102,'Raw data - THC'!A98:AA3153,12,0),"")</f>
        <v/>
      </c>
      <c r="E102" s="10" t="str">
        <f>IFERROR(VLOOKUP(L102,'Raw data - THC'!A98:AA3153,14,0),"")</f>
        <v/>
      </c>
      <c r="F102" s="10" t="str">
        <f>IFERROR(VLOOKUP(L102,'Raw data - THC'!A98:AA3153,16,0),"")</f>
        <v/>
      </c>
      <c r="G102" s="10" t="str">
        <f>IFERROR(VLOOKUP(L102,'Raw data - THC'!A98:AA3153,18,0),"")</f>
        <v/>
      </c>
      <c r="H102" s="10" t="str">
        <f>IFERROR(VLOOKUP(L102,'Raw data - THC'!A98:AA3153,20,0),"")</f>
        <v/>
      </c>
      <c r="I102" s="10" t="str">
        <f>IFERROR(VLOOKUP(L102,'Raw data - THC'!A98:AA3153,22,0),"")</f>
        <v/>
      </c>
      <c r="J102" s="10" t="str">
        <f>IFERROR(VLOOKUP(L102,'Raw data - THC'!A98:AA3153,24,0),"")</f>
        <v/>
      </c>
      <c r="K102" s="10" t="str">
        <f>IFERROR(VLOOKUP(L102,'Raw data - THC'!A98:AA3153,25,0),"")</f>
        <v/>
      </c>
      <c r="L102" s="8">
        <v>97</v>
      </c>
      <c r="N102"/>
    </row>
    <row r="103" spans="1:14" ht="16.5" x14ac:dyDescent="0.45">
      <c r="A103" s="10" t="str">
        <f>IFERROR(VLOOKUP(L103,'Raw data - THC'!A99:AA3154,4,0),"")</f>
        <v/>
      </c>
      <c r="B103" s="19" t="str">
        <f>IFERROR(VLOOKUP(L103,'Raw data - THC'!A99:AA3154,7,0),"")</f>
        <v/>
      </c>
      <c r="C103" s="10" t="str">
        <f>IFERROR(VLOOKUP(L103,'Raw data - THC'!A99:AA73154,9,0),"")</f>
        <v/>
      </c>
      <c r="D103" s="10" t="str">
        <f>IFERROR(VLOOKUP(L103,'Raw data - THC'!A99:AA3154,12,0),"")</f>
        <v/>
      </c>
      <c r="E103" s="10" t="str">
        <f>IFERROR(VLOOKUP(L103,'Raw data - THC'!A99:AA3154,14,0),"")</f>
        <v/>
      </c>
      <c r="F103" s="10" t="str">
        <f>IFERROR(VLOOKUP(L103,'Raw data - THC'!A99:AA3154,16,0),"")</f>
        <v/>
      </c>
      <c r="G103" s="10" t="str">
        <f>IFERROR(VLOOKUP(L103,'Raw data - THC'!A99:AA3154,18,0),"")</f>
        <v/>
      </c>
      <c r="H103" s="10" t="str">
        <f>IFERROR(VLOOKUP(L103,'Raw data - THC'!A99:AA3154,20,0),"")</f>
        <v/>
      </c>
      <c r="I103" s="10" t="str">
        <f>IFERROR(VLOOKUP(L103,'Raw data - THC'!A99:AA3154,22,0),"")</f>
        <v/>
      </c>
      <c r="J103" s="10" t="str">
        <f>IFERROR(VLOOKUP(L103,'Raw data - THC'!A99:AA3154,24,0),"")</f>
        <v/>
      </c>
      <c r="K103" s="10" t="str">
        <f>IFERROR(VLOOKUP(L103,'Raw data - THC'!A99:AA3154,25,0),"")</f>
        <v/>
      </c>
      <c r="L103" s="8">
        <v>98</v>
      </c>
      <c r="N103"/>
    </row>
    <row r="104" spans="1:14" ht="16.5" x14ac:dyDescent="0.45">
      <c r="A104" s="10" t="str">
        <f>IFERROR(VLOOKUP(L104,'Raw data - THC'!A100:AA3155,4,0),"")</f>
        <v/>
      </c>
      <c r="B104" s="19" t="str">
        <f>IFERROR(VLOOKUP(L104,'Raw data - THC'!A100:AA3155,7,0),"")</f>
        <v/>
      </c>
      <c r="C104" s="10" t="str">
        <f>IFERROR(VLOOKUP(L104,'Raw data - THC'!A100:AA73155,9,0),"")</f>
        <v/>
      </c>
      <c r="D104" s="10" t="str">
        <f>IFERROR(VLOOKUP(L104,'Raw data - THC'!A100:AA3155,12,0),"")</f>
        <v/>
      </c>
      <c r="E104" s="10" t="str">
        <f>IFERROR(VLOOKUP(L104,'Raw data - THC'!A100:AA3155,14,0),"")</f>
        <v/>
      </c>
      <c r="F104" s="10" t="str">
        <f>IFERROR(VLOOKUP(L104,'Raw data - THC'!A100:AA3155,16,0),"")</f>
        <v/>
      </c>
      <c r="G104" s="10" t="str">
        <f>IFERROR(VLOOKUP(L104,'Raw data - THC'!A100:AA3155,18,0),"")</f>
        <v/>
      </c>
      <c r="H104" s="10" t="str">
        <f>IFERROR(VLOOKUP(L104,'Raw data - THC'!A100:AA3155,20,0),"")</f>
        <v/>
      </c>
      <c r="I104" s="10" t="str">
        <f>IFERROR(VLOOKUP(L104,'Raw data - THC'!A100:AA3155,22,0),"")</f>
        <v/>
      </c>
      <c r="J104" s="10" t="str">
        <f>IFERROR(VLOOKUP(L104,'Raw data - THC'!A100:AA3155,24,0),"")</f>
        <v/>
      </c>
      <c r="K104" s="10" t="str">
        <f>IFERROR(VLOOKUP(L104,'Raw data - THC'!A100:AA3155,25,0),"")</f>
        <v/>
      </c>
      <c r="L104" s="8">
        <v>99</v>
      </c>
      <c r="N104"/>
    </row>
    <row r="105" spans="1:14" ht="16.5" x14ac:dyDescent="0.45">
      <c r="A105" s="10" t="str">
        <f>IFERROR(VLOOKUP(L105,'Raw data - THC'!A101:AA3156,4,0),"")</f>
        <v/>
      </c>
      <c r="B105" s="19" t="str">
        <f>IFERROR(VLOOKUP(L105,'Raw data - THC'!A101:AA3156,7,0),"")</f>
        <v/>
      </c>
      <c r="C105" s="10" t="str">
        <f>IFERROR(VLOOKUP(L105,'Raw data - THC'!A101:AA73156,9,0),"")</f>
        <v/>
      </c>
      <c r="D105" s="10" t="str">
        <f>IFERROR(VLOOKUP(L105,'Raw data - THC'!A101:AA3156,12,0),"")</f>
        <v/>
      </c>
      <c r="E105" s="10" t="str">
        <f>IFERROR(VLOOKUP(L105,'Raw data - THC'!A101:AA3156,14,0),"")</f>
        <v/>
      </c>
      <c r="F105" s="10" t="str">
        <f>IFERROR(VLOOKUP(L105,'Raw data - THC'!A101:AA3156,16,0),"")</f>
        <v/>
      </c>
      <c r="G105" s="10" t="str">
        <f>IFERROR(VLOOKUP(L105,'Raw data - THC'!A101:AA3156,18,0),"")</f>
        <v/>
      </c>
      <c r="H105" s="10" t="str">
        <f>IFERROR(VLOOKUP(L105,'Raw data - THC'!A101:AA3156,20,0),"")</f>
        <v/>
      </c>
      <c r="I105" s="10" t="str">
        <f>IFERROR(VLOOKUP(L105,'Raw data - THC'!A101:AA3156,22,0),"")</f>
        <v/>
      </c>
      <c r="J105" s="10" t="str">
        <f>IFERROR(VLOOKUP(L105,'Raw data - THC'!A101:AA3156,24,0),"")</f>
        <v/>
      </c>
      <c r="K105" s="10" t="str">
        <f>IFERROR(VLOOKUP(L105,'Raw data - THC'!A101:AA3156,25,0),"")</f>
        <v/>
      </c>
      <c r="L105" s="8">
        <v>100</v>
      </c>
      <c r="N105"/>
    </row>
    <row r="106" spans="1:14" ht="16.5" x14ac:dyDescent="0.45">
      <c r="A106" s="10" t="str">
        <f>IFERROR(VLOOKUP(L106,'Raw data - THC'!A102:AA3157,4,0),"")</f>
        <v/>
      </c>
      <c r="B106" s="19" t="str">
        <f>IFERROR(VLOOKUP(L106,'Raw data - THC'!A102:AA3157,7,0),"")</f>
        <v/>
      </c>
      <c r="C106" s="10" t="str">
        <f>IFERROR(VLOOKUP(L106,'Raw data - THC'!A102:AA73157,9,0),"")</f>
        <v/>
      </c>
      <c r="D106" s="10" t="str">
        <f>IFERROR(VLOOKUP(L106,'Raw data - THC'!A102:AA3157,12,0),"")</f>
        <v/>
      </c>
      <c r="E106" s="10" t="str">
        <f>IFERROR(VLOOKUP(L106,'Raw data - THC'!A102:AA3157,14,0),"")</f>
        <v/>
      </c>
      <c r="F106" s="10" t="str">
        <f>IFERROR(VLOOKUP(L106,'Raw data - THC'!A102:AA3157,16,0),"")</f>
        <v/>
      </c>
      <c r="G106" s="10" t="str">
        <f>IFERROR(VLOOKUP(L106,'Raw data - THC'!A102:AA3157,18,0),"")</f>
        <v/>
      </c>
      <c r="H106" s="10" t="str">
        <f>IFERROR(VLOOKUP(L106,'Raw data - THC'!A102:AA3157,20,0),"")</f>
        <v/>
      </c>
      <c r="I106" s="10" t="str">
        <f>IFERROR(VLOOKUP(L106,'Raw data - THC'!A102:AA3157,22,0),"")</f>
        <v/>
      </c>
      <c r="J106" s="10" t="str">
        <f>IFERROR(VLOOKUP(L106,'Raw data - THC'!A102:AA3157,24,0),"")</f>
        <v/>
      </c>
      <c r="K106" s="10" t="str">
        <f>IFERROR(VLOOKUP(L106,'Raw data - THC'!A102:AA3157,25,0),"")</f>
        <v/>
      </c>
      <c r="L106" s="8">
        <v>101</v>
      </c>
      <c r="N106"/>
    </row>
    <row r="107" spans="1:14" ht="16.5" x14ac:dyDescent="0.45">
      <c r="A107" s="10" t="str">
        <f>IFERROR(VLOOKUP(L107,'Raw data - THC'!A103:AA3158,4,0),"")</f>
        <v/>
      </c>
      <c r="B107" s="19" t="str">
        <f>IFERROR(VLOOKUP(L107,'Raw data - THC'!A103:AA3158,7,0),"")</f>
        <v/>
      </c>
      <c r="C107" s="10" t="str">
        <f>IFERROR(VLOOKUP(L107,'Raw data - THC'!A103:AA73158,9,0),"")</f>
        <v/>
      </c>
      <c r="D107" s="10" t="str">
        <f>IFERROR(VLOOKUP(L107,'Raw data - THC'!A103:AA3158,12,0),"")</f>
        <v/>
      </c>
      <c r="E107" s="10" t="str">
        <f>IFERROR(VLOOKUP(L107,'Raw data - THC'!A103:AA3158,14,0),"")</f>
        <v/>
      </c>
      <c r="F107" s="10" t="str">
        <f>IFERROR(VLOOKUP(L107,'Raw data - THC'!A103:AA3158,16,0),"")</f>
        <v/>
      </c>
      <c r="G107" s="10" t="str">
        <f>IFERROR(VLOOKUP(L107,'Raw data - THC'!A103:AA3158,18,0),"")</f>
        <v/>
      </c>
      <c r="H107" s="10" t="str">
        <f>IFERROR(VLOOKUP(L107,'Raw data - THC'!A103:AA3158,20,0),"")</f>
        <v/>
      </c>
      <c r="I107" s="10" t="str">
        <f>IFERROR(VLOOKUP(L107,'Raw data - THC'!A103:AA3158,22,0),"")</f>
        <v/>
      </c>
      <c r="J107" s="10" t="str">
        <f>IFERROR(VLOOKUP(L107,'Raw data - THC'!A103:AA3158,24,0),"")</f>
        <v/>
      </c>
      <c r="K107" s="10" t="str">
        <f>IFERROR(VLOOKUP(L107,'Raw data - THC'!A103:AA3158,25,0),"")</f>
        <v/>
      </c>
      <c r="L107" s="8">
        <v>102</v>
      </c>
      <c r="N107"/>
    </row>
    <row r="108" spans="1:14" ht="16.5" x14ac:dyDescent="0.45">
      <c r="A108" s="10" t="str">
        <f>IFERROR(VLOOKUP(L108,'Raw data - THC'!A104:AA3159,4,0),"")</f>
        <v/>
      </c>
      <c r="B108" s="19" t="str">
        <f>IFERROR(VLOOKUP(L108,'Raw data - THC'!A104:AA3159,7,0),"")</f>
        <v/>
      </c>
      <c r="C108" s="10" t="str">
        <f>IFERROR(VLOOKUP(L108,'Raw data - THC'!A104:AA73159,9,0),"")</f>
        <v/>
      </c>
      <c r="D108" s="10" t="str">
        <f>IFERROR(VLOOKUP(L108,'Raw data - THC'!A104:AA3159,12,0),"")</f>
        <v/>
      </c>
      <c r="E108" s="10" t="str">
        <f>IFERROR(VLOOKUP(L108,'Raw data - THC'!A104:AA3159,14,0),"")</f>
        <v/>
      </c>
      <c r="F108" s="10" t="str">
        <f>IFERROR(VLOOKUP(L108,'Raw data - THC'!A104:AA3159,16,0),"")</f>
        <v/>
      </c>
      <c r="G108" s="10" t="str">
        <f>IFERROR(VLOOKUP(L108,'Raw data - THC'!A104:AA3159,18,0),"")</f>
        <v/>
      </c>
      <c r="H108" s="10" t="str">
        <f>IFERROR(VLOOKUP(L108,'Raw data - THC'!A104:AA3159,20,0),"")</f>
        <v/>
      </c>
      <c r="I108" s="10" t="str">
        <f>IFERROR(VLOOKUP(L108,'Raw data - THC'!A104:AA3159,22,0),"")</f>
        <v/>
      </c>
      <c r="J108" s="10" t="str">
        <f>IFERROR(VLOOKUP(L108,'Raw data - THC'!A104:AA3159,24,0),"")</f>
        <v/>
      </c>
      <c r="K108" s="10" t="str">
        <f>IFERROR(VLOOKUP(L108,'Raw data - THC'!A104:AA3159,25,0),"")</f>
        <v/>
      </c>
      <c r="L108" s="8">
        <v>103</v>
      </c>
      <c r="N108"/>
    </row>
    <row r="109" spans="1:14" ht="16.5" x14ac:dyDescent="0.45">
      <c r="A109" s="10" t="str">
        <f>IFERROR(VLOOKUP(L109,'Raw data - THC'!A105:AA3160,4,0),"")</f>
        <v/>
      </c>
      <c r="B109" s="19" t="str">
        <f>IFERROR(VLOOKUP(L109,'Raw data - THC'!A105:AA3160,7,0),"")</f>
        <v/>
      </c>
      <c r="C109" s="10" t="str">
        <f>IFERROR(VLOOKUP(L109,'Raw data - THC'!A105:AA73160,9,0),"")</f>
        <v/>
      </c>
      <c r="D109" s="10" t="str">
        <f>IFERROR(VLOOKUP(L109,'Raw data - THC'!A105:AA3160,12,0),"")</f>
        <v/>
      </c>
      <c r="E109" s="10" t="str">
        <f>IFERROR(VLOOKUP(L109,'Raw data - THC'!A105:AA3160,14,0),"")</f>
        <v/>
      </c>
      <c r="F109" s="10" t="str">
        <f>IFERROR(VLOOKUP(L109,'Raw data - THC'!A105:AA3160,16,0),"")</f>
        <v/>
      </c>
      <c r="G109" s="10" t="str">
        <f>IFERROR(VLOOKUP(L109,'Raw data - THC'!A105:AA3160,18,0),"")</f>
        <v/>
      </c>
      <c r="H109" s="10" t="str">
        <f>IFERROR(VLOOKUP(L109,'Raw data - THC'!A105:AA3160,20,0),"")</f>
        <v/>
      </c>
      <c r="I109" s="10" t="str">
        <f>IFERROR(VLOOKUP(L109,'Raw data - THC'!A105:AA3160,22,0),"")</f>
        <v/>
      </c>
      <c r="J109" s="10" t="str">
        <f>IFERROR(VLOOKUP(L109,'Raw data - THC'!A105:AA3160,24,0),"")</f>
        <v/>
      </c>
      <c r="K109" s="10" t="str">
        <f>IFERROR(VLOOKUP(L109,'Raw data - THC'!A105:AA3160,25,0),"")</f>
        <v/>
      </c>
      <c r="L109" s="8">
        <v>104</v>
      </c>
      <c r="N109"/>
    </row>
    <row r="110" spans="1:14" ht="16.5" x14ac:dyDescent="0.45">
      <c r="A110" s="10" t="str">
        <f>IFERROR(VLOOKUP(L110,'Raw data - THC'!A106:AA3161,4,0),"")</f>
        <v/>
      </c>
      <c r="B110" s="19" t="str">
        <f>IFERROR(VLOOKUP(L110,'Raw data - THC'!A106:AA3161,7,0),"")</f>
        <v/>
      </c>
      <c r="C110" s="10" t="str">
        <f>IFERROR(VLOOKUP(L110,'Raw data - THC'!A106:AA73161,9,0),"")</f>
        <v/>
      </c>
      <c r="D110" s="10" t="str">
        <f>IFERROR(VLOOKUP(L110,'Raw data - THC'!A106:AA3161,12,0),"")</f>
        <v/>
      </c>
      <c r="E110" s="10" t="str">
        <f>IFERROR(VLOOKUP(L110,'Raw data - THC'!A106:AA3161,14,0),"")</f>
        <v/>
      </c>
      <c r="F110" s="10" t="str">
        <f>IFERROR(VLOOKUP(L110,'Raw data - THC'!A106:AA3161,16,0),"")</f>
        <v/>
      </c>
      <c r="G110" s="10" t="str">
        <f>IFERROR(VLOOKUP(L110,'Raw data - THC'!A106:AA3161,18,0),"")</f>
        <v/>
      </c>
      <c r="H110" s="10" t="str">
        <f>IFERROR(VLOOKUP(L110,'Raw data - THC'!A106:AA3161,20,0),"")</f>
        <v/>
      </c>
      <c r="I110" s="10" t="str">
        <f>IFERROR(VLOOKUP(L110,'Raw data - THC'!A106:AA3161,22,0),"")</f>
        <v/>
      </c>
      <c r="J110" s="10" t="str">
        <f>IFERROR(VLOOKUP(L110,'Raw data - THC'!A106:AA3161,24,0),"")</f>
        <v/>
      </c>
      <c r="K110" s="10" t="str">
        <f>IFERROR(VLOOKUP(L110,'Raw data - THC'!A106:AA3161,25,0),"")</f>
        <v/>
      </c>
      <c r="L110" s="8">
        <v>105</v>
      </c>
      <c r="N110"/>
    </row>
    <row r="111" spans="1:14" ht="16.5" x14ac:dyDescent="0.45">
      <c r="A111" s="10" t="str">
        <f>IFERROR(VLOOKUP(L111,'Raw data - THC'!A107:AA3162,4,0),"")</f>
        <v/>
      </c>
      <c r="B111" s="19" t="str">
        <f>IFERROR(VLOOKUP(L111,'Raw data - THC'!A107:AA3162,7,0),"")</f>
        <v/>
      </c>
      <c r="C111" s="10" t="str">
        <f>IFERROR(VLOOKUP(L111,'Raw data - THC'!A107:AA73162,9,0),"")</f>
        <v/>
      </c>
      <c r="D111" s="10" t="str">
        <f>IFERROR(VLOOKUP(L111,'Raw data - THC'!A107:AA3162,12,0),"")</f>
        <v/>
      </c>
      <c r="E111" s="10" t="str">
        <f>IFERROR(VLOOKUP(L111,'Raw data - THC'!A107:AA3162,14,0),"")</f>
        <v/>
      </c>
      <c r="F111" s="10" t="str">
        <f>IFERROR(VLOOKUP(L111,'Raw data - THC'!A107:AA3162,16,0),"")</f>
        <v/>
      </c>
      <c r="G111" s="10" t="str">
        <f>IFERROR(VLOOKUP(L111,'Raw data - THC'!A107:AA3162,18,0),"")</f>
        <v/>
      </c>
      <c r="H111" s="10" t="str">
        <f>IFERROR(VLOOKUP(L111,'Raw data - THC'!A107:AA3162,20,0),"")</f>
        <v/>
      </c>
      <c r="I111" s="10" t="str">
        <f>IFERROR(VLOOKUP(L111,'Raw data - THC'!A107:AA3162,22,0),"")</f>
        <v/>
      </c>
      <c r="J111" s="10" t="str">
        <f>IFERROR(VLOOKUP(L111,'Raw data - THC'!A107:AA3162,24,0),"")</f>
        <v/>
      </c>
      <c r="K111" s="10" t="str">
        <f>IFERROR(VLOOKUP(L111,'Raw data - THC'!A107:AA3162,25,0),"")</f>
        <v/>
      </c>
      <c r="L111" s="8">
        <v>106</v>
      </c>
      <c r="N111"/>
    </row>
    <row r="112" spans="1:14" ht="16.5" x14ac:dyDescent="0.45">
      <c r="A112" s="10" t="str">
        <f>IFERROR(VLOOKUP(L112,'Raw data - THC'!A108:AA3163,4,0),"")</f>
        <v/>
      </c>
      <c r="B112" s="19" t="str">
        <f>IFERROR(VLOOKUP(L112,'Raw data - THC'!A108:AA3163,7,0),"")</f>
        <v/>
      </c>
      <c r="C112" s="10" t="str">
        <f>IFERROR(VLOOKUP(L112,'Raw data - THC'!A108:AA73163,9,0),"")</f>
        <v/>
      </c>
      <c r="D112" s="10" t="str">
        <f>IFERROR(VLOOKUP(L112,'Raw data - THC'!A108:AA3163,12,0),"")</f>
        <v/>
      </c>
      <c r="E112" s="10" t="str">
        <f>IFERROR(VLOOKUP(L112,'Raw data - THC'!A108:AA3163,14,0),"")</f>
        <v/>
      </c>
      <c r="F112" s="10" t="str">
        <f>IFERROR(VLOOKUP(L112,'Raw data - THC'!A108:AA3163,16,0),"")</f>
        <v/>
      </c>
      <c r="G112" s="10" t="str">
        <f>IFERROR(VLOOKUP(L112,'Raw data - THC'!A108:AA3163,18,0),"")</f>
        <v/>
      </c>
      <c r="H112" s="10" t="str">
        <f>IFERROR(VLOOKUP(L112,'Raw data - THC'!A108:AA3163,20,0),"")</f>
        <v/>
      </c>
      <c r="I112" s="10" t="str">
        <f>IFERROR(VLOOKUP(L112,'Raw data - THC'!A108:AA3163,22,0),"")</f>
        <v/>
      </c>
      <c r="J112" s="10" t="str">
        <f>IFERROR(VLOOKUP(L112,'Raw data - THC'!A108:AA3163,24,0),"")</f>
        <v/>
      </c>
      <c r="K112" s="10" t="str">
        <f>IFERROR(VLOOKUP(L112,'Raw data - THC'!A108:AA3163,25,0),"")</f>
        <v/>
      </c>
      <c r="L112" s="8">
        <v>107</v>
      </c>
      <c r="N112"/>
    </row>
    <row r="113" spans="1:14" ht="16.5" x14ac:dyDescent="0.45">
      <c r="A113" s="10" t="str">
        <f>IFERROR(VLOOKUP(L113,'Raw data - THC'!A109:AA3164,4,0),"")</f>
        <v/>
      </c>
      <c r="B113" s="19" t="str">
        <f>IFERROR(VLOOKUP(L113,'Raw data - THC'!A109:AA3164,7,0),"")</f>
        <v/>
      </c>
      <c r="C113" s="10" t="str">
        <f>IFERROR(VLOOKUP(L113,'Raw data - THC'!A109:AA73164,9,0),"")</f>
        <v/>
      </c>
      <c r="D113" s="10" t="str">
        <f>IFERROR(VLOOKUP(L113,'Raw data - THC'!A109:AA3164,12,0),"")</f>
        <v/>
      </c>
      <c r="E113" s="10" t="str">
        <f>IFERROR(VLOOKUP(L113,'Raw data - THC'!A109:AA3164,14,0),"")</f>
        <v/>
      </c>
      <c r="F113" s="10" t="str">
        <f>IFERROR(VLOOKUP(L113,'Raw data - THC'!A109:AA3164,16,0),"")</f>
        <v/>
      </c>
      <c r="G113" s="10" t="str">
        <f>IFERROR(VLOOKUP(L113,'Raw data - THC'!A109:AA3164,18,0),"")</f>
        <v/>
      </c>
      <c r="H113" s="10" t="str">
        <f>IFERROR(VLOOKUP(L113,'Raw data - THC'!A109:AA3164,20,0),"")</f>
        <v/>
      </c>
      <c r="I113" s="10" t="str">
        <f>IFERROR(VLOOKUP(L113,'Raw data - THC'!A109:AA3164,22,0),"")</f>
        <v/>
      </c>
      <c r="J113" s="10" t="str">
        <f>IFERROR(VLOOKUP(L113,'Raw data - THC'!A109:AA3164,24,0),"")</f>
        <v/>
      </c>
      <c r="K113" s="10" t="str">
        <f>IFERROR(VLOOKUP(L113,'Raw data - THC'!A109:AA3164,25,0),"")</f>
        <v/>
      </c>
      <c r="L113" s="8">
        <v>108</v>
      </c>
      <c r="N113"/>
    </row>
    <row r="114" spans="1:14" ht="16.5" x14ac:dyDescent="0.45">
      <c r="A114" s="10" t="str">
        <f>IFERROR(VLOOKUP(L114,'Raw data - THC'!A110:AA3165,4,0),"")</f>
        <v/>
      </c>
      <c r="B114" s="19" t="str">
        <f>IFERROR(VLOOKUP(L114,'Raw data - THC'!A110:AA3165,7,0),"")</f>
        <v/>
      </c>
      <c r="C114" s="10" t="str">
        <f>IFERROR(VLOOKUP(L114,'Raw data - THC'!A110:AA73165,9,0),"")</f>
        <v/>
      </c>
      <c r="D114" s="10" t="str">
        <f>IFERROR(VLOOKUP(L114,'Raw data - THC'!A110:AA3165,12,0),"")</f>
        <v/>
      </c>
      <c r="E114" s="10" t="str">
        <f>IFERROR(VLOOKUP(L114,'Raw data - THC'!A110:AA3165,14,0),"")</f>
        <v/>
      </c>
      <c r="F114" s="10" t="str">
        <f>IFERROR(VLOOKUP(L114,'Raw data - THC'!A110:AA3165,16,0),"")</f>
        <v/>
      </c>
      <c r="G114" s="10" t="str">
        <f>IFERROR(VLOOKUP(L114,'Raw data - THC'!A110:AA3165,18,0),"")</f>
        <v/>
      </c>
      <c r="H114" s="10" t="str">
        <f>IFERROR(VLOOKUP(L114,'Raw data - THC'!A110:AA3165,20,0),"")</f>
        <v/>
      </c>
      <c r="I114" s="10" t="str">
        <f>IFERROR(VLOOKUP(L114,'Raw data - THC'!A110:AA3165,22,0),"")</f>
        <v/>
      </c>
      <c r="J114" s="10" t="str">
        <f>IFERROR(VLOOKUP(L114,'Raw data - THC'!A110:AA3165,24,0),"")</f>
        <v/>
      </c>
      <c r="K114" s="10" t="str">
        <f>IFERROR(VLOOKUP(L114,'Raw data - THC'!A110:AA3165,25,0),"")</f>
        <v/>
      </c>
      <c r="L114" s="8">
        <v>109</v>
      </c>
      <c r="N114"/>
    </row>
    <row r="115" spans="1:14" ht="16.5" x14ac:dyDescent="0.45">
      <c r="A115" s="10" t="str">
        <f>IFERROR(VLOOKUP(L115,'Raw data - THC'!A111:AA3166,4,0),"")</f>
        <v/>
      </c>
      <c r="B115" s="19" t="str">
        <f>IFERROR(VLOOKUP(L115,'Raw data - THC'!A111:AA3166,7,0),"")</f>
        <v/>
      </c>
      <c r="C115" s="10" t="str">
        <f>IFERROR(VLOOKUP(L115,'Raw data - THC'!A111:AA73166,9,0),"")</f>
        <v/>
      </c>
      <c r="D115" s="10" t="str">
        <f>IFERROR(VLOOKUP(L115,'Raw data - THC'!A111:AA3166,12,0),"")</f>
        <v/>
      </c>
      <c r="E115" s="10" t="str">
        <f>IFERROR(VLOOKUP(L115,'Raw data - THC'!A111:AA3166,14,0),"")</f>
        <v/>
      </c>
      <c r="F115" s="10" t="str">
        <f>IFERROR(VLOOKUP(L115,'Raw data - THC'!A111:AA3166,16,0),"")</f>
        <v/>
      </c>
      <c r="G115" s="10" t="str">
        <f>IFERROR(VLOOKUP(L115,'Raw data - THC'!A111:AA3166,18,0),"")</f>
        <v/>
      </c>
      <c r="H115" s="10" t="str">
        <f>IFERROR(VLOOKUP(L115,'Raw data - THC'!A111:AA3166,20,0),"")</f>
        <v/>
      </c>
      <c r="I115" s="10" t="str">
        <f>IFERROR(VLOOKUP(L115,'Raw data - THC'!A111:AA3166,22,0),"")</f>
        <v/>
      </c>
      <c r="J115" s="10" t="str">
        <f>IFERROR(VLOOKUP(L115,'Raw data - THC'!A111:AA3166,24,0),"")</f>
        <v/>
      </c>
      <c r="K115" s="10" t="str">
        <f>IFERROR(VLOOKUP(L115,'Raw data - THC'!A111:AA3166,25,0),"")</f>
        <v/>
      </c>
      <c r="L115" s="8">
        <v>110</v>
      </c>
      <c r="N115"/>
    </row>
    <row r="116" spans="1:14" ht="16.5" x14ac:dyDescent="0.45">
      <c r="A116" s="10" t="str">
        <f>IFERROR(VLOOKUP(L116,'Raw data - THC'!A112:AA3167,4,0),"")</f>
        <v/>
      </c>
      <c r="B116" s="19" t="str">
        <f>IFERROR(VLOOKUP(L116,'Raw data - THC'!A112:AA3167,7,0),"")</f>
        <v/>
      </c>
      <c r="C116" s="10" t="str">
        <f>IFERROR(VLOOKUP(L116,'Raw data - THC'!A112:AA73167,9,0),"")</f>
        <v/>
      </c>
      <c r="D116" s="10" t="str">
        <f>IFERROR(VLOOKUP(L116,'Raw data - THC'!A112:AA3167,12,0),"")</f>
        <v/>
      </c>
      <c r="E116" s="10" t="str">
        <f>IFERROR(VLOOKUP(L116,'Raw data - THC'!A112:AA3167,14,0),"")</f>
        <v/>
      </c>
      <c r="F116" s="10" t="str">
        <f>IFERROR(VLOOKUP(L116,'Raw data - THC'!A112:AA3167,16,0),"")</f>
        <v/>
      </c>
      <c r="G116" s="10" t="str">
        <f>IFERROR(VLOOKUP(L116,'Raw data - THC'!A112:AA3167,18,0),"")</f>
        <v/>
      </c>
      <c r="H116" s="10" t="str">
        <f>IFERROR(VLOOKUP(L116,'Raw data - THC'!A112:AA3167,20,0),"")</f>
        <v/>
      </c>
      <c r="I116" s="10" t="str">
        <f>IFERROR(VLOOKUP(L116,'Raw data - THC'!A112:AA3167,22,0),"")</f>
        <v/>
      </c>
      <c r="J116" s="10" t="str">
        <f>IFERROR(VLOOKUP(L116,'Raw data - THC'!A112:AA3167,24,0),"")</f>
        <v/>
      </c>
      <c r="K116" s="10" t="str">
        <f>IFERROR(VLOOKUP(L116,'Raw data - THC'!A112:AA3167,25,0),"")</f>
        <v/>
      </c>
      <c r="L116" s="8">
        <v>111</v>
      </c>
      <c r="N116"/>
    </row>
    <row r="117" spans="1:14" ht="16.5" x14ac:dyDescent="0.45">
      <c r="A117" s="10" t="str">
        <f>IFERROR(VLOOKUP(L117,'Raw data - THC'!A113:AA3168,4,0),"")</f>
        <v/>
      </c>
      <c r="B117" s="19" t="str">
        <f>IFERROR(VLOOKUP(L117,'Raw data - THC'!A113:AA3168,7,0),"")</f>
        <v/>
      </c>
      <c r="C117" s="10" t="str">
        <f>IFERROR(VLOOKUP(L117,'Raw data - THC'!A113:AA73168,9,0),"")</f>
        <v/>
      </c>
      <c r="D117" s="10" t="str">
        <f>IFERROR(VLOOKUP(L117,'Raw data - THC'!A113:AA3168,12,0),"")</f>
        <v/>
      </c>
      <c r="E117" s="10" t="str">
        <f>IFERROR(VLOOKUP(L117,'Raw data - THC'!A113:AA3168,14,0),"")</f>
        <v/>
      </c>
      <c r="F117" s="10" t="str">
        <f>IFERROR(VLOOKUP(L117,'Raw data - THC'!A113:AA3168,16,0),"")</f>
        <v/>
      </c>
      <c r="G117" s="10" t="str">
        <f>IFERROR(VLOOKUP(L117,'Raw data - THC'!A113:AA3168,18,0),"")</f>
        <v/>
      </c>
      <c r="H117" s="10" t="str">
        <f>IFERROR(VLOOKUP(L117,'Raw data - THC'!A113:AA3168,20,0),"")</f>
        <v/>
      </c>
      <c r="I117" s="10" t="str">
        <f>IFERROR(VLOOKUP(L117,'Raw data - THC'!A113:AA3168,22,0),"")</f>
        <v/>
      </c>
      <c r="J117" s="10" t="str">
        <f>IFERROR(VLOOKUP(L117,'Raw data - THC'!A113:AA3168,24,0),"")</f>
        <v/>
      </c>
      <c r="K117" s="10" t="str">
        <f>IFERROR(VLOOKUP(L117,'Raw data - THC'!A113:AA3168,25,0),"")</f>
        <v/>
      </c>
      <c r="L117" s="8">
        <v>112</v>
      </c>
      <c r="N117"/>
    </row>
    <row r="118" spans="1:14" ht="16.5" x14ac:dyDescent="0.45">
      <c r="A118" s="10" t="str">
        <f>IFERROR(VLOOKUP(L118,'Raw data - THC'!A114:AA3169,4,0),"")</f>
        <v/>
      </c>
      <c r="B118" s="19" t="str">
        <f>IFERROR(VLOOKUP(L118,'Raw data - THC'!A114:AA3169,7,0),"")</f>
        <v/>
      </c>
      <c r="C118" s="10" t="str">
        <f>IFERROR(VLOOKUP(L118,'Raw data - THC'!A114:AA73169,9,0),"")</f>
        <v/>
      </c>
      <c r="D118" s="10" t="str">
        <f>IFERROR(VLOOKUP(L118,'Raw data - THC'!A114:AA3169,12,0),"")</f>
        <v/>
      </c>
      <c r="E118" s="10" t="str">
        <f>IFERROR(VLOOKUP(L118,'Raw data - THC'!A114:AA3169,14,0),"")</f>
        <v/>
      </c>
      <c r="F118" s="10" t="str">
        <f>IFERROR(VLOOKUP(L118,'Raw data - THC'!A114:AA3169,16,0),"")</f>
        <v/>
      </c>
      <c r="G118" s="10" t="str">
        <f>IFERROR(VLOOKUP(L118,'Raw data - THC'!A114:AA3169,18,0),"")</f>
        <v/>
      </c>
      <c r="H118" s="10" t="str">
        <f>IFERROR(VLOOKUP(L118,'Raw data - THC'!A114:AA3169,20,0),"")</f>
        <v/>
      </c>
      <c r="I118" s="10" t="str">
        <f>IFERROR(VLOOKUP(L118,'Raw data - THC'!A114:AA3169,22,0),"")</f>
        <v/>
      </c>
      <c r="J118" s="10" t="str">
        <f>IFERROR(VLOOKUP(L118,'Raw data - THC'!A114:AA3169,24,0),"")</f>
        <v/>
      </c>
      <c r="K118" s="10" t="str">
        <f>IFERROR(VLOOKUP(L118,'Raw data - THC'!A114:AA3169,25,0),"")</f>
        <v/>
      </c>
      <c r="L118" s="8">
        <v>113</v>
      </c>
      <c r="N118"/>
    </row>
    <row r="119" spans="1:14" ht="16.5" x14ac:dyDescent="0.45">
      <c r="A119" s="10" t="str">
        <f>IFERROR(VLOOKUP(L119,'Raw data - THC'!A115:AA3170,4,0),"")</f>
        <v/>
      </c>
      <c r="B119" s="19" t="str">
        <f>IFERROR(VLOOKUP(L119,'Raw data - THC'!A115:AA3170,7,0),"")</f>
        <v/>
      </c>
      <c r="C119" s="10" t="str">
        <f>IFERROR(VLOOKUP(L119,'Raw data - THC'!A115:AA73170,9,0),"")</f>
        <v/>
      </c>
      <c r="D119" s="10" t="str">
        <f>IFERROR(VLOOKUP(L119,'Raw data - THC'!A115:AA3170,12,0),"")</f>
        <v/>
      </c>
      <c r="E119" s="10" t="str">
        <f>IFERROR(VLOOKUP(L119,'Raw data - THC'!A115:AA3170,14,0),"")</f>
        <v/>
      </c>
      <c r="F119" s="10" t="str">
        <f>IFERROR(VLOOKUP(L119,'Raw data - THC'!A115:AA3170,16,0),"")</f>
        <v/>
      </c>
      <c r="G119" s="10" t="str">
        <f>IFERROR(VLOOKUP(L119,'Raw data - THC'!A115:AA3170,18,0),"")</f>
        <v/>
      </c>
      <c r="H119" s="10" t="str">
        <f>IFERROR(VLOOKUP(L119,'Raw data - THC'!A115:AA3170,20,0),"")</f>
        <v/>
      </c>
      <c r="I119" s="10" t="str">
        <f>IFERROR(VLOOKUP(L119,'Raw data - THC'!A115:AA3170,22,0),"")</f>
        <v/>
      </c>
      <c r="J119" s="10" t="str">
        <f>IFERROR(VLOOKUP(L119,'Raw data - THC'!A115:AA3170,24,0),"")</f>
        <v/>
      </c>
      <c r="K119" s="10" t="str">
        <f>IFERROR(VLOOKUP(L119,'Raw data - THC'!A115:AA3170,25,0),"")</f>
        <v/>
      </c>
      <c r="L119" s="8">
        <v>114</v>
      </c>
      <c r="N119"/>
    </row>
    <row r="120" spans="1:14" ht="16.5" x14ac:dyDescent="0.45">
      <c r="A120" s="10" t="str">
        <f>IFERROR(VLOOKUP(L120,'Raw data - THC'!A116:AA3171,4,0),"")</f>
        <v/>
      </c>
      <c r="B120" s="19" t="str">
        <f>IFERROR(VLOOKUP(L120,'Raw data - THC'!A116:AA3171,7,0),"")</f>
        <v/>
      </c>
      <c r="C120" s="10" t="str">
        <f>IFERROR(VLOOKUP(L120,'Raw data - THC'!A116:AA73171,9,0),"")</f>
        <v/>
      </c>
      <c r="D120" s="10" t="str">
        <f>IFERROR(VLOOKUP(L120,'Raw data - THC'!A116:AA3171,12,0),"")</f>
        <v/>
      </c>
      <c r="E120" s="10" t="str">
        <f>IFERROR(VLOOKUP(L120,'Raw data - THC'!A116:AA3171,14,0),"")</f>
        <v/>
      </c>
      <c r="F120" s="10" t="str">
        <f>IFERROR(VLOOKUP(L120,'Raw data - THC'!A116:AA3171,16,0),"")</f>
        <v/>
      </c>
      <c r="G120" s="10" t="str">
        <f>IFERROR(VLOOKUP(L120,'Raw data - THC'!A116:AA3171,18,0),"")</f>
        <v/>
      </c>
      <c r="H120" s="10" t="str">
        <f>IFERROR(VLOOKUP(L120,'Raw data - THC'!A116:AA3171,20,0),"")</f>
        <v/>
      </c>
      <c r="I120" s="10" t="str">
        <f>IFERROR(VLOOKUP(L120,'Raw data - THC'!A116:AA3171,22,0),"")</f>
        <v/>
      </c>
      <c r="J120" s="10" t="str">
        <f>IFERROR(VLOOKUP(L120,'Raw data - THC'!A116:AA3171,24,0),"")</f>
        <v/>
      </c>
      <c r="K120" s="10" t="str">
        <f>IFERROR(VLOOKUP(L120,'Raw data - THC'!A116:AA3171,25,0),"")</f>
        <v/>
      </c>
      <c r="L120" s="8">
        <v>115</v>
      </c>
      <c r="N120"/>
    </row>
    <row r="121" spans="1:14" ht="16.5" x14ac:dyDescent="0.45">
      <c r="A121" s="10" t="str">
        <f>IFERROR(VLOOKUP(L121,'Raw data - THC'!A117:AA3172,4,0),"")</f>
        <v/>
      </c>
      <c r="B121" s="19" t="str">
        <f>IFERROR(VLOOKUP(L121,'Raw data - THC'!A117:AA3172,7,0),"")</f>
        <v/>
      </c>
      <c r="C121" s="10" t="str">
        <f>IFERROR(VLOOKUP(L121,'Raw data - THC'!A117:AA73172,9,0),"")</f>
        <v/>
      </c>
      <c r="D121" s="10" t="str">
        <f>IFERROR(VLOOKUP(L121,'Raw data - THC'!A117:AA3172,12,0),"")</f>
        <v/>
      </c>
      <c r="E121" s="10" t="str">
        <f>IFERROR(VLOOKUP(L121,'Raw data - THC'!A117:AA3172,14,0),"")</f>
        <v/>
      </c>
      <c r="F121" s="10" t="str">
        <f>IFERROR(VLOOKUP(L121,'Raw data - THC'!A117:AA3172,16,0),"")</f>
        <v/>
      </c>
      <c r="G121" s="10" t="str">
        <f>IFERROR(VLOOKUP(L121,'Raw data - THC'!A117:AA3172,18,0),"")</f>
        <v/>
      </c>
      <c r="H121" s="10" t="str">
        <f>IFERROR(VLOOKUP(L121,'Raw data - THC'!A117:AA3172,20,0),"")</f>
        <v/>
      </c>
      <c r="I121" s="10" t="str">
        <f>IFERROR(VLOOKUP(L121,'Raw data - THC'!A117:AA3172,22,0),"")</f>
        <v/>
      </c>
      <c r="J121" s="10" t="str">
        <f>IFERROR(VLOOKUP(L121,'Raw data - THC'!A117:AA3172,24,0),"")</f>
        <v/>
      </c>
      <c r="K121" s="10" t="str">
        <f>IFERROR(VLOOKUP(L121,'Raw data - THC'!A117:AA3172,25,0),"")</f>
        <v/>
      </c>
      <c r="L121" s="8">
        <v>116</v>
      </c>
      <c r="N121"/>
    </row>
    <row r="122" spans="1:14" ht="16.5" x14ac:dyDescent="0.45">
      <c r="A122" s="10" t="str">
        <f>IFERROR(VLOOKUP(L122,'Raw data - THC'!A118:AA3173,4,0),"")</f>
        <v/>
      </c>
      <c r="B122" s="19" t="str">
        <f>IFERROR(VLOOKUP(L122,'Raw data - THC'!A118:AA3173,7,0),"")</f>
        <v/>
      </c>
      <c r="C122" s="10" t="str">
        <f>IFERROR(VLOOKUP(L122,'Raw data - THC'!A118:AA73173,9,0),"")</f>
        <v/>
      </c>
      <c r="D122" s="10" t="str">
        <f>IFERROR(VLOOKUP(L122,'Raw data - THC'!A118:AA3173,12,0),"")</f>
        <v/>
      </c>
      <c r="E122" s="10" t="str">
        <f>IFERROR(VLOOKUP(L122,'Raw data - THC'!A118:AA3173,14,0),"")</f>
        <v/>
      </c>
      <c r="F122" s="10" t="str">
        <f>IFERROR(VLOOKUP(L122,'Raw data - THC'!A118:AA3173,16,0),"")</f>
        <v/>
      </c>
      <c r="G122" s="10" t="str">
        <f>IFERROR(VLOOKUP(L122,'Raw data - THC'!A118:AA3173,18,0),"")</f>
        <v/>
      </c>
      <c r="H122" s="10" t="str">
        <f>IFERROR(VLOOKUP(L122,'Raw data - THC'!A118:AA3173,20,0),"")</f>
        <v/>
      </c>
      <c r="I122" s="10" t="str">
        <f>IFERROR(VLOOKUP(L122,'Raw data - THC'!A118:AA3173,22,0),"")</f>
        <v/>
      </c>
      <c r="J122" s="10" t="str">
        <f>IFERROR(VLOOKUP(L122,'Raw data - THC'!A118:AA3173,24,0),"")</f>
        <v/>
      </c>
      <c r="K122" s="10" t="str">
        <f>IFERROR(VLOOKUP(L122,'Raw data - THC'!A118:AA3173,25,0),"")</f>
        <v/>
      </c>
      <c r="L122" s="8">
        <v>117</v>
      </c>
      <c r="N122"/>
    </row>
    <row r="123" spans="1:14" ht="16.5" x14ac:dyDescent="0.45">
      <c r="A123" s="10" t="str">
        <f>IFERROR(VLOOKUP(L123,'Raw data - THC'!A119:AA3174,4,0),"")</f>
        <v/>
      </c>
      <c r="B123" s="19" t="str">
        <f>IFERROR(VLOOKUP(L123,'Raw data - THC'!A119:AA3174,7,0),"")</f>
        <v/>
      </c>
      <c r="C123" s="10" t="str">
        <f>IFERROR(VLOOKUP(L123,'Raw data - THC'!A119:AA73174,9,0),"")</f>
        <v/>
      </c>
      <c r="D123" s="10" t="str">
        <f>IFERROR(VLOOKUP(L123,'Raw data - THC'!A119:AA3174,12,0),"")</f>
        <v/>
      </c>
      <c r="E123" s="10" t="str">
        <f>IFERROR(VLOOKUP(L123,'Raw data - THC'!A119:AA3174,14,0),"")</f>
        <v/>
      </c>
      <c r="F123" s="10" t="str">
        <f>IFERROR(VLOOKUP(L123,'Raw data - THC'!A119:AA3174,16,0),"")</f>
        <v/>
      </c>
      <c r="G123" s="10" t="str">
        <f>IFERROR(VLOOKUP(L123,'Raw data - THC'!A119:AA3174,18,0),"")</f>
        <v/>
      </c>
      <c r="H123" s="10" t="str">
        <f>IFERROR(VLOOKUP(L123,'Raw data - THC'!A119:AA3174,20,0),"")</f>
        <v/>
      </c>
      <c r="I123" s="10" t="str">
        <f>IFERROR(VLOOKUP(L123,'Raw data - THC'!A119:AA3174,22,0),"")</f>
        <v/>
      </c>
      <c r="J123" s="10" t="str">
        <f>IFERROR(VLOOKUP(L123,'Raw data - THC'!A119:AA3174,24,0),"")</f>
        <v/>
      </c>
      <c r="K123" s="10" t="str">
        <f>IFERROR(VLOOKUP(L123,'Raw data - THC'!A119:AA3174,25,0),"")</f>
        <v/>
      </c>
      <c r="L123" s="8">
        <v>118</v>
      </c>
      <c r="N123"/>
    </row>
    <row r="124" spans="1:14" ht="16.5" x14ac:dyDescent="0.45">
      <c r="A124" s="10" t="str">
        <f>IFERROR(VLOOKUP(L124,'Raw data - THC'!A120:AA3175,4,0),"")</f>
        <v/>
      </c>
      <c r="B124" s="19" t="str">
        <f>IFERROR(VLOOKUP(L124,'Raw data - THC'!A120:AA3175,7,0),"")</f>
        <v/>
      </c>
      <c r="C124" s="10" t="str">
        <f>IFERROR(VLOOKUP(L124,'Raw data - THC'!A120:AA73175,9,0),"")</f>
        <v/>
      </c>
      <c r="D124" s="10" t="str">
        <f>IFERROR(VLOOKUP(L124,'Raw data - THC'!A120:AA3175,12,0),"")</f>
        <v/>
      </c>
      <c r="E124" s="10" t="str">
        <f>IFERROR(VLOOKUP(L124,'Raw data - THC'!A120:AA3175,14,0),"")</f>
        <v/>
      </c>
      <c r="F124" s="10" t="str">
        <f>IFERROR(VLOOKUP(L124,'Raw data - THC'!A120:AA3175,16,0),"")</f>
        <v/>
      </c>
      <c r="G124" s="10" t="str">
        <f>IFERROR(VLOOKUP(L124,'Raw data - THC'!A120:AA3175,18,0),"")</f>
        <v/>
      </c>
      <c r="H124" s="10" t="str">
        <f>IFERROR(VLOOKUP(L124,'Raw data - THC'!A120:AA3175,20,0),"")</f>
        <v/>
      </c>
      <c r="I124" s="10" t="str">
        <f>IFERROR(VLOOKUP(L124,'Raw data - THC'!A120:AA3175,22,0),"")</f>
        <v/>
      </c>
      <c r="J124" s="10" t="str">
        <f>IFERROR(VLOOKUP(L124,'Raw data - THC'!A120:AA3175,24,0),"")</f>
        <v/>
      </c>
      <c r="K124" s="10" t="str">
        <f>IFERROR(VLOOKUP(L124,'Raw data - THC'!A120:AA3175,25,0),"")</f>
        <v/>
      </c>
      <c r="L124" s="8">
        <v>119</v>
      </c>
      <c r="N124"/>
    </row>
    <row r="125" spans="1:14" ht="16.5" x14ac:dyDescent="0.45">
      <c r="A125" s="10" t="str">
        <f>IFERROR(VLOOKUP(L125,'Raw data - THC'!A121:AA3176,4,0),"")</f>
        <v/>
      </c>
      <c r="B125" s="19" t="str">
        <f>IFERROR(VLOOKUP(L125,'Raw data - THC'!A121:AA3176,7,0),"")</f>
        <v/>
      </c>
      <c r="C125" s="10" t="str">
        <f>IFERROR(VLOOKUP(L125,'Raw data - THC'!A121:AA73176,9,0),"")</f>
        <v/>
      </c>
      <c r="D125" s="10" t="str">
        <f>IFERROR(VLOOKUP(L125,'Raw data - THC'!A121:AA3176,12,0),"")</f>
        <v/>
      </c>
      <c r="E125" s="10" t="str">
        <f>IFERROR(VLOOKUP(L125,'Raw data - THC'!A121:AA3176,14,0),"")</f>
        <v/>
      </c>
      <c r="F125" s="10" t="str">
        <f>IFERROR(VLOOKUP(L125,'Raw data - THC'!A121:AA3176,16,0),"")</f>
        <v/>
      </c>
      <c r="G125" s="10" t="str">
        <f>IFERROR(VLOOKUP(L125,'Raw data - THC'!A121:AA3176,18,0),"")</f>
        <v/>
      </c>
      <c r="H125" s="10" t="str">
        <f>IFERROR(VLOOKUP(L125,'Raw data - THC'!A121:AA3176,20,0),"")</f>
        <v/>
      </c>
      <c r="I125" s="10" t="str">
        <f>IFERROR(VLOOKUP(L125,'Raw data - THC'!A121:AA3176,22,0),"")</f>
        <v/>
      </c>
      <c r="J125" s="10" t="str">
        <f>IFERROR(VLOOKUP(L125,'Raw data - THC'!A121:AA3176,24,0),"")</f>
        <v/>
      </c>
      <c r="K125" s="10" t="str">
        <f>IFERROR(VLOOKUP(L125,'Raw data - THC'!A121:AA3176,25,0),"")</f>
        <v/>
      </c>
      <c r="L125" s="8">
        <v>120</v>
      </c>
      <c r="N125"/>
    </row>
    <row r="126" spans="1:14" ht="16.5" x14ac:dyDescent="0.45">
      <c r="A126" s="10" t="str">
        <f>IFERROR(VLOOKUP(L126,'Raw data - THC'!A122:AA3177,4,0),"")</f>
        <v/>
      </c>
      <c r="B126" s="19" t="str">
        <f>IFERROR(VLOOKUP(L126,'Raw data - THC'!A122:AA3177,7,0),"")</f>
        <v/>
      </c>
      <c r="C126" s="10" t="str">
        <f>IFERROR(VLOOKUP(L126,'Raw data - THC'!A122:AA73177,9,0),"")</f>
        <v/>
      </c>
      <c r="D126" s="10" t="str">
        <f>IFERROR(VLOOKUP(L126,'Raw data - THC'!A122:AA3177,12,0),"")</f>
        <v/>
      </c>
      <c r="E126" s="10" t="str">
        <f>IFERROR(VLOOKUP(L126,'Raw data - THC'!A122:AA3177,14,0),"")</f>
        <v/>
      </c>
      <c r="F126" s="10" t="str">
        <f>IFERROR(VLOOKUP(L126,'Raw data - THC'!A122:AA3177,16,0),"")</f>
        <v/>
      </c>
      <c r="G126" s="10" t="str">
        <f>IFERROR(VLOOKUP(L126,'Raw data - THC'!A122:AA3177,18,0),"")</f>
        <v/>
      </c>
      <c r="H126" s="10" t="str">
        <f>IFERROR(VLOOKUP(L126,'Raw data - THC'!A122:AA3177,20,0),"")</f>
        <v/>
      </c>
      <c r="I126" s="10" t="str">
        <f>IFERROR(VLOOKUP(L126,'Raw data - THC'!A122:AA3177,22,0),"")</f>
        <v/>
      </c>
      <c r="J126" s="10" t="str">
        <f>IFERROR(VLOOKUP(L126,'Raw data - THC'!A122:AA3177,24,0),"")</f>
        <v/>
      </c>
      <c r="K126" s="10" t="str">
        <f>IFERROR(VLOOKUP(L126,'Raw data - THC'!A122:AA3177,25,0),"")</f>
        <v/>
      </c>
      <c r="L126" s="8">
        <v>121</v>
      </c>
      <c r="N126"/>
    </row>
    <row r="127" spans="1:14" ht="16.5" x14ac:dyDescent="0.45">
      <c r="A127" s="10" t="str">
        <f>IFERROR(VLOOKUP(L127,'Raw data - THC'!A123:AA3178,4,0),"")</f>
        <v/>
      </c>
      <c r="B127" s="19" t="str">
        <f>IFERROR(VLOOKUP(L127,'Raw data - THC'!A123:AA3178,7,0),"")</f>
        <v/>
      </c>
      <c r="C127" s="10" t="str">
        <f>IFERROR(VLOOKUP(L127,'Raw data - THC'!A123:AA73178,9,0),"")</f>
        <v/>
      </c>
      <c r="D127" s="10" t="str">
        <f>IFERROR(VLOOKUP(L127,'Raw data - THC'!A123:AA3178,12,0),"")</f>
        <v/>
      </c>
      <c r="E127" s="10" t="str">
        <f>IFERROR(VLOOKUP(L127,'Raw data - THC'!A123:AA3178,14,0),"")</f>
        <v/>
      </c>
      <c r="F127" s="10" t="str">
        <f>IFERROR(VLOOKUP(L127,'Raw data - THC'!A123:AA3178,16,0),"")</f>
        <v/>
      </c>
      <c r="G127" s="10" t="str">
        <f>IFERROR(VLOOKUP(L127,'Raw data - THC'!A123:AA3178,18,0),"")</f>
        <v/>
      </c>
      <c r="H127" s="10" t="str">
        <f>IFERROR(VLOOKUP(L127,'Raw data - THC'!A123:AA3178,20,0),"")</f>
        <v/>
      </c>
      <c r="I127" s="10" t="str">
        <f>IFERROR(VLOOKUP(L127,'Raw data - THC'!A123:AA3178,22,0),"")</f>
        <v/>
      </c>
      <c r="J127" s="10" t="str">
        <f>IFERROR(VLOOKUP(L127,'Raw data - THC'!A123:AA3178,24,0),"")</f>
        <v/>
      </c>
      <c r="K127" s="10" t="str">
        <f>IFERROR(VLOOKUP(L127,'Raw data - THC'!A123:AA3178,25,0),"")</f>
        <v/>
      </c>
      <c r="L127" s="8">
        <v>122</v>
      </c>
      <c r="N127"/>
    </row>
    <row r="128" spans="1:14" ht="16.5" x14ac:dyDescent="0.45">
      <c r="A128" s="10" t="str">
        <f>IFERROR(VLOOKUP(L128,'Raw data - THC'!A124:AA3179,4,0),"")</f>
        <v/>
      </c>
      <c r="B128" s="19" t="str">
        <f>IFERROR(VLOOKUP(L128,'Raw data - THC'!A124:AA3179,7,0),"")</f>
        <v/>
      </c>
      <c r="C128" s="10" t="str">
        <f>IFERROR(VLOOKUP(L128,'Raw data - THC'!A124:AA73179,9,0),"")</f>
        <v/>
      </c>
      <c r="D128" s="10" t="str">
        <f>IFERROR(VLOOKUP(L128,'Raw data - THC'!A124:AA3179,12,0),"")</f>
        <v/>
      </c>
      <c r="E128" s="10" t="str">
        <f>IFERROR(VLOOKUP(L128,'Raw data - THC'!A124:AA3179,14,0),"")</f>
        <v/>
      </c>
      <c r="F128" s="10" t="str">
        <f>IFERROR(VLOOKUP(L128,'Raw data - THC'!A124:AA3179,16,0),"")</f>
        <v/>
      </c>
      <c r="G128" s="10" t="str">
        <f>IFERROR(VLOOKUP(L128,'Raw data - THC'!A124:AA3179,18,0),"")</f>
        <v/>
      </c>
      <c r="H128" s="10" t="str">
        <f>IFERROR(VLOOKUP(L128,'Raw data - THC'!A124:AA3179,20,0),"")</f>
        <v/>
      </c>
      <c r="I128" s="10" t="str">
        <f>IFERROR(VLOOKUP(L128,'Raw data - THC'!A124:AA3179,22,0),"")</f>
        <v/>
      </c>
      <c r="J128" s="10" t="str">
        <f>IFERROR(VLOOKUP(L128,'Raw data - THC'!A124:AA3179,24,0),"")</f>
        <v/>
      </c>
      <c r="K128" s="10" t="str">
        <f>IFERROR(VLOOKUP(L128,'Raw data - THC'!A124:AA3179,25,0),"")</f>
        <v/>
      </c>
      <c r="L128" s="8">
        <v>123</v>
      </c>
      <c r="N128"/>
    </row>
    <row r="129" spans="1:14" ht="16.5" x14ac:dyDescent="0.45">
      <c r="A129" s="10" t="str">
        <f>IFERROR(VLOOKUP(L129,'Raw data - THC'!A125:AA3180,4,0),"")</f>
        <v/>
      </c>
      <c r="B129" s="19" t="str">
        <f>IFERROR(VLOOKUP(L129,'Raw data - THC'!A125:AA3180,7,0),"")</f>
        <v/>
      </c>
      <c r="C129" s="10" t="str">
        <f>IFERROR(VLOOKUP(L129,'Raw data - THC'!A125:AA73180,9,0),"")</f>
        <v/>
      </c>
      <c r="D129" s="10" t="str">
        <f>IFERROR(VLOOKUP(L129,'Raw data - THC'!A125:AA3180,12,0),"")</f>
        <v/>
      </c>
      <c r="E129" s="10" t="str">
        <f>IFERROR(VLOOKUP(L129,'Raw data - THC'!A125:AA3180,14,0),"")</f>
        <v/>
      </c>
      <c r="F129" s="10" t="str">
        <f>IFERROR(VLOOKUP(L129,'Raw data - THC'!A125:AA3180,16,0),"")</f>
        <v/>
      </c>
      <c r="G129" s="10" t="str">
        <f>IFERROR(VLOOKUP(L129,'Raw data - THC'!A125:AA3180,18,0),"")</f>
        <v/>
      </c>
      <c r="H129" s="10" t="str">
        <f>IFERROR(VLOOKUP(L129,'Raw data - THC'!A125:AA3180,20,0),"")</f>
        <v/>
      </c>
      <c r="I129" s="10" t="str">
        <f>IFERROR(VLOOKUP(L129,'Raw data - THC'!A125:AA3180,22,0),"")</f>
        <v/>
      </c>
      <c r="J129" s="10" t="str">
        <f>IFERROR(VLOOKUP(L129,'Raw data - THC'!A125:AA3180,24,0),"")</f>
        <v/>
      </c>
      <c r="K129" s="10" t="str">
        <f>IFERROR(VLOOKUP(L129,'Raw data - THC'!A125:AA3180,25,0),"")</f>
        <v/>
      </c>
      <c r="L129" s="8">
        <v>124</v>
      </c>
      <c r="N129"/>
    </row>
    <row r="130" spans="1:14" ht="16.5" x14ac:dyDescent="0.45">
      <c r="A130" s="10" t="str">
        <f>IFERROR(VLOOKUP(L130,'Raw data - THC'!A126:AA3181,4,0),"")</f>
        <v/>
      </c>
      <c r="B130" s="19" t="str">
        <f>IFERROR(VLOOKUP(L130,'Raw data - THC'!A126:AA3181,7,0),"")</f>
        <v/>
      </c>
      <c r="C130" s="10" t="str">
        <f>IFERROR(VLOOKUP(L130,'Raw data - THC'!A126:AA73181,9,0),"")</f>
        <v/>
      </c>
      <c r="D130" s="10" t="str">
        <f>IFERROR(VLOOKUP(L130,'Raw data - THC'!A126:AA3181,12,0),"")</f>
        <v/>
      </c>
      <c r="E130" s="10" t="str">
        <f>IFERROR(VLOOKUP(L130,'Raw data - THC'!A126:AA3181,14,0),"")</f>
        <v/>
      </c>
      <c r="F130" s="10" t="str">
        <f>IFERROR(VLOOKUP(L130,'Raw data - THC'!A126:AA3181,16,0),"")</f>
        <v/>
      </c>
      <c r="G130" s="10" t="str">
        <f>IFERROR(VLOOKUP(L130,'Raw data - THC'!A126:AA3181,18,0),"")</f>
        <v/>
      </c>
      <c r="H130" s="10" t="str">
        <f>IFERROR(VLOOKUP(L130,'Raw data - THC'!A126:AA3181,20,0),"")</f>
        <v/>
      </c>
      <c r="I130" s="10" t="str">
        <f>IFERROR(VLOOKUP(L130,'Raw data - THC'!A126:AA3181,22,0),"")</f>
        <v/>
      </c>
      <c r="J130" s="10" t="str">
        <f>IFERROR(VLOOKUP(L130,'Raw data - THC'!A126:AA3181,24,0),"")</f>
        <v/>
      </c>
      <c r="K130" s="10" t="str">
        <f>IFERROR(VLOOKUP(L130,'Raw data - THC'!A126:AA3181,25,0),"")</f>
        <v/>
      </c>
      <c r="L130" s="8">
        <v>125</v>
      </c>
      <c r="N130"/>
    </row>
    <row r="131" spans="1:14" ht="16.5" x14ac:dyDescent="0.45">
      <c r="A131" s="10" t="str">
        <f>IFERROR(VLOOKUP(L131,'Raw data - THC'!A127:AA3182,4,0),"")</f>
        <v/>
      </c>
      <c r="B131" s="19" t="str">
        <f>IFERROR(VLOOKUP(L131,'Raw data - THC'!A127:AA3182,7,0),"")</f>
        <v/>
      </c>
      <c r="C131" s="10" t="str">
        <f>IFERROR(VLOOKUP(L131,'Raw data - THC'!A127:AA73182,9,0),"")</f>
        <v/>
      </c>
      <c r="D131" s="10" t="str">
        <f>IFERROR(VLOOKUP(L131,'Raw data - THC'!A127:AA3182,12,0),"")</f>
        <v/>
      </c>
      <c r="E131" s="10" t="str">
        <f>IFERROR(VLOOKUP(L131,'Raw data - THC'!A127:AA3182,14,0),"")</f>
        <v/>
      </c>
      <c r="F131" s="10" t="str">
        <f>IFERROR(VLOOKUP(L131,'Raw data - THC'!A127:AA3182,16,0),"")</f>
        <v/>
      </c>
      <c r="G131" s="10" t="str">
        <f>IFERROR(VLOOKUP(L131,'Raw data - THC'!A127:AA3182,18,0),"")</f>
        <v/>
      </c>
      <c r="H131" s="10" t="str">
        <f>IFERROR(VLOOKUP(L131,'Raw data - THC'!A127:AA3182,20,0),"")</f>
        <v/>
      </c>
      <c r="I131" s="10" t="str">
        <f>IFERROR(VLOOKUP(L131,'Raw data - THC'!A127:AA3182,22,0),"")</f>
        <v/>
      </c>
      <c r="J131" s="10" t="str">
        <f>IFERROR(VLOOKUP(L131,'Raw data - THC'!A127:AA3182,24,0),"")</f>
        <v/>
      </c>
      <c r="K131" s="10" t="str">
        <f>IFERROR(VLOOKUP(L131,'Raw data - THC'!A127:AA3182,25,0),"")</f>
        <v/>
      </c>
      <c r="L131" s="8">
        <v>126</v>
      </c>
      <c r="N131"/>
    </row>
    <row r="132" spans="1:14" ht="16.5" x14ac:dyDescent="0.45">
      <c r="A132" s="10" t="str">
        <f>IFERROR(VLOOKUP(L132,'Raw data - THC'!A128:AA3183,4,0),"")</f>
        <v/>
      </c>
      <c r="B132" s="19" t="str">
        <f>IFERROR(VLOOKUP(L132,'Raw data - THC'!A128:AA3183,7,0),"")</f>
        <v/>
      </c>
      <c r="C132" s="10" t="str">
        <f>IFERROR(VLOOKUP(L132,'Raw data - THC'!A128:AA73183,9,0),"")</f>
        <v/>
      </c>
      <c r="D132" s="10" t="str">
        <f>IFERROR(VLOOKUP(L132,'Raw data - THC'!A128:AA3183,12,0),"")</f>
        <v/>
      </c>
      <c r="E132" s="10" t="str">
        <f>IFERROR(VLOOKUP(L132,'Raw data - THC'!A128:AA3183,14,0),"")</f>
        <v/>
      </c>
      <c r="F132" s="10" t="str">
        <f>IFERROR(VLOOKUP(L132,'Raw data - THC'!A128:AA3183,16,0),"")</f>
        <v/>
      </c>
      <c r="G132" s="10" t="str">
        <f>IFERROR(VLOOKUP(L132,'Raw data - THC'!A128:AA3183,18,0),"")</f>
        <v/>
      </c>
      <c r="H132" s="10" t="str">
        <f>IFERROR(VLOOKUP(L132,'Raw data - THC'!A128:AA3183,20,0),"")</f>
        <v/>
      </c>
      <c r="I132" s="10" t="str">
        <f>IFERROR(VLOOKUP(L132,'Raw data - THC'!A128:AA3183,22,0),"")</f>
        <v/>
      </c>
      <c r="J132" s="10" t="str">
        <f>IFERROR(VLOOKUP(L132,'Raw data - THC'!A128:AA3183,24,0),"")</f>
        <v/>
      </c>
      <c r="K132" s="10" t="str">
        <f>IFERROR(VLOOKUP(L132,'Raw data - THC'!A128:AA3183,25,0),"")</f>
        <v/>
      </c>
      <c r="L132" s="8">
        <v>127</v>
      </c>
      <c r="N132"/>
    </row>
    <row r="133" spans="1:14" ht="16.5" x14ac:dyDescent="0.45">
      <c r="A133" s="10" t="str">
        <f>IFERROR(VLOOKUP(L133,'Raw data - THC'!A129:AA3184,4,0),"")</f>
        <v/>
      </c>
      <c r="B133" s="19" t="str">
        <f>IFERROR(VLOOKUP(L133,'Raw data - THC'!A129:AA3184,7,0),"")</f>
        <v/>
      </c>
      <c r="C133" s="10" t="str">
        <f>IFERROR(VLOOKUP(L133,'Raw data - THC'!A129:AA73184,9,0),"")</f>
        <v/>
      </c>
      <c r="D133" s="10" t="str">
        <f>IFERROR(VLOOKUP(L133,'Raw data - THC'!A129:AA3184,12,0),"")</f>
        <v/>
      </c>
      <c r="E133" s="10" t="str">
        <f>IFERROR(VLOOKUP(L133,'Raw data - THC'!A129:AA3184,14,0),"")</f>
        <v/>
      </c>
      <c r="F133" s="10" t="str">
        <f>IFERROR(VLOOKUP(L133,'Raw data - THC'!A129:AA3184,16,0),"")</f>
        <v/>
      </c>
      <c r="G133" s="10" t="str">
        <f>IFERROR(VLOOKUP(L133,'Raw data - THC'!A129:AA3184,18,0),"")</f>
        <v/>
      </c>
      <c r="H133" s="10" t="str">
        <f>IFERROR(VLOOKUP(L133,'Raw data - THC'!A129:AA3184,20,0),"")</f>
        <v/>
      </c>
      <c r="I133" s="10" t="str">
        <f>IFERROR(VLOOKUP(L133,'Raw data - THC'!A129:AA3184,22,0),"")</f>
        <v/>
      </c>
      <c r="J133" s="10" t="str">
        <f>IFERROR(VLOOKUP(L133,'Raw data - THC'!A129:AA3184,24,0),"")</f>
        <v/>
      </c>
      <c r="K133" s="10" t="str">
        <f>IFERROR(VLOOKUP(L133,'Raw data - THC'!A129:AA3184,25,0),"")</f>
        <v/>
      </c>
      <c r="L133" s="8">
        <v>128</v>
      </c>
      <c r="N133"/>
    </row>
    <row r="134" spans="1:14" ht="16.5" x14ac:dyDescent="0.45">
      <c r="A134" s="10" t="str">
        <f>IFERROR(VLOOKUP(L134,'Raw data - THC'!A130:AA3185,4,0),"")</f>
        <v/>
      </c>
      <c r="B134" s="19" t="str">
        <f>IFERROR(VLOOKUP(L134,'Raw data - THC'!A130:AA3185,7,0),"")</f>
        <v/>
      </c>
      <c r="C134" s="10" t="str">
        <f>IFERROR(VLOOKUP(L134,'Raw data - THC'!A130:AA73185,9,0),"")</f>
        <v/>
      </c>
      <c r="D134" s="10" t="str">
        <f>IFERROR(VLOOKUP(L134,'Raw data - THC'!A130:AA3185,12,0),"")</f>
        <v/>
      </c>
      <c r="E134" s="10" t="str">
        <f>IFERROR(VLOOKUP(L134,'Raw data - THC'!A130:AA3185,14,0),"")</f>
        <v/>
      </c>
      <c r="F134" s="10" t="str">
        <f>IFERROR(VLOOKUP(L134,'Raw data - THC'!A130:AA3185,16,0),"")</f>
        <v/>
      </c>
      <c r="G134" s="10" t="str">
        <f>IFERROR(VLOOKUP(L134,'Raw data - THC'!A130:AA3185,18,0),"")</f>
        <v/>
      </c>
      <c r="H134" s="10" t="str">
        <f>IFERROR(VLOOKUP(L134,'Raw data - THC'!A130:AA3185,20,0),"")</f>
        <v/>
      </c>
      <c r="I134" s="10" t="str">
        <f>IFERROR(VLOOKUP(L134,'Raw data - THC'!A130:AA3185,22,0),"")</f>
        <v/>
      </c>
      <c r="J134" s="10" t="str">
        <f>IFERROR(VLOOKUP(L134,'Raw data - THC'!A130:AA3185,24,0),"")</f>
        <v/>
      </c>
      <c r="K134" s="10" t="str">
        <f>IFERROR(VLOOKUP(L134,'Raw data - THC'!A130:AA3185,25,0),"")</f>
        <v/>
      </c>
      <c r="L134" s="8">
        <v>129</v>
      </c>
      <c r="N134"/>
    </row>
    <row r="135" spans="1:14" ht="16.5" x14ac:dyDescent="0.45">
      <c r="A135" s="10" t="str">
        <f>IFERROR(VLOOKUP(L135,'Raw data - THC'!A131:AA3186,4,0),"")</f>
        <v/>
      </c>
      <c r="B135" s="19" t="str">
        <f>IFERROR(VLOOKUP(L135,'Raw data - THC'!A131:AA3186,7,0),"")</f>
        <v/>
      </c>
      <c r="C135" s="10" t="str">
        <f>IFERROR(VLOOKUP(L135,'Raw data - THC'!A131:AA73186,9,0),"")</f>
        <v/>
      </c>
      <c r="D135" s="10" t="str">
        <f>IFERROR(VLOOKUP(L135,'Raw data - THC'!A131:AA3186,12,0),"")</f>
        <v/>
      </c>
      <c r="E135" s="10" t="str">
        <f>IFERROR(VLOOKUP(L135,'Raw data - THC'!A131:AA3186,14,0),"")</f>
        <v/>
      </c>
      <c r="F135" s="10" t="str">
        <f>IFERROR(VLOOKUP(L135,'Raw data - THC'!A131:AA3186,16,0),"")</f>
        <v/>
      </c>
      <c r="G135" s="10" t="str">
        <f>IFERROR(VLOOKUP(L135,'Raw data - THC'!A131:AA3186,18,0),"")</f>
        <v/>
      </c>
      <c r="H135" s="10" t="str">
        <f>IFERROR(VLOOKUP(L135,'Raw data - THC'!A131:AA3186,20,0),"")</f>
        <v/>
      </c>
      <c r="I135" s="10" t="str">
        <f>IFERROR(VLOOKUP(L135,'Raw data - THC'!A131:AA3186,22,0),"")</f>
        <v/>
      </c>
      <c r="J135" s="10" t="str">
        <f>IFERROR(VLOOKUP(L135,'Raw data - THC'!A131:AA3186,24,0),"")</f>
        <v/>
      </c>
      <c r="K135" s="10" t="str">
        <f>IFERROR(VLOOKUP(L135,'Raw data - THC'!A131:AA3186,25,0),"")</f>
        <v/>
      </c>
      <c r="L135" s="8">
        <v>130</v>
      </c>
      <c r="N135"/>
    </row>
    <row r="136" spans="1:14" ht="16.5" x14ac:dyDescent="0.45">
      <c r="A136" s="10" t="str">
        <f>IFERROR(VLOOKUP(L136,'Raw data - THC'!A132:AA3187,4,0),"")</f>
        <v/>
      </c>
      <c r="B136" s="19" t="str">
        <f>IFERROR(VLOOKUP(L136,'Raw data - THC'!A132:AA3187,7,0),"")</f>
        <v/>
      </c>
      <c r="C136" s="10" t="str">
        <f>IFERROR(VLOOKUP(L136,'Raw data - THC'!A132:AA73187,9,0),"")</f>
        <v/>
      </c>
      <c r="D136" s="10" t="str">
        <f>IFERROR(VLOOKUP(L136,'Raw data - THC'!A132:AA3187,12,0),"")</f>
        <v/>
      </c>
      <c r="E136" s="10" t="str">
        <f>IFERROR(VLOOKUP(L136,'Raw data - THC'!A132:AA3187,14,0),"")</f>
        <v/>
      </c>
      <c r="F136" s="10" t="str">
        <f>IFERROR(VLOOKUP(L136,'Raw data - THC'!A132:AA3187,16,0),"")</f>
        <v/>
      </c>
      <c r="G136" s="10" t="str">
        <f>IFERROR(VLOOKUP(L136,'Raw data - THC'!A132:AA3187,18,0),"")</f>
        <v/>
      </c>
      <c r="H136" s="10" t="str">
        <f>IFERROR(VLOOKUP(L136,'Raw data - THC'!A132:AA3187,20,0),"")</f>
        <v/>
      </c>
      <c r="I136" s="10" t="str">
        <f>IFERROR(VLOOKUP(L136,'Raw data - THC'!A132:AA3187,22,0),"")</f>
        <v/>
      </c>
      <c r="J136" s="10" t="str">
        <f>IFERROR(VLOOKUP(L136,'Raw data - THC'!A132:AA3187,24,0),"")</f>
        <v/>
      </c>
      <c r="K136" s="10" t="str">
        <f>IFERROR(VLOOKUP(L136,'Raw data - THC'!A132:AA3187,25,0),"")</f>
        <v/>
      </c>
      <c r="L136" s="8">
        <v>131</v>
      </c>
      <c r="N136"/>
    </row>
    <row r="137" spans="1:14" ht="16.5" x14ac:dyDescent="0.45">
      <c r="A137" s="10" t="str">
        <f>IFERROR(VLOOKUP(L137,'Raw data - THC'!A133:AA3188,4,0),"")</f>
        <v/>
      </c>
      <c r="B137" s="19" t="str">
        <f>IFERROR(VLOOKUP(L137,'Raw data - THC'!A133:AA3188,7,0),"")</f>
        <v/>
      </c>
      <c r="C137" s="10" t="str">
        <f>IFERROR(VLOOKUP(L137,'Raw data - THC'!A133:AA73188,9,0),"")</f>
        <v/>
      </c>
      <c r="D137" s="10" t="str">
        <f>IFERROR(VLOOKUP(L137,'Raw data - THC'!A133:AA3188,12,0),"")</f>
        <v/>
      </c>
      <c r="E137" s="10" t="str">
        <f>IFERROR(VLOOKUP(L137,'Raw data - THC'!A133:AA3188,14,0),"")</f>
        <v/>
      </c>
      <c r="F137" s="10" t="str">
        <f>IFERROR(VLOOKUP(L137,'Raw data - THC'!A133:AA3188,16,0),"")</f>
        <v/>
      </c>
      <c r="G137" s="10" t="str">
        <f>IFERROR(VLOOKUP(L137,'Raw data - THC'!A133:AA3188,18,0),"")</f>
        <v/>
      </c>
      <c r="H137" s="10" t="str">
        <f>IFERROR(VLOOKUP(L137,'Raw data - THC'!A133:AA3188,20,0),"")</f>
        <v/>
      </c>
      <c r="I137" s="10" t="str">
        <f>IFERROR(VLOOKUP(L137,'Raw data - THC'!A133:AA3188,22,0),"")</f>
        <v/>
      </c>
      <c r="J137" s="10" t="str">
        <f>IFERROR(VLOOKUP(L137,'Raw data - THC'!A133:AA3188,24,0),"")</f>
        <v/>
      </c>
      <c r="K137" s="10" t="str">
        <f>IFERROR(VLOOKUP(L137,'Raw data - THC'!A133:AA3188,25,0),"")</f>
        <v/>
      </c>
      <c r="L137" s="8">
        <v>132</v>
      </c>
      <c r="N137"/>
    </row>
    <row r="138" spans="1:14" ht="16.5" x14ac:dyDescent="0.45">
      <c r="A138" s="10" t="str">
        <f>IFERROR(VLOOKUP(L138,'Raw data - THC'!A134:AA3189,4,0),"")</f>
        <v/>
      </c>
      <c r="B138" s="19" t="str">
        <f>IFERROR(VLOOKUP(L138,'Raw data - THC'!A134:AA3189,7,0),"")</f>
        <v/>
      </c>
      <c r="C138" s="10" t="str">
        <f>IFERROR(VLOOKUP(L138,'Raw data - THC'!A134:AA73189,9,0),"")</f>
        <v/>
      </c>
      <c r="D138" s="10" t="str">
        <f>IFERROR(VLOOKUP(L138,'Raw data - THC'!A134:AA3189,12,0),"")</f>
        <v/>
      </c>
      <c r="E138" s="10" t="str">
        <f>IFERROR(VLOOKUP(L138,'Raw data - THC'!A134:AA3189,14,0),"")</f>
        <v/>
      </c>
      <c r="F138" s="10" t="str">
        <f>IFERROR(VLOOKUP(L138,'Raw data - THC'!A134:AA3189,16,0),"")</f>
        <v/>
      </c>
      <c r="G138" s="10" t="str">
        <f>IFERROR(VLOOKUP(L138,'Raw data - THC'!A134:AA3189,18,0),"")</f>
        <v/>
      </c>
      <c r="H138" s="10" t="str">
        <f>IFERROR(VLOOKUP(L138,'Raw data - THC'!A134:AA3189,20,0),"")</f>
        <v/>
      </c>
      <c r="I138" s="10" t="str">
        <f>IFERROR(VLOOKUP(L138,'Raw data - THC'!A134:AA3189,22,0),"")</f>
        <v/>
      </c>
      <c r="J138" s="10" t="str">
        <f>IFERROR(VLOOKUP(L138,'Raw data - THC'!A134:AA3189,24,0),"")</f>
        <v/>
      </c>
      <c r="K138" s="10" t="str">
        <f>IFERROR(VLOOKUP(L138,'Raw data - THC'!A134:AA3189,25,0),"")</f>
        <v/>
      </c>
      <c r="L138" s="8">
        <v>133</v>
      </c>
      <c r="N138"/>
    </row>
    <row r="139" spans="1:14" ht="16.5" x14ac:dyDescent="0.45">
      <c r="A139" s="10" t="str">
        <f>IFERROR(VLOOKUP(L139,'Raw data - THC'!A135:AA3190,4,0),"")</f>
        <v/>
      </c>
      <c r="B139" s="19" t="str">
        <f>IFERROR(VLOOKUP(L139,'Raw data - THC'!A135:AA3190,7,0),"")</f>
        <v/>
      </c>
      <c r="C139" s="10" t="str">
        <f>IFERROR(VLOOKUP(L139,'Raw data - THC'!A135:AA73190,9,0),"")</f>
        <v/>
      </c>
      <c r="D139" s="10" t="str">
        <f>IFERROR(VLOOKUP(L139,'Raw data - THC'!A135:AA3190,12,0),"")</f>
        <v/>
      </c>
      <c r="E139" s="10" t="str">
        <f>IFERROR(VLOOKUP(L139,'Raw data - THC'!A135:AA3190,14,0),"")</f>
        <v/>
      </c>
      <c r="F139" s="10" t="str">
        <f>IFERROR(VLOOKUP(L139,'Raw data - THC'!A135:AA3190,16,0),"")</f>
        <v/>
      </c>
      <c r="G139" s="10" t="str">
        <f>IFERROR(VLOOKUP(L139,'Raw data - THC'!A135:AA3190,18,0),"")</f>
        <v/>
      </c>
      <c r="H139" s="10" t="str">
        <f>IFERROR(VLOOKUP(L139,'Raw data - THC'!A135:AA3190,20,0),"")</f>
        <v/>
      </c>
      <c r="I139" s="10" t="str">
        <f>IFERROR(VLOOKUP(L139,'Raw data - THC'!A135:AA3190,22,0),"")</f>
        <v/>
      </c>
      <c r="J139" s="10" t="str">
        <f>IFERROR(VLOOKUP(L139,'Raw data - THC'!A135:AA3190,24,0),"")</f>
        <v/>
      </c>
      <c r="K139" s="10" t="str">
        <f>IFERROR(VLOOKUP(L139,'Raw data - THC'!A135:AA3190,25,0),"")</f>
        <v/>
      </c>
      <c r="L139" s="8">
        <v>134</v>
      </c>
      <c r="N139"/>
    </row>
    <row r="140" spans="1:14" ht="16.5" x14ac:dyDescent="0.45">
      <c r="A140" s="10" t="str">
        <f>IFERROR(VLOOKUP(L140,'Raw data - THC'!A136:AA3191,4,0),"")</f>
        <v/>
      </c>
      <c r="B140" s="19" t="str">
        <f>IFERROR(VLOOKUP(L140,'Raw data - THC'!A136:AA3191,7,0),"")</f>
        <v/>
      </c>
      <c r="C140" s="10" t="str">
        <f>IFERROR(VLOOKUP(L140,'Raw data - THC'!A136:AA73191,9,0),"")</f>
        <v/>
      </c>
      <c r="D140" s="10" t="str">
        <f>IFERROR(VLOOKUP(L140,'Raw data - THC'!A136:AA3191,12,0),"")</f>
        <v/>
      </c>
      <c r="E140" s="10" t="str">
        <f>IFERROR(VLOOKUP(L140,'Raw data - THC'!A136:AA3191,14,0),"")</f>
        <v/>
      </c>
      <c r="F140" s="10" t="str">
        <f>IFERROR(VLOOKUP(L140,'Raw data - THC'!A136:AA3191,16,0),"")</f>
        <v/>
      </c>
      <c r="G140" s="10" t="str">
        <f>IFERROR(VLOOKUP(L140,'Raw data - THC'!A136:AA3191,18,0),"")</f>
        <v/>
      </c>
      <c r="H140" s="10" t="str">
        <f>IFERROR(VLOOKUP(L140,'Raw data - THC'!A136:AA3191,20,0),"")</f>
        <v/>
      </c>
      <c r="I140" s="10" t="str">
        <f>IFERROR(VLOOKUP(L140,'Raw data - THC'!A136:AA3191,22,0),"")</f>
        <v/>
      </c>
      <c r="J140" s="10" t="str">
        <f>IFERROR(VLOOKUP(L140,'Raw data - THC'!A136:AA3191,24,0),"")</f>
        <v/>
      </c>
      <c r="K140" s="10" t="str">
        <f>IFERROR(VLOOKUP(L140,'Raw data - THC'!A136:AA3191,25,0),"")</f>
        <v/>
      </c>
      <c r="L140" s="8">
        <v>135</v>
      </c>
      <c r="N140"/>
    </row>
    <row r="141" spans="1:14" ht="16.5" x14ac:dyDescent="0.45">
      <c r="A141" s="10" t="str">
        <f>IFERROR(VLOOKUP(L141,'Raw data - THC'!A137:AA3192,4,0),"")</f>
        <v/>
      </c>
      <c r="B141" s="19" t="str">
        <f>IFERROR(VLOOKUP(L141,'Raw data - THC'!A137:AA3192,7,0),"")</f>
        <v/>
      </c>
      <c r="C141" s="10" t="str">
        <f>IFERROR(VLOOKUP(L141,'Raw data - THC'!A137:AA73192,9,0),"")</f>
        <v/>
      </c>
      <c r="D141" s="10" t="str">
        <f>IFERROR(VLOOKUP(L141,'Raw data - THC'!A137:AA3192,12,0),"")</f>
        <v/>
      </c>
      <c r="E141" s="10" t="str">
        <f>IFERROR(VLOOKUP(L141,'Raw data - THC'!A137:AA3192,14,0),"")</f>
        <v/>
      </c>
      <c r="F141" s="10" t="str">
        <f>IFERROR(VLOOKUP(L141,'Raw data - THC'!A137:AA3192,16,0),"")</f>
        <v/>
      </c>
      <c r="G141" s="10" t="str">
        <f>IFERROR(VLOOKUP(L141,'Raw data - THC'!A137:AA3192,18,0),"")</f>
        <v/>
      </c>
      <c r="H141" s="10" t="str">
        <f>IFERROR(VLOOKUP(L141,'Raw data - THC'!A137:AA3192,20,0),"")</f>
        <v/>
      </c>
      <c r="I141" s="10" t="str">
        <f>IFERROR(VLOOKUP(L141,'Raw data - THC'!A137:AA3192,22,0),"")</f>
        <v/>
      </c>
      <c r="J141" s="10" t="str">
        <f>IFERROR(VLOOKUP(L141,'Raw data - THC'!A137:AA3192,24,0),"")</f>
        <v/>
      </c>
      <c r="K141" s="10" t="str">
        <f>IFERROR(VLOOKUP(L141,'Raw data - THC'!A137:AA3192,25,0),"")</f>
        <v/>
      </c>
      <c r="L141" s="8">
        <v>136</v>
      </c>
      <c r="N141"/>
    </row>
    <row r="142" spans="1:14" ht="16.5" x14ac:dyDescent="0.45">
      <c r="A142" s="10" t="str">
        <f>IFERROR(VLOOKUP(L142,'Raw data - THC'!A138:AA3193,4,0),"")</f>
        <v/>
      </c>
      <c r="B142" s="19" t="str">
        <f>IFERROR(VLOOKUP(L142,'Raw data - THC'!A138:AA3193,7,0),"")</f>
        <v/>
      </c>
      <c r="C142" s="10" t="str">
        <f>IFERROR(VLOOKUP(L142,'Raw data - THC'!A138:AA73193,9,0),"")</f>
        <v/>
      </c>
      <c r="D142" s="10" t="str">
        <f>IFERROR(VLOOKUP(L142,'Raw data - THC'!A138:AA3193,12,0),"")</f>
        <v/>
      </c>
      <c r="E142" s="10" t="str">
        <f>IFERROR(VLOOKUP(L142,'Raw data - THC'!A138:AA3193,14,0),"")</f>
        <v/>
      </c>
      <c r="F142" s="10" t="str">
        <f>IFERROR(VLOOKUP(L142,'Raw data - THC'!A138:AA3193,16,0),"")</f>
        <v/>
      </c>
      <c r="G142" s="10" t="str">
        <f>IFERROR(VLOOKUP(L142,'Raw data - THC'!A138:AA3193,18,0),"")</f>
        <v/>
      </c>
      <c r="H142" s="10" t="str">
        <f>IFERROR(VLOOKUP(L142,'Raw data - THC'!A138:AA3193,20,0),"")</f>
        <v/>
      </c>
      <c r="I142" s="10" t="str">
        <f>IFERROR(VLOOKUP(L142,'Raw data - THC'!A138:AA3193,22,0),"")</f>
        <v/>
      </c>
      <c r="J142" s="10" t="str">
        <f>IFERROR(VLOOKUP(L142,'Raw data - THC'!A138:AA3193,24,0),"")</f>
        <v/>
      </c>
      <c r="K142" s="10" t="str">
        <f>IFERROR(VLOOKUP(L142,'Raw data - THC'!A138:AA3193,25,0),"")</f>
        <v/>
      </c>
      <c r="L142" s="8">
        <v>137</v>
      </c>
      <c r="N142"/>
    </row>
    <row r="143" spans="1:14" ht="16.5" x14ac:dyDescent="0.45">
      <c r="A143" s="10" t="str">
        <f>IFERROR(VLOOKUP(L143,'Raw data - THC'!A139:AA3194,4,0),"")</f>
        <v/>
      </c>
      <c r="B143" s="19" t="str">
        <f>IFERROR(VLOOKUP(L143,'Raw data - THC'!A139:AA3194,7,0),"")</f>
        <v/>
      </c>
      <c r="C143" s="10" t="str">
        <f>IFERROR(VLOOKUP(L143,'Raw data - THC'!A139:AA73194,9,0),"")</f>
        <v/>
      </c>
      <c r="D143" s="10" t="str">
        <f>IFERROR(VLOOKUP(L143,'Raw data - THC'!A139:AA3194,12,0),"")</f>
        <v/>
      </c>
      <c r="E143" s="10" t="str">
        <f>IFERROR(VLOOKUP(L143,'Raw data - THC'!A139:AA3194,14,0),"")</f>
        <v/>
      </c>
      <c r="F143" s="10" t="str">
        <f>IFERROR(VLOOKUP(L143,'Raw data - THC'!A139:AA3194,16,0),"")</f>
        <v/>
      </c>
      <c r="G143" s="10" t="str">
        <f>IFERROR(VLOOKUP(L143,'Raw data - THC'!A139:AA3194,18,0),"")</f>
        <v/>
      </c>
      <c r="H143" s="10" t="str">
        <f>IFERROR(VLOOKUP(L143,'Raw data - THC'!A139:AA3194,20,0),"")</f>
        <v/>
      </c>
      <c r="I143" s="10" t="str">
        <f>IFERROR(VLOOKUP(L143,'Raw data - THC'!A139:AA3194,22,0),"")</f>
        <v/>
      </c>
      <c r="J143" s="10" t="str">
        <f>IFERROR(VLOOKUP(L143,'Raw data - THC'!A139:AA3194,24,0),"")</f>
        <v/>
      </c>
      <c r="K143" s="10" t="str">
        <f>IFERROR(VLOOKUP(L143,'Raw data - THC'!A139:AA3194,25,0),"")</f>
        <v/>
      </c>
      <c r="L143" s="8">
        <v>138</v>
      </c>
      <c r="N143"/>
    </row>
    <row r="144" spans="1:14" ht="16.5" x14ac:dyDescent="0.45">
      <c r="A144" s="10" t="str">
        <f>IFERROR(VLOOKUP(L144,'Raw data - THC'!A140:AA3195,4,0),"")</f>
        <v/>
      </c>
      <c r="B144" s="19" t="str">
        <f>IFERROR(VLOOKUP(L144,'Raw data - THC'!A140:AA3195,7,0),"")</f>
        <v/>
      </c>
      <c r="C144" s="10" t="str">
        <f>IFERROR(VLOOKUP(L144,'Raw data - THC'!A140:AA73195,9,0),"")</f>
        <v/>
      </c>
      <c r="D144" s="10" t="str">
        <f>IFERROR(VLOOKUP(L144,'Raw data - THC'!A140:AA3195,12,0),"")</f>
        <v/>
      </c>
      <c r="E144" s="10" t="str">
        <f>IFERROR(VLOOKUP(L144,'Raw data - THC'!A140:AA3195,14,0),"")</f>
        <v/>
      </c>
      <c r="F144" s="10" t="str">
        <f>IFERROR(VLOOKUP(L144,'Raw data - THC'!A140:AA3195,16,0),"")</f>
        <v/>
      </c>
      <c r="G144" s="10" t="str">
        <f>IFERROR(VLOOKUP(L144,'Raw data - THC'!A140:AA3195,18,0),"")</f>
        <v/>
      </c>
      <c r="H144" s="10" t="str">
        <f>IFERROR(VLOOKUP(L144,'Raw data - THC'!A140:AA3195,20,0),"")</f>
        <v/>
      </c>
      <c r="I144" s="10" t="str">
        <f>IFERROR(VLOOKUP(L144,'Raw data - THC'!A140:AA3195,22,0),"")</f>
        <v/>
      </c>
      <c r="J144" s="10" t="str">
        <f>IFERROR(VLOOKUP(L144,'Raw data - THC'!A140:AA3195,24,0),"")</f>
        <v/>
      </c>
      <c r="K144" s="10" t="str">
        <f>IFERROR(VLOOKUP(L144,'Raw data - THC'!A140:AA3195,25,0),"")</f>
        <v/>
      </c>
      <c r="L144" s="8">
        <v>139</v>
      </c>
      <c r="N144"/>
    </row>
    <row r="145" spans="1:14" ht="16.5" x14ac:dyDescent="0.45">
      <c r="A145" s="10" t="str">
        <f>IFERROR(VLOOKUP(L145,'Raw data - THC'!A141:AA3196,4,0),"")</f>
        <v/>
      </c>
      <c r="B145" s="19" t="str">
        <f>IFERROR(VLOOKUP(L145,'Raw data - THC'!A141:AA3196,7,0),"")</f>
        <v/>
      </c>
      <c r="C145" s="10" t="str">
        <f>IFERROR(VLOOKUP(L145,'Raw data - THC'!A141:AA73196,9,0),"")</f>
        <v/>
      </c>
      <c r="D145" s="10" t="str">
        <f>IFERROR(VLOOKUP(L145,'Raw data - THC'!A141:AA3196,12,0),"")</f>
        <v/>
      </c>
      <c r="E145" s="10" t="str">
        <f>IFERROR(VLOOKUP(L145,'Raw data - THC'!A141:AA3196,14,0),"")</f>
        <v/>
      </c>
      <c r="F145" s="10" t="str">
        <f>IFERROR(VLOOKUP(L145,'Raw data - THC'!A141:AA3196,16,0),"")</f>
        <v/>
      </c>
      <c r="G145" s="10" t="str">
        <f>IFERROR(VLOOKUP(L145,'Raw data - THC'!A141:AA3196,18,0),"")</f>
        <v/>
      </c>
      <c r="H145" s="10" t="str">
        <f>IFERROR(VLOOKUP(L145,'Raw data - THC'!A141:AA3196,20,0),"")</f>
        <v/>
      </c>
      <c r="I145" s="10" t="str">
        <f>IFERROR(VLOOKUP(L145,'Raw data - THC'!A141:AA3196,22,0),"")</f>
        <v/>
      </c>
      <c r="J145" s="10" t="str">
        <f>IFERROR(VLOOKUP(L145,'Raw data - THC'!A141:AA3196,24,0),"")</f>
        <v/>
      </c>
      <c r="K145" s="10" t="str">
        <f>IFERROR(VLOOKUP(L145,'Raw data - THC'!A141:AA3196,25,0),"")</f>
        <v/>
      </c>
      <c r="L145" s="8">
        <v>140</v>
      </c>
      <c r="N145"/>
    </row>
    <row r="146" spans="1:14" ht="16.5" x14ac:dyDescent="0.45">
      <c r="A146" s="10" t="str">
        <f>IFERROR(VLOOKUP(L146,'Raw data - THC'!A142:AA3197,4,0),"")</f>
        <v/>
      </c>
      <c r="B146" s="19" t="str">
        <f>IFERROR(VLOOKUP(L146,'Raw data - THC'!A142:AA3197,7,0),"")</f>
        <v/>
      </c>
      <c r="C146" s="10" t="str">
        <f>IFERROR(VLOOKUP(L146,'Raw data - THC'!A142:AA73197,9,0),"")</f>
        <v/>
      </c>
      <c r="D146" s="10" t="str">
        <f>IFERROR(VLOOKUP(L146,'Raw data - THC'!A142:AA3197,12,0),"")</f>
        <v/>
      </c>
      <c r="E146" s="10" t="str">
        <f>IFERROR(VLOOKUP(L146,'Raw data - THC'!A142:AA3197,14,0),"")</f>
        <v/>
      </c>
      <c r="F146" s="10" t="str">
        <f>IFERROR(VLOOKUP(L146,'Raw data - THC'!A142:AA3197,16,0),"")</f>
        <v/>
      </c>
      <c r="G146" s="10" t="str">
        <f>IFERROR(VLOOKUP(L146,'Raw data - THC'!A142:AA3197,18,0),"")</f>
        <v/>
      </c>
      <c r="H146" s="10" t="str">
        <f>IFERROR(VLOOKUP(L146,'Raw data - THC'!A142:AA3197,20,0),"")</f>
        <v/>
      </c>
      <c r="I146" s="10" t="str">
        <f>IFERROR(VLOOKUP(L146,'Raw data - THC'!A142:AA3197,22,0),"")</f>
        <v/>
      </c>
      <c r="J146" s="10" t="str">
        <f>IFERROR(VLOOKUP(L146,'Raw data - THC'!A142:AA3197,24,0),"")</f>
        <v/>
      </c>
      <c r="K146" s="10" t="str">
        <f>IFERROR(VLOOKUP(L146,'Raw data - THC'!A142:AA3197,25,0),"")</f>
        <v/>
      </c>
      <c r="L146" s="8">
        <v>141</v>
      </c>
      <c r="N146"/>
    </row>
    <row r="147" spans="1:14" ht="16.5" x14ac:dyDescent="0.45">
      <c r="A147" s="10" t="str">
        <f>IFERROR(VLOOKUP(L147,'Raw data - THC'!A143:AA3198,4,0),"")</f>
        <v/>
      </c>
      <c r="B147" s="19" t="str">
        <f>IFERROR(VLOOKUP(L147,'Raw data - THC'!A143:AA3198,7,0),"")</f>
        <v/>
      </c>
      <c r="C147" s="10" t="str">
        <f>IFERROR(VLOOKUP(L147,'Raw data - THC'!A143:AA73198,9,0),"")</f>
        <v/>
      </c>
      <c r="D147" s="10" t="str">
        <f>IFERROR(VLOOKUP(L147,'Raw data - THC'!A143:AA3198,12,0),"")</f>
        <v/>
      </c>
      <c r="E147" s="10" t="str">
        <f>IFERROR(VLOOKUP(L147,'Raw data - THC'!A143:AA3198,14,0),"")</f>
        <v/>
      </c>
      <c r="F147" s="10" t="str">
        <f>IFERROR(VLOOKUP(L147,'Raw data - THC'!A143:AA3198,16,0),"")</f>
        <v/>
      </c>
      <c r="G147" s="10" t="str">
        <f>IFERROR(VLOOKUP(L147,'Raw data - THC'!A143:AA3198,18,0),"")</f>
        <v/>
      </c>
      <c r="H147" s="10" t="str">
        <f>IFERROR(VLOOKUP(L147,'Raw data - THC'!A143:AA3198,20,0),"")</f>
        <v/>
      </c>
      <c r="I147" s="10" t="str">
        <f>IFERROR(VLOOKUP(L147,'Raw data - THC'!A143:AA3198,22,0),"")</f>
        <v/>
      </c>
      <c r="J147" s="10" t="str">
        <f>IFERROR(VLOOKUP(L147,'Raw data - THC'!A143:AA3198,24,0),"")</f>
        <v/>
      </c>
      <c r="K147" s="10" t="str">
        <f>IFERROR(VLOOKUP(L147,'Raw data - THC'!A143:AA3198,25,0),"")</f>
        <v/>
      </c>
      <c r="L147" s="8">
        <v>142</v>
      </c>
      <c r="N147"/>
    </row>
    <row r="148" spans="1:14" ht="16.5" x14ac:dyDescent="0.45">
      <c r="A148" s="10" t="str">
        <f>IFERROR(VLOOKUP(L148,'Raw data - THC'!A144:AA3199,4,0),"")</f>
        <v/>
      </c>
      <c r="B148" s="19" t="str">
        <f>IFERROR(VLOOKUP(L148,'Raw data - THC'!A144:AA3199,7,0),"")</f>
        <v/>
      </c>
      <c r="C148" s="10" t="str">
        <f>IFERROR(VLOOKUP(L148,'Raw data - THC'!A144:AA73199,9,0),"")</f>
        <v/>
      </c>
      <c r="D148" s="10" t="str">
        <f>IFERROR(VLOOKUP(L148,'Raw data - THC'!A144:AA3199,12,0),"")</f>
        <v/>
      </c>
      <c r="E148" s="10" t="str">
        <f>IFERROR(VLOOKUP(L148,'Raw data - THC'!A144:AA3199,14,0),"")</f>
        <v/>
      </c>
      <c r="F148" s="10" t="str">
        <f>IFERROR(VLOOKUP(L148,'Raw data - THC'!A144:AA3199,16,0),"")</f>
        <v/>
      </c>
      <c r="G148" s="10" t="str">
        <f>IFERROR(VLOOKUP(L148,'Raw data - THC'!A144:AA3199,18,0),"")</f>
        <v/>
      </c>
      <c r="H148" s="10" t="str">
        <f>IFERROR(VLOOKUP(L148,'Raw data - THC'!A144:AA3199,20,0),"")</f>
        <v/>
      </c>
      <c r="I148" s="10" t="str">
        <f>IFERROR(VLOOKUP(L148,'Raw data - THC'!A144:AA3199,22,0),"")</f>
        <v/>
      </c>
      <c r="J148" s="10" t="str">
        <f>IFERROR(VLOOKUP(L148,'Raw data - THC'!A144:AA3199,24,0),"")</f>
        <v/>
      </c>
      <c r="K148" s="10" t="str">
        <f>IFERROR(VLOOKUP(L148,'Raw data - THC'!A144:AA3199,25,0),"")</f>
        <v/>
      </c>
      <c r="L148" s="8">
        <v>143</v>
      </c>
      <c r="N148"/>
    </row>
    <row r="149" spans="1:14" ht="16.5" x14ac:dyDescent="0.45">
      <c r="A149" s="10" t="str">
        <f>IFERROR(VLOOKUP(L149,'Raw data - THC'!A145:AA3200,4,0),"")</f>
        <v/>
      </c>
      <c r="B149" s="19" t="str">
        <f>IFERROR(VLOOKUP(L149,'Raw data - THC'!A145:AA3200,7,0),"")</f>
        <v/>
      </c>
      <c r="C149" s="10" t="str">
        <f>IFERROR(VLOOKUP(L149,'Raw data - THC'!A145:AA73200,9,0),"")</f>
        <v/>
      </c>
      <c r="D149" s="10" t="str">
        <f>IFERROR(VLOOKUP(L149,'Raw data - THC'!A145:AA3200,12,0),"")</f>
        <v/>
      </c>
      <c r="E149" s="10" t="str">
        <f>IFERROR(VLOOKUP(L149,'Raw data - THC'!A145:AA3200,14,0),"")</f>
        <v/>
      </c>
      <c r="F149" s="10" t="str">
        <f>IFERROR(VLOOKUP(L149,'Raw data - THC'!A145:AA3200,16,0),"")</f>
        <v/>
      </c>
      <c r="G149" s="10" t="str">
        <f>IFERROR(VLOOKUP(L149,'Raw data - THC'!A145:AA3200,18,0),"")</f>
        <v/>
      </c>
      <c r="H149" s="10" t="str">
        <f>IFERROR(VLOOKUP(L149,'Raw data - THC'!A145:AA3200,20,0),"")</f>
        <v/>
      </c>
      <c r="I149" s="10" t="str">
        <f>IFERROR(VLOOKUP(L149,'Raw data - THC'!A145:AA3200,22,0),"")</f>
        <v/>
      </c>
      <c r="J149" s="10" t="str">
        <f>IFERROR(VLOOKUP(L149,'Raw data - THC'!A145:AA3200,24,0),"")</f>
        <v/>
      </c>
      <c r="K149" s="10" t="str">
        <f>IFERROR(VLOOKUP(L149,'Raw data - THC'!A145:AA3200,25,0),"")</f>
        <v/>
      </c>
      <c r="L149" s="8">
        <v>144</v>
      </c>
      <c r="N149"/>
    </row>
    <row r="150" spans="1:14" ht="16.5" x14ac:dyDescent="0.45">
      <c r="A150" s="10" t="str">
        <f>IFERROR(VLOOKUP(L150,'Raw data - THC'!A146:AA3201,4,0),"")</f>
        <v/>
      </c>
      <c r="B150" s="19" t="str">
        <f>IFERROR(VLOOKUP(L150,'Raw data - THC'!A146:AA3201,7,0),"")</f>
        <v/>
      </c>
      <c r="C150" s="10" t="str">
        <f>IFERROR(VLOOKUP(L150,'Raw data - THC'!A146:AA73201,9,0),"")</f>
        <v/>
      </c>
      <c r="D150" s="10" t="str">
        <f>IFERROR(VLOOKUP(L150,'Raw data - THC'!A146:AA3201,12,0),"")</f>
        <v/>
      </c>
      <c r="E150" s="10" t="str">
        <f>IFERROR(VLOOKUP(L150,'Raw data - THC'!A146:AA3201,14,0),"")</f>
        <v/>
      </c>
      <c r="F150" s="10" t="str">
        <f>IFERROR(VLOOKUP(L150,'Raw data - THC'!A146:AA3201,16,0),"")</f>
        <v/>
      </c>
      <c r="G150" s="10" t="str">
        <f>IFERROR(VLOOKUP(L150,'Raw data - THC'!A146:AA3201,18,0),"")</f>
        <v/>
      </c>
      <c r="H150" s="10" t="str">
        <f>IFERROR(VLOOKUP(L150,'Raw data - THC'!A146:AA3201,20,0),"")</f>
        <v/>
      </c>
      <c r="I150" s="10" t="str">
        <f>IFERROR(VLOOKUP(L150,'Raw data - THC'!A146:AA3201,22,0),"")</f>
        <v/>
      </c>
      <c r="J150" s="10" t="str">
        <f>IFERROR(VLOOKUP(L150,'Raw data - THC'!A146:AA3201,24,0),"")</f>
        <v/>
      </c>
      <c r="K150" s="10" t="str">
        <f>IFERROR(VLOOKUP(L150,'Raw data - THC'!A146:AA3201,25,0),"")</f>
        <v/>
      </c>
      <c r="L150" s="8">
        <v>145</v>
      </c>
      <c r="N150"/>
    </row>
    <row r="151" spans="1:14" ht="16.5" x14ac:dyDescent="0.45">
      <c r="A151" s="10" t="str">
        <f>IFERROR(VLOOKUP(L151,'Raw data - THC'!A147:AA3202,4,0),"")</f>
        <v/>
      </c>
      <c r="B151" s="19" t="str">
        <f>IFERROR(VLOOKUP(L151,'Raw data - THC'!A147:AA3202,7,0),"")</f>
        <v/>
      </c>
      <c r="C151" s="10" t="str">
        <f>IFERROR(VLOOKUP(L151,'Raw data - THC'!A147:AA73202,9,0),"")</f>
        <v/>
      </c>
      <c r="D151" s="10" t="str">
        <f>IFERROR(VLOOKUP(L151,'Raw data - THC'!A147:AA3202,12,0),"")</f>
        <v/>
      </c>
      <c r="E151" s="10" t="str">
        <f>IFERROR(VLOOKUP(L151,'Raw data - THC'!A147:AA3202,14,0),"")</f>
        <v/>
      </c>
      <c r="F151" s="10" t="str">
        <f>IFERROR(VLOOKUP(L151,'Raw data - THC'!A147:AA3202,16,0),"")</f>
        <v/>
      </c>
      <c r="G151" s="10" t="str">
        <f>IFERROR(VLOOKUP(L151,'Raw data - THC'!A147:AA3202,18,0),"")</f>
        <v/>
      </c>
      <c r="H151" s="10" t="str">
        <f>IFERROR(VLOOKUP(L151,'Raw data - THC'!A147:AA3202,20,0),"")</f>
        <v/>
      </c>
      <c r="I151" s="10" t="str">
        <f>IFERROR(VLOOKUP(L151,'Raw data - THC'!A147:AA3202,22,0),"")</f>
        <v/>
      </c>
      <c r="J151" s="10" t="str">
        <f>IFERROR(VLOOKUP(L151,'Raw data - THC'!A147:AA3202,24,0),"")</f>
        <v/>
      </c>
      <c r="K151" s="10" t="str">
        <f>IFERROR(VLOOKUP(L151,'Raw data - THC'!A147:AA3202,25,0),"")</f>
        <v/>
      </c>
      <c r="L151" s="8">
        <v>145</v>
      </c>
      <c r="N151"/>
    </row>
    <row r="152" spans="1:14" ht="16.5" x14ac:dyDescent="0.45">
      <c r="A152" s="10" t="str">
        <f>IFERROR(VLOOKUP(L152,'Raw data - THC'!A148:AA3203,4,0),"")</f>
        <v/>
      </c>
      <c r="B152" s="19" t="str">
        <f>IFERROR(VLOOKUP(L152,'Raw data - THC'!A148:AA3203,7,0),"")</f>
        <v/>
      </c>
      <c r="C152" s="10" t="str">
        <f>IFERROR(VLOOKUP(L152,'Raw data - THC'!A148:AA73203,9,0),"")</f>
        <v/>
      </c>
      <c r="D152" s="10" t="str">
        <f>IFERROR(VLOOKUP(L152,'Raw data - THC'!A148:AA3203,12,0),"")</f>
        <v/>
      </c>
      <c r="E152" s="10" t="str">
        <f>IFERROR(VLOOKUP(L152,'Raw data - THC'!A148:AA3203,14,0),"")</f>
        <v/>
      </c>
      <c r="F152" s="10" t="str">
        <f>IFERROR(VLOOKUP(L152,'Raw data - THC'!A148:AA3203,16,0),"")</f>
        <v/>
      </c>
      <c r="G152" s="10" t="str">
        <f>IFERROR(VLOOKUP(L152,'Raw data - THC'!A148:AA3203,18,0),"")</f>
        <v/>
      </c>
      <c r="H152" s="10" t="str">
        <f>IFERROR(VLOOKUP(L152,'Raw data - THC'!A148:AA3203,20,0),"")</f>
        <v/>
      </c>
      <c r="I152" s="10" t="str">
        <f>IFERROR(VLOOKUP(L152,'Raw data - THC'!A148:AA3203,22,0),"")</f>
        <v/>
      </c>
      <c r="J152" s="10" t="str">
        <f>IFERROR(VLOOKUP(L152,'Raw data - THC'!A148:AA3203,24,0),"")</f>
        <v/>
      </c>
      <c r="K152" s="10" t="str">
        <f>IFERROR(VLOOKUP(L152,'Raw data - THC'!A148:AA3203,25,0),"")</f>
        <v/>
      </c>
      <c r="L152" s="8">
        <v>145</v>
      </c>
      <c r="N152"/>
    </row>
    <row r="153" spans="1:14" ht="16.5" x14ac:dyDescent="0.45">
      <c r="A153" s="10" t="str">
        <f>IFERROR(VLOOKUP(L153,'Raw data - THC'!A149:AA3204,4,0),"")</f>
        <v/>
      </c>
      <c r="B153" s="19" t="str">
        <f>IFERROR(VLOOKUP(L153,'Raw data - THC'!A149:AA3204,7,0),"")</f>
        <v/>
      </c>
      <c r="C153" s="10" t="str">
        <f>IFERROR(VLOOKUP(L153,'Raw data - THC'!A149:AA73204,9,0),"")</f>
        <v/>
      </c>
      <c r="D153" s="10" t="str">
        <f>IFERROR(VLOOKUP(L153,'Raw data - THC'!A149:AA3204,12,0),"")</f>
        <v/>
      </c>
      <c r="E153" s="10" t="str">
        <f>IFERROR(VLOOKUP(L153,'Raw data - THC'!A149:AA3204,14,0),"")</f>
        <v/>
      </c>
      <c r="F153" s="10" t="str">
        <f>IFERROR(VLOOKUP(L153,'Raw data - THC'!A149:AA3204,16,0),"")</f>
        <v/>
      </c>
      <c r="G153" s="10" t="str">
        <f>IFERROR(VLOOKUP(L153,'Raw data - THC'!A149:AA3204,18,0),"")</f>
        <v/>
      </c>
      <c r="H153" s="10" t="str">
        <f>IFERROR(VLOOKUP(L153,'Raw data - THC'!A149:AA3204,20,0),"")</f>
        <v/>
      </c>
      <c r="I153" s="10" t="str">
        <f>IFERROR(VLOOKUP(L153,'Raw data - THC'!A149:AA3204,22,0),"")</f>
        <v/>
      </c>
      <c r="J153" s="10" t="str">
        <f>IFERROR(VLOOKUP(L153,'Raw data - THC'!A149:AA3204,24,0),"")</f>
        <v/>
      </c>
      <c r="K153" s="10" t="str">
        <f>IFERROR(VLOOKUP(L153,'Raw data - THC'!A149:AA3204,25,0),"")</f>
        <v/>
      </c>
      <c r="L153" s="8">
        <v>145</v>
      </c>
      <c r="N153"/>
    </row>
    <row r="154" spans="1:14" ht="16.5" x14ac:dyDescent="0.45">
      <c r="A154" s="10" t="str">
        <f>IFERROR(VLOOKUP(L154,'Raw data - THC'!A150:AA3205,4,0),"")</f>
        <v/>
      </c>
      <c r="B154" s="19" t="str">
        <f>IFERROR(VLOOKUP(L154,'Raw data - THC'!A150:AA3205,7,0),"")</f>
        <v/>
      </c>
      <c r="C154" s="10" t="str">
        <f>IFERROR(VLOOKUP(L154,'Raw data - THC'!A150:AA73205,9,0),"")</f>
        <v/>
      </c>
      <c r="D154" s="10" t="str">
        <f>IFERROR(VLOOKUP(L154,'Raw data - THC'!A150:AA3205,12,0),"")</f>
        <v/>
      </c>
      <c r="E154" s="10" t="str">
        <f>IFERROR(VLOOKUP(L154,'Raw data - THC'!A150:AA3205,14,0),"")</f>
        <v/>
      </c>
      <c r="F154" s="10" t="str">
        <f>IFERROR(VLOOKUP(L154,'Raw data - THC'!A150:AA3205,16,0),"")</f>
        <v/>
      </c>
      <c r="G154" s="10" t="str">
        <f>IFERROR(VLOOKUP(L154,'Raw data - THC'!A150:AA3205,18,0),"")</f>
        <v/>
      </c>
      <c r="H154" s="10" t="str">
        <f>IFERROR(VLOOKUP(L154,'Raw data - THC'!A150:AA3205,20,0),"")</f>
        <v/>
      </c>
      <c r="I154" s="10" t="str">
        <f>IFERROR(VLOOKUP(L154,'Raw data - THC'!A150:AA3205,22,0),"")</f>
        <v/>
      </c>
      <c r="J154" s="10" t="str">
        <f>IFERROR(VLOOKUP(L154,'Raw data - THC'!A150:AA3205,24,0),"")</f>
        <v/>
      </c>
      <c r="K154" s="10" t="str">
        <f>IFERROR(VLOOKUP(L154,'Raw data - THC'!A150:AA3205,25,0),"")</f>
        <v/>
      </c>
      <c r="L154" s="8">
        <v>145</v>
      </c>
      <c r="N154"/>
    </row>
    <row r="155" spans="1:14" ht="16.5" x14ac:dyDescent="0.45">
      <c r="A155" s="10" t="str">
        <f>IFERROR(VLOOKUP(L155,'Raw data - THC'!A151:AA3206,4,0),"")</f>
        <v/>
      </c>
      <c r="B155" s="19" t="str">
        <f>IFERROR(VLOOKUP(L155,'Raw data - THC'!A151:AA3206,7,0),"")</f>
        <v/>
      </c>
      <c r="C155" s="10" t="str">
        <f>IFERROR(VLOOKUP(L155,'Raw data - THC'!A151:AA73206,9,0),"")</f>
        <v/>
      </c>
      <c r="D155" s="10" t="str">
        <f>IFERROR(VLOOKUP(L155,'Raw data - THC'!A151:AA3206,12,0),"")</f>
        <v/>
      </c>
      <c r="E155" s="10" t="str">
        <f>IFERROR(VLOOKUP(L155,'Raw data - THC'!A151:AA3206,14,0),"")</f>
        <v/>
      </c>
      <c r="F155" s="10" t="str">
        <f>IFERROR(VLOOKUP(L155,'Raw data - THC'!A151:AA3206,16,0),"")</f>
        <v/>
      </c>
      <c r="G155" s="10" t="str">
        <f>IFERROR(VLOOKUP(L155,'Raw data - THC'!A151:AA3206,18,0),"")</f>
        <v/>
      </c>
      <c r="H155" s="10" t="str">
        <f>IFERROR(VLOOKUP(L155,'Raw data - THC'!A151:AA3206,20,0),"")</f>
        <v/>
      </c>
      <c r="I155" s="10" t="str">
        <f>IFERROR(VLOOKUP(L155,'Raw data - THC'!A151:AA3206,22,0),"")</f>
        <v/>
      </c>
      <c r="J155" s="10" t="str">
        <f>IFERROR(VLOOKUP(L155,'Raw data - THC'!A151:AA3206,24,0),"")</f>
        <v/>
      </c>
      <c r="K155" s="10" t="str">
        <f>IFERROR(VLOOKUP(L155,'Raw data - THC'!A151:AA3206,25,0),"")</f>
        <v/>
      </c>
      <c r="L155" s="8">
        <v>145</v>
      </c>
      <c r="N155"/>
    </row>
    <row r="156" spans="1:14" ht="16.5" x14ac:dyDescent="0.45">
      <c r="A156" s="10" t="str">
        <f>IFERROR(VLOOKUP(L156,'Raw data - THC'!A152:AA3207,4,0),"")</f>
        <v/>
      </c>
      <c r="B156" s="19" t="str">
        <f>IFERROR(VLOOKUP(L156,'Raw data - THC'!A152:AA3207,7,0),"")</f>
        <v/>
      </c>
      <c r="C156" s="10" t="str">
        <f>IFERROR(VLOOKUP(L156,'Raw data - THC'!A152:AA73207,9,0),"")</f>
        <v/>
      </c>
      <c r="D156" s="10" t="str">
        <f>IFERROR(VLOOKUP(L156,'Raw data - THC'!A152:AA3207,12,0),"")</f>
        <v/>
      </c>
      <c r="E156" s="10" t="str">
        <f>IFERROR(VLOOKUP(L156,'Raw data - THC'!A152:AA3207,14,0),"")</f>
        <v/>
      </c>
      <c r="F156" s="10" t="str">
        <f>IFERROR(VLOOKUP(L156,'Raw data - THC'!A152:AA3207,16,0),"")</f>
        <v/>
      </c>
      <c r="G156" s="10" t="str">
        <f>IFERROR(VLOOKUP(L156,'Raw data - THC'!A152:AA3207,18,0),"")</f>
        <v/>
      </c>
      <c r="H156" s="10" t="str">
        <f>IFERROR(VLOOKUP(L156,'Raw data - THC'!A152:AA3207,20,0),"")</f>
        <v/>
      </c>
      <c r="I156" s="10" t="str">
        <f>IFERROR(VLOOKUP(L156,'Raw data - THC'!A152:AA3207,22,0),"")</f>
        <v/>
      </c>
      <c r="J156" s="10" t="str">
        <f>IFERROR(VLOOKUP(L156,'Raw data - THC'!A152:AA3207,24,0),"")</f>
        <v/>
      </c>
      <c r="K156" s="10" t="str">
        <f>IFERROR(VLOOKUP(L156,'Raw data - THC'!A152:AA3207,25,0),"")</f>
        <v/>
      </c>
      <c r="L156" s="8">
        <v>145</v>
      </c>
      <c r="N156"/>
    </row>
    <row r="157" spans="1:14" ht="16.5" x14ac:dyDescent="0.45">
      <c r="A157" s="10" t="str">
        <f>IFERROR(VLOOKUP(L157,'Raw data - THC'!A153:AA3208,4,0),"")</f>
        <v/>
      </c>
      <c r="B157" s="19" t="str">
        <f>IFERROR(VLOOKUP(L157,'Raw data - THC'!A153:AA3208,7,0),"")</f>
        <v/>
      </c>
      <c r="C157" s="10" t="str">
        <f>IFERROR(VLOOKUP(L157,'Raw data - THC'!A153:AA73208,9,0),"")</f>
        <v/>
      </c>
      <c r="D157" s="10" t="str">
        <f>IFERROR(VLOOKUP(L157,'Raw data - THC'!A153:AA3208,12,0),"")</f>
        <v/>
      </c>
      <c r="E157" s="10" t="str">
        <f>IFERROR(VLOOKUP(L157,'Raw data - THC'!A153:AA3208,14,0),"")</f>
        <v/>
      </c>
      <c r="F157" s="10" t="str">
        <f>IFERROR(VLOOKUP(L157,'Raw data - THC'!A153:AA3208,16,0),"")</f>
        <v/>
      </c>
      <c r="G157" s="10" t="str">
        <f>IFERROR(VLOOKUP(L157,'Raw data - THC'!A153:AA3208,18,0),"")</f>
        <v/>
      </c>
      <c r="H157" s="10" t="str">
        <f>IFERROR(VLOOKUP(L157,'Raw data - THC'!A153:AA3208,20,0),"")</f>
        <v/>
      </c>
      <c r="I157" s="10" t="str">
        <f>IFERROR(VLOOKUP(L157,'Raw data - THC'!A153:AA3208,22,0),"")</f>
        <v/>
      </c>
      <c r="J157" s="10" t="str">
        <f>IFERROR(VLOOKUP(L157,'Raw data - THC'!A153:AA3208,24,0),"")</f>
        <v/>
      </c>
      <c r="K157" s="10" t="str">
        <f>IFERROR(VLOOKUP(L157,'Raw data - THC'!A153:AA3208,25,0),"")</f>
        <v/>
      </c>
      <c r="L157" s="8">
        <v>145</v>
      </c>
      <c r="N157"/>
    </row>
    <row r="158" spans="1:14" ht="16.5" x14ac:dyDescent="0.45">
      <c r="A158" s="10" t="str">
        <f>IFERROR(VLOOKUP(L158,'Raw data - THC'!A154:AA3209,4,0),"")</f>
        <v/>
      </c>
      <c r="B158" s="19" t="str">
        <f>IFERROR(VLOOKUP(L158,'Raw data - THC'!A154:AA3209,7,0),"")</f>
        <v/>
      </c>
      <c r="C158" s="10" t="str">
        <f>IFERROR(VLOOKUP(L158,'Raw data - THC'!A154:AA73209,9,0),"")</f>
        <v/>
      </c>
      <c r="D158" s="10" t="str">
        <f>IFERROR(VLOOKUP(L158,'Raw data - THC'!A154:AA3209,12,0),"")</f>
        <v/>
      </c>
      <c r="E158" s="10" t="str">
        <f>IFERROR(VLOOKUP(L158,'Raw data - THC'!A154:AA3209,14,0),"")</f>
        <v/>
      </c>
      <c r="F158" s="10" t="str">
        <f>IFERROR(VLOOKUP(L158,'Raw data - THC'!A154:AA3209,16,0),"")</f>
        <v/>
      </c>
      <c r="G158" s="10" t="str">
        <f>IFERROR(VLOOKUP(L158,'Raw data - THC'!A154:AA3209,18,0),"")</f>
        <v/>
      </c>
      <c r="H158" s="10" t="str">
        <f>IFERROR(VLOOKUP(L158,'Raw data - THC'!A154:AA3209,20,0),"")</f>
        <v/>
      </c>
      <c r="I158" s="10" t="str">
        <f>IFERROR(VLOOKUP(L158,'Raw data - THC'!A154:AA3209,22,0),"")</f>
        <v/>
      </c>
      <c r="J158" s="10" t="str">
        <f>IFERROR(VLOOKUP(L158,'Raw data - THC'!A154:AA3209,24,0),"")</f>
        <v/>
      </c>
      <c r="K158" s="10" t="str">
        <f>IFERROR(VLOOKUP(L158,'Raw data - THC'!A154:AA3209,25,0),"")</f>
        <v/>
      </c>
      <c r="L158" s="8">
        <v>145</v>
      </c>
      <c r="N158"/>
    </row>
    <row r="159" spans="1:14" ht="16.5" x14ac:dyDescent="0.45">
      <c r="A159" s="10" t="str">
        <f>IFERROR(VLOOKUP(L159,'Raw data - THC'!A155:AA3210,4,0),"")</f>
        <v/>
      </c>
      <c r="B159" s="19" t="str">
        <f>IFERROR(VLOOKUP(L159,'Raw data - THC'!A155:AA3210,7,0),"")</f>
        <v/>
      </c>
      <c r="C159" s="10" t="str">
        <f>IFERROR(VLOOKUP(L159,'Raw data - THC'!A155:AA73210,9,0),"")</f>
        <v/>
      </c>
      <c r="D159" s="10" t="str">
        <f>IFERROR(VLOOKUP(L159,'Raw data - THC'!A155:AA3210,12,0),"")</f>
        <v/>
      </c>
      <c r="E159" s="10" t="str">
        <f>IFERROR(VLOOKUP(L159,'Raw data - THC'!A155:AA3210,14,0),"")</f>
        <v/>
      </c>
      <c r="F159" s="10" t="str">
        <f>IFERROR(VLOOKUP(L159,'Raw data - THC'!A155:AA3210,16,0),"")</f>
        <v/>
      </c>
      <c r="G159" s="10" t="str">
        <f>IFERROR(VLOOKUP(L159,'Raw data - THC'!A155:AA3210,18,0),"")</f>
        <v/>
      </c>
      <c r="H159" s="10" t="str">
        <f>IFERROR(VLOOKUP(L159,'Raw data - THC'!A155:AA3210,20,0),"")</f>
        <v/>
      </c>
      <c r="I159" s="10" t="str">
        <f>IFERROR(VLOOKUP(L159,'Raw data - THC'!A155:AA3210,22,0),"")</f>
        <v/>
      </c>
      <c r="J159" s="10" t="str">
        <f>IFERROR(VLOOKUP(L159,'Raw data - THC'!A155:AA3210,24,0),"")</f>
        <v/>
      </c>
      <c r="K159" s="10" t="str">
        <f>IFERROR(VLOOKUP(L159,'Raw data - THC'!A155:AA3210,25,0),"")</f>
        <v/>
      </c>
      <c r="L159" s="8">
        <v>145</v>
      </c>
      <c r="N159"/>
    </row>
    <row r="160" spans="1:14" ht="16.5" x14ac:dyDescent="0.45">
      <c r="A160" s="10" t="str">
        <f>IFERROR(VLOOKUP(L160,'Raw data - THC'!A156:AA3211,4,0),"")</f>
        <v/>
      </c>
      <c r="B160" s="19" t="str">
        <f>IFERROR(VLOOKUP(L160,'Raw data - THC'!A156:AA3211,7,0),"")</f>
        <v/>
      </c>
      <c r="C160" s="10" t="str">
        <f>IFERROR(VLOOKUP(L160,'Raw data - THC'!A156:AA73211,9,0),"")</f>
        <v/>
      </c>
      <c r="D160" s="10" t="str">
        <f>IFERROR(VLOOKUP(L160,'Raw data - THC'!A156:AA3211,12,0),"")</f>
        <v/>
      </c>
      <c r="E160" s="10" t="str">
        <f>IFERROR(VLOOKUP(L160,'Raw data - THC'!A156:AA3211,14,0),"")</f>
        <v/>
      </c>
      <c r="F160" s="10" t="str">
        <f>IFERROR(VLOOKUP(L160,'Raw data - THC'!A156:AA3211,16,0),"")</f>
        <v/>
      </c>
      <c r="G160" s="10" t="str">
        <f>IFERROR(VLOOKUP(L160,'Raw data - THC'!A156:AA3211,18,0),"")</f>
        <v/>
      </c>
      <c r="H160" s="10" t="str">
        <f>IFERROR(VLOOKUP(L160,'Raw data - THC'!A156:AA3211,20,0),"")</f>
        <v/>
      </c>
      <c r="I160" s="10" t="str">
        <f>IFERROR(VLOOKUP(L160,'Raw data - THC'!A156:AA3211,22,0),"")</f>
        <v/>
      </c>
      <c r="J160" s="10" t="str">
        <f>IFERROR(VLOOKUP(L160,'Raw data - THC'!A156:AA3211,24,0),"")</f>
        <v/>
      </c>
      <c r="K160" s="10" t="str">
        <f>IFERROR(VLOOKUP(L160,'Raw data - THC'!A156:AA3211,25,0),"")</f>
        <v/>
      </c>
      <c r="L160" s="8">
        <v>145</v>
      </c>
      <c r="N160"/>
    </row>
    <row r="161" spans="1:14" ht="16.5" x14ac:dyDescent="0.45">
      <c r="A161" s="10" t="str">
        <f>IFERROR(VLOOKUP(L161,'Raw data - THC'!A157:AA3212,4,0),"")</f>
        <v/>
      </c>
      <c r="B161" s="19" t="str">
        <f>IFERROR(VLOOKUP(L161,'Raw data - THC'!A157:AA3212,7,0),"")</f>
        <v/>
      </c>
      <c r="C161" s="10" t="str">
        <f>IFERROR(VLOOKUP(L161,'Raw data - THC'!A157:AA73212,9,0),"")</f>
        <v/>
      </c>
      <c r="D161" s="10" t="str">
        <f>IFERROR(VLOOKUP(L161,'Raw data - THC'!A157:AA3212,12,0),"")</f>
        <v/>
      </c>
      <c r="E161" s="10" t="str">
        <f>IFERROR(VLOOKUP(L161,'Raw data - THC'!A157:AA3212,14,0),"")</f>
        <v/>
      </c>
      <c r="F161" s="10" t="str">
        <f>IFERROR(VLOOKUP(L161,'Raw data - THC'!A157:AA3212,16,0),"")</f>
        <v/>
      </c>
      <c r="G161" s="10" t="str">
        <f>IFERROR(VLOOKUP(L161,'Raw data - THC'!A157:AA3212,18,0),"")</f>
        <v/>
      </c>
      <c r="H161" s="10" t="str">
        <f>IFERROR(VLOOKUP(L161,'Raw data - THC'!A157:AA3212,20,0),"")</f>
        <v/>
      </c>
      <c r="I161" s="10" t="str">
        <f>IFERROR(VLOOKUP(L161,'Raw data - THC'!A157:AA3212,22,0),"")</f>
        <v/>
      </c>
      <c r="J161" s="10" t="str">
        <f>IFERROR(VLOOKUP(L161,'Raw data - THC'!A157:AA3212,24,0),"")</f>
        <v/>
      </c>
      <c r="K161" s="10" t="str">
        <f>IFERROR(VLOOKUP(L161,'Raw data - THC'!A157:AA3212,25,0),"")</f>
        <v/>
      </c>
      <c r="L161" s="8">
        <v>145</v>
      </c>
      <c r="N161"/>
    </row>
    <row r="162" spans="1:14" ht="16.5" x14ac:dyDescent="0.45">
      <c r="A162" s="10" t="str">
        <f>IFERROR(VLOOKUP(L162,'Raw data - THC'!A158:AA3213,4,0),"")</f>
        <v/>
      </c>
      <c r="B162" s="19" t="str">
        <f>IFERROR(VLOOKUP(L162,'Raw data - THC'!A158:AA3213,7,0),"")</f>
        <v/>
      </c>
      <c r="C162" s="10" t="str">
        <f>IFERROR(VLOOKUP(L162,'Raw data - THC'!A158:AA73213,9,0),"")</f>
        <v/>
      </c>
      <c r="D162" s="10" t="str">
        <f>IFERROR(VLOOKUP(L162,'Raw data - THC'!A158:AA3213,12,0),"")</f>
        <v/>
      </c>
      <c r="E162" s="10" t="str">
        <f>IFERROR(VLOOKUP(L162,'Raw data - THC'!A158:AA3213,14,0),"")</f>
        <v/>
      </c>
      <c r="F162" s="10" t="str">
        <f>IFERROR(VLOOKUP(L162,'Raw data - THC'!A158:AA3213,16,0),"")</f>
        <v/>
      </c>
      <c r="G162" s="10" t="str">
        <f>IFERROR(VLOOKUP(L162,'Raw data - THC'!A158:AA3213,18,0),"")</f>
        <v/>
      </c>
      <c r="H162" s="10" t="str">
        <f>IFERROR(VLOOKUP(L162,'Raw data - THC'!A158:AA3213,20,0),"")</f>
        <v/>
      </c>
      <c r="I162" s="10" t="str">
        <f>IFERROR(VLOOKUP(L162,'Raw data - THC'!A158:AA3213,22,0),"")</f>
        <v/>
      </c>
      <c r="J162" s="10" t="str">
        <f>IFERROR(VLOOKUP(L162,'Raw data - THC'!A158:AA3213,24,0),"")</f>
        <v/>
      </c>
      <c r="K162" s="10" t="str">
        <f>IFERROR(VLOOKUP(L162,'Raw data - THC'!A158:AA3213,25,0),"")</f>
        <v/>
      </c>
      <c r="L162" s="8">
        <v>145</v>
      </c>
      <c r="N162"/>
    </row>
    <row r="163" spans="1:14" ht="16.5" x14ac:dyDescent="0.45">
      <c r="A163" s="10" t="str">
        <f>IFERROR(VLOOKUP(L163,'Raw data - THC'!A159:AA3214,4,0),"")</f>
        <v/>
      </c>
      <c r="B163" s="19" t="str">
        <f>IFERROR(VLOOKUP(L163,'Raw data - THC'!A159:AA3214,7,0),"")</f>
        <v/>
      </c>
      <c r="C163" s="10" t="str">
        <f>IFERROR(VLOOKUP(L163,'Raw data - THC'!A159:AA73214,9,0),"")</f>
        <v/>
      </c>
      <c r="D163" s="10" t="str">
        <f>IFERROR(VLOOKUP(L163,'Raw data - THC'!A159:AA3214,12,0),"")</f>
        <v/>
      </c>
      <c r="E163" s="10" t="str">
        <f>IFERROR(VLOOKUP(L163,'Raw data - THC'!A159:AA3214,14,0),"")</f>
        <v/>
      </c>
      <c r="F163" s="10" t="str">
        <f>IFERROR(VLOOKUP(L163,'Raw data - THC'!A159:AA3214,16,0),"")</f>
        <v/>
      </c>
      <c r="G163" s="10" t="str">
        <f>IFERROR(VLOOKUP(L163,'Raw data - THC'!A159:AA3214,18,0),"")</f>
        <v/>
      </c>
      <c r="H163" s="10" t="str">
        <f>IFERROR(VLOOKUP(L163,'Raw data - THC'!A159:AA3214,20,0),"")</f>
        <v/>
      </c>
      <c r="I163" s="10" t="str">
        <f>IFERROR(VLOOKUP(L163,'Raw data - THC'!A159:AA3214,22,0),"")</f>
        <v/>
      </c>
      <c r="J163" s="10" t="str">
        <f>IFERROR(VLOOKUP(L163,'Raw data - THC'!A159:AA3214,24,0),"")</f>
        <v/>
      </c>
      <c r="K163" s="10" t="str">
        <f>IFERROR(VLOOKUP(L163,'Raw data - THC'!A159:AA3214,25,0),"")</f>
        <v/>
      </c>
      <c r="L163" s="8">
        <v>145</v>
      </c>
      <c r="N163"/>
    </row>
    <row r="164" spans="1:14" ht="16.5" x14ac:dyDescent="0.45">
      <c r="A164" s="10" t="str">
        <f>IFERROR(VLOOKUP(L164,'Raw data - THC'!A160:AA3215,4,0),"")</f>
        <v/>
      </c>
      <c r="B164" s="19" t="str">
        <f>IFERROR(VLOOKUP(L164,'Raw data - THC'!A160:AA3215,7,0),"")</f>
        <v/>
      </c>
      <c r="C164" s="10" t="str">
        <f>IFERROR(VLOOKUP(L164,'Raw data - THC'!A160:AA73215,9,0),"")</f>
        <v/>
      </c>
      <c r="D164" s="10" t="str">
        <f>IFERROR(VLOOKUP(L164,'Raw data - THC'!A160:AA3215,12,0),"")</f>
        <v/>
      </c>
      <c r="E164" s="10" t="str">
        <f>IFERROR(VLOOKUP(L164,'Raw data - THC'!A160:AA3215,14,0),"")</f>
        <v/>
      </c>
      <c r="F164" s="10" t="str">
        <f>IFERROR(VLOOKUP(L164,'Raw data - THC'!A160:AA3215,16,0),"")</f>
        <v/>
      </c>
      <c r="G164" s="10" t="str">
        <f>IFERROR(VLOOKUP(L164,'Raw data - THC'!A160:AA3215,18,0),"")</f>
        <v/>
      </c>
      <c r="H164" s="10" t="str">
        <f>IFERROR(VLOOKUP(L164,'Raw data - THC'!A160:AA3215,20,0),"")</f>
        <v/>
      </c>
      <c r="I164" s="10" t="str">
        <f>IFERROR(VLOOKUP(L164,'Raw data - THC'!A160:AA3215,22,0),"")</f>
        <v/>
      </c>
      <c r="J164" s="10" t="str">
        <f>IFERROR(VLOOKUP(L164,'Raw data - THC'!A160:AA3215,24,0),"")</f>
        <v/>
      </c>
      <c r="K164" s="10" t="str">
        <f>IFERROR(VLOOKUP(L164,'Raw data - THC'!A160:AA3215,25,0),"")</f>
        <v/>
      </c>
      <c r="L164" s="8">
        <v>145</v>
      </c>
      <c r="N164"/>
    </row>
    <row r="165" spans="1:14" ht="16.5" x14ac:dyDescent="0.45">
      <c r="A165" s="10" t="str">
        <f>IFERROR(VLOOKUP(L165,'Raw data - THC'!A161:AA3216,4,0),"")</f>
        <v/>
      </c>
      <c r="B165" s="19" t="str">
        <f>IFERROR(VLOOKUP(L165,'Raw data - THC'!A161:AA3216,7,0),"")</f>
        <v/>
      </c>
      <c r="C165" s="10" t="str">
        <f>IFERROR(VLOOKUP(L165,'Raw data - THC'!A161:AA73216,9,0),"")</f>
        <v/>
      </c>
      <c r="D165" s="10" t="str">
        <f>IFERROR(VLOOKUP(L165,'Raw data - THC'!A161:AA3216,12,0),"")</f>
        <v/>
      </c>
      <c r="E165" s="10" t="str">
        <f>IFERROR(VLOOKUP(L165,'Raw data - THC'!A161:AA3216,14,0),"")</f>
        <v/>
      </c>
      <c r="F165" s="10" t="str">
        <f>IFERROR(VLOOKUP(L165,'Raw data - THC'!A161:AA3216,16,0),"")</f>
        <v/>
      </c>
      <c r="G165" s="10" t="str">
        <f>IFERROR(VLOOKUP(L165,'Raw data - THC'!A161:AA3216,18,0),"")</f>
        <v/>
      </c>
      <c r="H165" s="10" t="str">
        <f>IFERROR(VLOOKUP(L165,'Raw data - THC'!A161:AA3216,20,0),"")</f>
        <v/>
      </c>
      <c r="I165" s="10" t="str">
        <f>IFERROR(VLOOKUP(L165,'Raw data - THC'!A161:AA3216,22,0),"")</f>
        <v/>
      </c>
      <c r="J165" s="10" t="str">
        <f>IFERROR(VLOOKUP(L165,'Raw data - THC'!A161:AA3216,24,0),"")</f>
        <v/>
      </c>
      <c r="K165" s="10" t="str">
        <f>IFERROR(VLOOKUP(L165,'Raw data - THC'!A161:AA3216,25,0),"")</f>
        <v/>
      </c>
      <c r="L165" s="8">
        <v>145</v>
      </c>
      <c r="N165"/>
    </row>
    <row r="166" spans="1:14" ht="16.5" x14ac:dyDescent="0.45">
      <c r="A166" s="10" t="str">
        <f>IFERROR(VLOOKUP(L166,'Raw data - THC'!A162:AA3217,4,0),"")</f>
        <v/>
      </c>
      <c r="B166" s="19" t="str">
        <f>IFERROR(VLOOKUP(L166,'Raw data - THC'!A162:AA3217,7,0),"")</f>
        <v/>
      </c>
      <c r="C166" s="10" t="str">
        <f>IFERROR(VLOOKUP(L166,'Raw data - THC'!A162:AA73217,9,0),"")</f>
        <v/>
      </c>
      <c r="D166" s="10" t="str">
        <f>IFERROR(VLOOKUP(L166,'Raw data - THC'!A162:AA3217,12,0),"")</f>
        <v/>
      </c>
      <c r="E166" s="10" t="str">
        <f>IFERROR(VLOOKUP(L166,'Raw data - THC'!A162:AA3217,14,0),"")</f>
        <v/>
      </c>
      <c r="F166" s="10" t="str">
        <f>IFERROR(VLOOKUP(L166,'Raw data - THC'!A162:AA3217,16,0),"")</f>
        <v/>
      </c>
      <c r="G166" s="10" t="str">
        <f>IFERROR(VLOOKUP(L166,'Raw data - THC'!A162:AA3217,18,0),"")</f>
        <v/>
      </c>
      <c r="H166" s="10" t="str">
        <f>IFERROR(VLOOKUP(L166,'Raw data - THC'!A162:AA3217,20,0),"")</f>
        <v/>
      </c>
      <c r="I166" s="10" t="str">
        <f>IFERROR(VLOOKUP(L166,'Raw data - THC'!A162:AA3217,22,0),"")</f>
        <v/>
      </c>
      <c r="J166" s="10" t="str">
        <f>IFERROR(VLOOKUP(L166,'Raw data - THC'!A162:AA3217,24,0),"")</f>
        <v/>
      </c>
      <c r="K166" s="10" t="str">
        <f>IFERROR(VLOOKUP(L166,'Raw data - THC'!A162:AA3217,25,0),"")</f>
        <v/>
      </c>
      <c r="L166" s="8">
        <v>145</v>
      </c>
      <c r="N166"/>
    </row>
    <row r="167" spans="1:14" ht="16.5" x14ac:dyDescent="0.45">
      <c r="A167" s="10" t="str">
        <f>IFERROR(VLOOKUP(L167,'Raw data - THC'!A163:AA3218,4,0),"")</f>
        <v/>
      </c>
      <c r="B167" s="19" t="str">
        <f>IFERROR(VLOOKUP(L167,'Raw data - THC'!A163:AA3218,7,0),"")</f>
        <v/>
      </c>
      <c r="C167" s="10" t="str">
        <f>IFERROR(VLOOKUP(L167,'Raw data - THC'!A163:AA73218,9,0),"")</f>
        <v/>
      </c>
      <c r="D167" s="10" t="str">
        <f>IFERROR(VLOOKUP(L167,'Raw data - THC'!A163:AA3218,12,0),"")</f>
        <v/>
      </c>
      <c r="E167" s="10" t="str">
        <f>IFERROR(VLOOKUP(L167,'Raw data - THC'!A163:AA3218,14,0),"")</f>
        <v/>
      </c>
      <c r="F167" s="10" t="str">
        <f>IFERROR(VLOOKUP(L167,'Raw data - THC'!A163:AA3218,16,0),"")</f>
        <v/>
      </c>
      <c r="G167" s="10" t="str">
        <f>IFERROR(VLOOKUP(L167,'Raw data - THC'!A163:AA3218,18,0),"")</f>
        <v/>
      </c>
      <c r="H167" s="10" t="str">
        <f>IFERROR(VLOOKUP(L167,'Raw data - THC'!A163:AA3218,20,0),"")</f>
        <v/>
      </c>
      <c r="I167" s="10" t="str">
        <f>IFERROR(VLOOKUP(L167,'Raw data - THC'!A163:AA3218,22,0),"")</f>
        <v/>
      </c>
      <c r="J167" s="10" t="str">
        <f>IFERROR(VLOOKUP(L167,'Raw data - THC'!A163:AA3218,24,0),"")</f>
        <v/>
      </c>
      <c r="K167" s="10" t="str">
        <f>IFERROR(VLOOKUP(L167,'Raw data - THC'!A163:AA3218,25,0),"")</f>
        <v/>
      </c>
      <c r="L167" s="8">
        <v>145</v>
      </c>
      <c r="N167"/>
    </row>
    <row r="168" spans="1:14" ht="16.5" x14ac:dyDescent="0.45">
      <c r="A168" s="10" t="str">
        <f>IFERROR(VLOOKUP(L168,'Raw data - THC'!A164:AA3219,4,0),"")</f>
        <v/>
      </c>
      <c r="B168" s="19" t="str">
        <f>IFERROR(VLOOKUP(L168,'Raw data - THC'!A164:AA3219,7,0),"")</f>
        <v/>
      </c>
      <c r="C168" s="10" t="str">
        <f>IFERROR(VLOOKUP(L168,'Raw data - THC'!A164:AA73219,9,0),"")</f>
        <v/>
      </c>
      <c r="D168" s="10" t="str">
        <f>IFERROR(VLOOKUP(L168,'Raw data - THC'!A164:AA3219,12,0),"")</f>
        <v/>
      </c>
      <c r="E168" s="10" t="str">
        <f>IFERROR(VLOOKUP(L168,'Raw data - THC'!A164:AA3219,14,0),"")</f>
        <v/>
      </c>
      <c r="F168" s="10" t="str">
        <f>IFERROR(VLOOKUP(L168,'Raw data - THC'!A164:AA3219,16,0),"")</f>
        <v/>
      </c>
      <c r="G168" s="10" t="str">
        <f>IFERROR(VLOOKUP(L168,'Raw data - THC'!A164:AA3219,18,0),"")</f>
        <v/>
      </c>
      <c r="H168" s="10" t="str">
        <f>IFERROR(VLOOKUP(L168,'Raw data - THC'!A164:AA3219,20,0),"")</f>
        <v/>
      </c>
      <c r="I168" s="10" t="str">
        <f>IFERROR(VLOOKUP(L168,'Raw data - THC'!A164:AA3219,22,0),"")</f>
        <v/>
      </c>
      <c r="J168" s="10" t="str">
        <f>IFERROR(VLOOKUP(L168,'Raw data - THC'!A164:AA3219,24,0),"")</f>
        <v/>
      </c>
      <c r="K168" s="10" t="str">
        <f>IFERROR(VLOOKUP(L168,'Raw data - THC'!A164:AA3219,25,0),"")</f>
        <v/>
      </c>
      <c r="L168" s="8">
        <v>145</v>
      </c>
      <c r="N168"/>
    </row>
    <row r="169" spans="1:14" ht="16.5" x14ac:dyDescent="0.45">
      <c r="A169" s="10" t="str">
        <f>IFERROR(VLOOKUP(L169,'Raw data - THC'!A165:AA3220,4,0),"")</f>
        <v/>
      </c>
      <c r="B169" s="19" t="str">
        <f>IFERROR(VLOOKUP(L169,'Raw data - THC'!A165:AA3220,7,0),"")</f>
        <v/>
      </c>
      <c r="C169" s="10" t="str">
        <f>IFERROR(VLOOKUP(L169,'Raw data - THC'!A165:AA73220,9,0),"")</f>
        <v/>
      </c>
      <c r="D169" s="10" t="str">
        <f>IFERROR(VLOOKUP(L169,'Raw data - THC'!A165:AA3220,12,0),"")</f>
        <v/>
      </c>
      <c r="E169" s="10" t="str">
        <f>IFERROR(VLOOKUP(L169,'Raw data - THC'!A165:AA3220,14,0),"")</f>
        <v/>
      </c>
      <c r="F169" s="10" t="str">
        <f>IFERROR(VLOOKUP(L169,'Raw data - THC'!A165:AA3220,16,0),"")</f>
        <v/>
      </c>
      <c r="G169" s="10" t="str">
        <f>IFERROR(VLOOKUP(L169,'Raw data - THC'!A165:AA3220,18,0),"")</f>
        <v/>
      </c>
      <c r="H169" s="10" t="str">
        <f>IFERROR(VLOOKUP(L169,'Raw data - THC'!A165:AA3220,20,0),"")</f>
        <v/>
      </c>
      <c r="I169" s="10" t="str">
        <f>IFERROR(VLOOKUP(L169,'Raw data - THC'!A165:AA3220,22,0),"")</f>
        <v/>
      </c>
      <c r="J169" s="10" t="str">
        <f>IFERROR(VLOOKUP(L169,'Raw data - THC'!A165:AA3220,24,0),"")</f>
        <v/>
      </c>
      <c r="K169" s="10" t="str">
        <f>IFERROR(VLOOKUP(L169,'Raw data - THC'!A165:AA3220,25,0),"")</f>
        <v/>
      </c>
      <c r="L169" s="8">
        <v>145</v>
      </c>
      <c r="N169"/>
    </row>
    <row r="170" spans="1:14" ht="16.5" x14ac:dyDescent="0.45">
      <c r="A170" s="10" t="str">
        <f>IFERROR(VLOOKUP(L170,'Raw data - THC'!A166:AA3221,4,0),"")</f>
        <v/>
      </c>
      <c r="B170" s="19" t="str">
        <f>IFERROR(VLOOKUP(L170,'Raw data - THC'!A166:AA3221,7,0),"")</f>
        <v/>
      </c>
      <c r="C170" s="10" t="str">
        <f>IFERROR(VLOOKUP(L170,'Raw data - THC'!A166:AA73221,9,0),"")</f>
        <v/>
      </c>
      <c r="D170" s="10" t="str">
        <f>IFERROR(VLOOKUP(L170,'Raw data - THC'!A166:AA3221,12,0),"")</f>
        <v/>
      </c>
      <c r="E170" s="10" t="str">
        <f>IFERROR(VLOOKUP(L170,'Raw data - THC'!A166:AA3221,14,0),"")</f>
        <v/>
      </c>
      <c r="F170" s="10" t="str">
        <f>IFERROR(VLOOKUP(L170,'Raw data - THC'!A166:AA3221,16,0),"")</f>
        <v/>
      </c>
      <c r="G170" s="10" t="str">
        <f>IFERROR(VLOOKUP(L170,'Raw data - THC'!A166:AA3221,18,0),"")</f>
        <v/>
      </c>
      <c r="H170" s="10" t="str">
        <f>IFERROR(VLOOKUP(L170,'Raw data - THC'!A166:AA3221,20,0),"")</f>
        <v/>
      </c>
      <c r="I170" s="10" t="str">
        <f>IFERROR(VLOOKUP(L170,'Raw data - THC'!A166:AA3221,22,0),"")</f>
        <v/>
      </c>
      <c r="J170" s="10" t="str">
        <f>IFERROR(VLOOKUP(L170,'Raw data - THC'!A166:AA3221,24,0),"")</f>
        <v/>
      </c>
      <c r="K170" s="10" t="str">
        <f>IFERROR(VLOOKUP(L170,'Raw data - THC'!A166:AA3221,25,0),"")</f>
        <v/>
      </c>
      <c r="L170" s="8">
        <v>145</v>
      </c>
      <c r="N170"/>
    </row>
    <row r="171" spans="1:14" ht="16.5" x14ac:dyDescent="0.45">
      <c r="A171" s="10" t="str">
        <f>IFERROR(VLOOKUP(L171,'Raw data - THC'!A167:AA3222,4,0),"")</f>
        <v/>
      </c>
      <c r="B171" s="19" t="str">
        <f>IFERROR(VLOOKUP(L171,'Raw data - THC'!A167:AA3222,7,0),"")</f>
        <v/>
      </c>
      <c r="C171" s="10" t="str">
        <f>IFERROR(VLOOKUP(L171,'Raw data - THC'!A167:AA73222,9,0),"")</f>
        <v/>
      </c>
      <c r="D171" s="10" t="str">
        <f>IFERROR(VLOOKUP(L171,'Raw data - THC'!A167:AA3222,12,0),"")</f>
        <v/>
      </c>
      <c r="E171" s="10" t="str">
        <f>IFERROR(VLOOKUP(L171,'Raw data - THC'!A167:AA3222,14,0),"")</f>
        <v/>
      </c>
      <c r="F171" s="10" t="str">
        <f>IFERROR(VLOOKUP(L171,'Raw data - THC'!A167:AA3222,16,0),"")</f>
        <v/>
      </c>
      <c r="G171" s="10" t="str">
        <f>IFERROR(VLOOKUP(L171,'Raw data - THC'!A167:AA3222,18,0),"")</f>
        <v/>
      </c>
      <c r="H171" s="10" t="str">
        <f>IFERROR(VLOOKUP(L171,'Raw data - THC'!A167:AA3222,20,0),"")</f>
        <v/>
      </c>
      <c r="I171" s="10" t="str">
        <f>IFERROR(VLOOKUP(L171,'Raw data - THC'!A167:AA3222,22,0),"")</f>
        <v/>
      </c>
      <c r="J171" s="10" t="str">
        <f>IFERROR(VLOOKUP(L171,'Raw data - THC'!A167:AA3222,24,0),"")</f>
        <v/>
      </c>
      <c r="K171" s="10" t="str">
        <f>IFERROR(VLOOKUP(L171,'Raw data - THC'!A167:AA3222,25,0),"")</f>
        <v/>
      </c>
      <c r="L171" s="8">
        <v>145</v>
      </c>
      <c r="N171"/>
    </row>
    <row r="172" spans="1:14" ht="16.5" x14ac:dyDescent="0.45">
      <c r="A172" s="10" t="str">
        <f>IFERROR(VLOOKUP(L172,'Raw data - THC'!A168:AA3223,4,0),"")</f>
        <v/>
      </c>
      <c r="B172" s="19" t="str">
        <f>IFERROR(VLOOKUP(L172,'Raw data - THC'!A168:AA3223,7,0),"")</f>
        <v/>
      </c>
      <c r="C172" s="10" t="str">
        <f>IFERROR(VLOOKUP(L172,'Raw data - THC'!A168:AA73223,9,0),"")</f>
        <v/>
      </c>
      <c r="D172" s="10" t="str">
        <f>IFERROR(VLOOKUP(L172,'Raw data - THC'!A168:AA3223,12,0),"")</f>
        <v/>
      </c>
      <c r="E172" s="10" t="str">
        <f>IFERROR(VLOOKUP(L172,'Raw data - THC'!A168:AA3223,14,0),"")</f>
        <v/>
      </c>
      <c r="F172" s="10" t="str">
        <f>IFERROR(VLOOKUP(L172,'Raw data - THC'!A168:AA3223,16,0),"")</f>
        <v/>
      </c>
      <c r="G172" s="10" t="str">
        <f>IFERROR(VLOOKUP(L172,'Raw data - THC'!A168:AA3223,18,0),"")</f>
        <v/>
      </c>
      <c r="H172" s="10" t="str">
        <f>IFERROR(VLOOKUP(L172,'Raw data - THC'!A168:AA3223,20,0),"")</f>
        <v/>
      </c>
      <c r="I172" s="10" t="str">
        <f>IFERROR(VLOOKUP(L172,'Raw data - THC'!A168:AA3223,22,0),"")</f>
        <v/>
      </c>
      <c r="J172" s="10" t="str">
        <f>IFERROR(VLOOKUP(L172,'Raw data - THC'!A168:AA3223,24,0),"")</f>
        <v/>
      </c>
      <c r="K172" s="10" t="str">
        <f>IFERROR(VLOOKUP(L172,'Raw data - THC'!A168:AA3223,25,0),"")</f>
        <v/>
      </c>
      <c r="L172" s="8">
        <v>145</v>
      </c>
      <c r="N172"/>
    </row>
    <row r="173" spans="1:14" ht="16.5" x14ac:dyDescent="0.45">
      <c r="A173" s="10" t="str">
        <f>IFERROR(VLOOKUP(L173,'Raw data - THC'!A169:AA3224,4,0),"")</f>
        <v/>
      </c>
      <c r="B173" s="19" t="str">
        <f>IFERROR(VLOOKUP(L173,'Raw data - THC'!A169:AA3224,7,0),"")</f>
        <v/>
      </c>
      <c r="C173" s="10" t="str">
        <f>IFERROR(VLOOKUP(L173,'Raw data - THC'!A169:AA73224,9,0),"")</f>
        <v/>
      </c>
      <c r="D173" s="10" t="str">
        <f>IFERROR(VLOOKUP(L173,'Raw data - THC'!A169:AA3224,12,0),"")</f>
        <v/>
      </c>
      <c r="E173" s="10" t="str">
        <f>IFERROR(VLOOKUP(L173,'Raw data - THC'!A169:AA3224,14,0),"")</f>
        <v/>
      </c>
      <c r="F173" s="10" t="str">
        <f>IFERROR(VLOOKUP(L173,'Raw data - THC'!A169:AA3224,16,0),"")</f>
        <v/>
      </c>
      <c r="G173" s="10" t="str">
        <f>IFERROR(VLOOKUP(L173,'Raw data - THC'!A169:AA3224,18,0),"")</f>
        <v/>
      </c>
      <c r="H173" s="10" t="str">
        <f>IFERROR(VLOOKUP(L173,'Raw data - THC'!A169:AA3224,20,0),"")</f>
        <v/>
      </c>
      <c r="I173" s="10" t="str">
        <f>IFERROR(VLOOKUP(L173,'Raw data - THC'!A169:AA3224,22,0),"")</f>
        <v/>
      </c>
      <c r="J173" s="10" t="str">
        <f>IFERROR(VLOOKUP(L173,'Raw data - THC'!A169:AA3224,24,0),"")</f>
        <v/>
      </c>
      <c r="K173" s="10" t="str">
        <f>IFERROR(VLOOKUP(L173,'Raw data - THC'!A169:AA3224,25,0),"")</f>
        <v/>
      </c>
      <c r="L173" s="8">
        <v>145</v>
      </c>
      <c r="N173"/>
    </row>
    <row r="174" spans="1:14" ht="16.5" x14ac:dyDescent="0.45">
      <c r="A174" s="10" t="str">
        <f>IFERROR(VLOOKUP(L174,'Raw data - THC'!A170:AA3225,4,0),"")</f>
        <v/>
      </c>
      <c r="B174" s="19" t="str">
        <f>IFERROR(VLOOKUP(L174,'Raw data - THC'!A170:AA3225,7,0),"")</f>
        <v/>
      </c>
      <c r="C174" s="10" t="str">
        <f>IFERROR(VLOOKUP(L174,'Raw data - THC'!A170:AA73225,9,0),"")</f>
        <v/>
      </c>
      <c r="D174" s="10" t="str">
        <f>IFERROR(VLOOKUP(L174,'Raw data - THC'!A170:AA3225,12,0),"")</f>
        <v/>
      </c>
      <c r="E174" s="10" t="str">
        <f>IFERROR(VLOOKUP(L174,'Raw data - THC'!A170:AA3225,14,0),"")</f>
        <v/>
      </c>
      <c r="F174" s="10" t="str">
        <f>IFERROR(VLOOKUP(L174,'Raw data - THC'!A170:AA3225,16,0),"")</f>
        <v/>
      </c>
      <c r="G174" s="10" t="str">
        <f>IFERROR(VLOOKUP(L174,'Raw data - THC'!A170:AA3225,18,0),"")</f>
        <v/>
      </c>
      <c r="H174" s="10" t="str">
        <f>IFERROR(VLOOKUP(L174,'Raw data - THC'!A170:AA3225,20,0),"")</f>
        <v/>
      </c>
      <c r="I174" s="10" t="str">
        <f>IFERROR(VLOOKUP(L174,'Raw data - THC'!A170:AA3225,22,0),"")</f>
        <v/>
      </c>
      <c r="J174" s="10" t="str">
        <f>IFERROR(VLOOKUP(L174,'Raw data - THC'!A170:AA3225,24,0),"")</f>
        <v/>
      </c>
      <c r="K174" s="10" t="str">
        <f>IFERROR(VLOOKUP(L174,'Raw data - THC'!A170:AA3225,25,0),"")</f>
        <v/>
      </c>
      <c r="L174" s="8">
        <v>145</v>
      </c>
      <c r="N174"/>
    </row>
    <row r="175" spans="1:14" ht="16.5" x14ac:dyDescent="0.45">
      <c r="A175" s="10" t="str">
        <f>IFERROR(VLOOKUP(L175,'Raw data - THC'!A171:AA3226,4,0),"")</f>
        <v/>
      </c>
      <c r="B175" s="19" t="str">
        <f>IFERROR(VLOOKUP(L175,'Raw data - THC'!A171:AA3226,7,0),"")</f>
        <v/>
      </c>
      <c r="C175" s="10" t="str">
        <f>IFERROR(VLOOKUP(L175,'Raw data - THC'!A171:AA73226,9,0),"")</f>
        <v/>
      </c>
      <c r="D175" s="10" t="str">
        <f>IFERROR(VLOOKUP(L175,'Raw data - THC'!A171:AA3226,12,0),"")</f>
        <v/>
      </c>
      <c r="E175" s="10" t="str">
        <f>IFERROR(VLOOKUP(L175,'Raw data - THC'!A171:AA3226,14,0),"")</f>
        <v/>
      </c>
      <c r="F175" s="10" t="str">
        <f>IFERROR(VLOOKUP(L175,'Raw data - THC'!A171:AA3226,16,0),"")</f>
        <v/>
      </c>
      <c r="G175" s="10" t="str">
        <f>IFERROR(VLOOKUP(L175,'Raw data - THC'!A171:AA3226,18,0),"")</f>
        <v/>
      </c>
      <c r="H175" s="10" t="str">
        <f>IFERROR(VLOOKUP(L175,'Raw data - THC'!A171:AA3226,20,0),"")</f>
        <v/>
      </c>
      <c r="I175" s="10" t="str">
        <f>IFERROR(VLOOKUP(L175,'Raw data - THC'!A171:AA3226,22,0),"")</f>
        <v/>
      </c>
      <c r="J175" s="10" t="str">
        <f>IFERROR(VLOOKUP(L175,'Raw data - THC'!A171:AA3226,24,0),"")</f>
        <v/>
      </c>
      <c r="K175" s="10" t="str">
        <f>IFERROR(VLOOKUP(L175,'Raw data - THC'!A171:AA3226,25,0),"")</f>
        <v/>
      </c>
      <c r="L175" s="8">
        <v>145</v>
      </c>
      <c r="N175"/>
    </row>
    <row r="176" spans="1:14" ht="16.5" x14ac:dyDescent="0.45">
      <c r="A176" s="10" t="str">
        <f>IFERROR(VLOOKUP(L176,'Raw data - THC'!A172:AA3227,4,0),"")</f>
        <v/>
      </c>
      <c r="B176" s="19" t="str">
        <f>IFERROR(VLOOKUP(L176,'Raw data - THC'!A172:AA3227,7,0),"")</f>
        <v/>
      </c>
      <c r="C176" s="10" t="str">
        <f>IFERROR(VLOOKUP(L176,'Raw data - THC'!A172:AA73227,9,0),"")</f>
        <v/>
      </c>
      <c r="D176" s="10" t="str">
        <f>IFERROR(VLOOKUP(L176,'Raw data - THC'!A172:AA3227,12,0),"")</f>
        <v/>
      </c>
      <c r="E176" s="10" t="str">
        <f>IFERROR(VLOOKUP(L176,'Raw data - THC'!A172:AA3227,14,0),"")</f>
        <v/>
      </c>
      <c r="F176" s="10" t="str">
        <f>IFERROR(VLOOKUP(L176,'Raw data - THC'!A172:AA3227,16,0),"")</f>
        <v/>
      </c>
      <c r="G176" s="10" t="str">
        <f>IFERROR(VLOOKUP(L176,'Raw data - THC'!A172:AA3227,18,0),"")</f>
        <v/>
      </c>
      <c r="H176" s="10" t="str">
        <f>IFERROR(VLOOKUP(L176,'Raw data - THC'!A172:AA3227,20,0),"")</f>
        <v/>
      </c>
      <c r="I176" s="10" t="str">
        <f>IFERROR(VLOOKUP(L176,'Raw data - THC'!A172:AA3227,22,0),"")</f>
        <v/>
      </c>
      <c r="J176" s="10" t="str">
        <f>IFERROR(VLOOKUP(L176,'Raw data - THC'!A172:AA3227,24,0),"")</f>
        <v/>
      </c>
      <c r="K176" s="10" t="str">
        <f>IFERROR(VLOOKUP(L176,'Raw data - THC'!A172:AA3227,25,0),"")</f>
        <v/>
      </c>
      <c r="L176" s="8">
        <v>145</v>
      </c>
      <c r="N176"/>
    </row>
    <row r="177" spans="1:14" ht="16.5" x14ac:dyDescent="0.45">
      <c r="A177" s="10" t="str">
        <f>IFERROR(VLOOKUP(L177,'Raw data - THC'!A173:AA3228,4,0),"")</f>
        <v/>
      </c>
      <c r="B177" s="19" t="str">
        <f>IFERROR(VLOOKUP(L177,'Raw data - THC'!A173:AA3228,7,0),"")</f>
        <v/>
      </c>
      <c r="C177" s="10" t="str">
        <f>IFERROR(VLOOKUP(L177,'Raw data - THC'!A173:AA73228,9,0),"")</f>
        <v/>
      </c>
      <c r="D177" s="10" t="str">
        <f>IFERROR(VLOOKUP(L177,'Raw data - THC'!A173:AA3228,12,0),"")</f>
        <v/>
      </c>
      <c r="E177" s="10" t="str">
        <f>IFERROR(VLOOKUP(L177,'Raw data - THC'!A173:AA3228,14,0),"")</f>
        <v/>
      </c>
      <c r="F177" s="10" t="str">
        <f>IFERROR(VLOOKUP(L177,'Raw data - THC'!A173:AA3228,16,0),"")</f>
        <v/>
      </c>
      <c r="G177" s="10" t="str">
        <f>IFERROR(VLOOKUP(L177,'Raw data - THC'!A173:AA3228,18,0),"")</f>
        <v/>
      </c>
      <c r="H177" s="10" t="str">
        <f>IFERROR(VLOOKUP(L177,'Raw data - THC'!A173:AA3228,20,0),"")</f>
        <v/>
      </c>
      <c r="I177" s="10" t="str">
        <f>IFERROR(VLOOKUP(L177,'Raw data - THC'!A173:AA3228,22,0),"")</f>
        <v/>
      </c>
      <c r="J177" s="10" t="str">
        <f>IFERROR(VLOOKUP(L177,'Raw data - THC'!A173:AA3228,24,0),"")</f>
        <v/>
      </c>
      <c r="K177" s="10" t="str">
        <f>IFERROR(VLOOKUP(L177,'Raw data - THC'!A173:AA3228,25,0),"")</f>
        <v/>
      </c>
      <c r="L177" s="8">
        <v>145</v>
      </c>
      <c r="N177"/>
    </row>
    <row r="178" spans="1:14" ht="16.5" x14ac:dyDescent="0.45">
      <c r="A178" s="10" t="str">
        <f>IFERROR(VLOOKUP(L178,'Raw data - THC'!A174:AA3229,4,0),"")</f>
        <v/>
      </c>
      <c r="B178" s="19" t="str">
        <f>IFERROR(VLOOKUP(L178,'Raw data - THC'!A174:AA3229,7,0),"")</f>
        <v/>
      </c>
      <c r="C178" s="10" t="str">
        <f>IFERROR(VLOOKUP(L178,'Raw data - THC'!A174:AA73229,9,0),"")</f>
        <v/>
      </c>
      <c r="D178" s="10" t="str">
        <f>IFERROR(VLOOKUP(L178,'Raw data - THC'!A174:AA3229,12,0),"")</f>
        <v/>
      </c>
      <c r="E178" s="10" t="str">
        <f>IFERROR(VLOOKUP(L178,'Raw data - THC'!A174:AA3229,14,0),"")</f>
        <v/>
      </c>
      <c r="F178" s="10" t="str">
        <f>IFERROR(VLOOKUP(L178,'Raw data - THC'!A174:AA3229,16,0),"")</f>
        <v/>
      </c>
      <c r="G178" s="10" t="str">
        <f>IFERROR(VLOOKUP(L178,'Raw data - THC'!A174:AA3229,18,0),"")</f>
        <v/>
      </c>
      <c r="H178" s="10" t="str">
        <f>IFERROR(VLOOKUP(L178,'Raw data - THC'!A174:AA3229,20,0),"")</f>
        <v/>
      </c>
      <c r="I178" s="10" t="str">
        <f>IFERROR(VLOOKUP(L178,'Raw data - THC'!A174:AA3229,22,0),"")</f>
        <v/>
      </c>
      <c r="J178" s="10" t="str">
        <f>IFERROR(VLOOKUP(L178,'Raw data - THC'!A174:AA3229,24,0),"")</f>
        <v/>
      </c>
      <c r="K178" s="10" t="str">
        <f>IFERROR(VLOOKUP(L178,'Raw data - THC'!A174:AA3229,25,0),"")</f>
        <v/>
      </c>
      <c r="L178" s="8">
        <v>145</v>
      </c>
      <c r="N178"/>
    </row>
    <row r="179" spans="1:14" ht="16.5" x14ac:dyDescent="0.45">
      <c r="A179" s="10" t="str">
        <f>IFERROR(VLOOKUP(L179,'Raw data - THC'!A175:AA3230,4,0),"")</f>
        <v/>
      </c>
      <c r="B179" s="19" t="str">
        <f>IFERROR(VLOOKUP(L179,'Raw data - THC'!A175:AA3230,7,0),"")</f>
        <v/>
      </c>
      <c r="C179" s="10" t="str">
        <f>IFERROR(VLOOKUP(L179,'Raw data - THC'!A175:AA73230,9,0),"")</f>
        <v/>
      </c>
      <c r="D179" s="10" t="str">
        <f>IFERROR(VLOOKUP(L179,'Raw data - THC'!A175:AA3230,12,0),"")</f>
        <v/>
      </c>
      <c r="E179" s="10" t="str">
        <f>IFERROR(VLOOKUP(L179,'Raw data - THC'!A175:AA3230,14,0),"")</f>
        <v/>
      </c>
      <c r="F179" s="10" t="str">
        <f>IFERROR(VLOOKUP(L179,'Raw data - THC'!A175:AA3230,16,0),"")</f>
        <v/>
      </c>
      <c r="G179" s="10" t="str">
        <f>IFERROR(VLOOKUP(L179,'Raw data - THC'!A175:AA3230,18,0),"")</f>
        <v/>
      </c>
      <c r="H179" s="10" t="str">
        <f>IFERROR(VLOOKUP(L179,'Raw data - THC'!A175:AA3230,20,0),"")</f>
        <v/>
      </c>
      <c r="I179" s="10" t="str">
        <f>IFERROR(VLOOKUP(L179,'Raw data - THC'!A175:AA3230,22,0),"")</f>
        <v/>
      </c>
      <c r="J179" s="10" t="str">
        <f>IFERROR(VLOOKUP(L179,'Raw data - THC'!A175:AA3230,24,0),"")</f>
        <v/>
      </c>
      <c r="K179" s="10" t="str">
        <f>IFERROR(VLOOKUP(L179,'Raw data - THC'!A175:AA3230,25,0),"")</f>
        <v/>
      </c>
      <c r="L179" s="8">
        <v>145</v>
      </c>
      <c r="N179"/>
    </row>
    <row r="180" spans="1:14" ht="16.5" x14ac:dyDescent="0.45">
      <c r="A180" s="10" t="str">
        <f>IFERROR(VLOOKUP(L180,'Raw data - THC'!A176:AA3231,4,0),"")</f>
        <v/>
      </c>
      <c r="B180" s="19" t="str">
        <f>IFERROR(VLOOKUP(L180,'Raw data - THC'!A176:AA3231,7,0),"")</f>
        <v/>
      </c>
      <c r="C180" s="10" t="str">
        <f>IFERROR(VLOOKUP(L180,'Raw data - THC'!A176:AA73231,9,0),"")</f>
        <v/>
      </c>
      <c r="D180" s="10" t="str">
        <f>IFERROR(VLOOKUP(L180,'Raw data - THC'!A176:AA3231,12,0),"")</f>
        <v/>
      </c>
      <c r="E180" s="10" t="str">
        <f>IFERROR(VLOOKUP(L180,'Raw data - THC'!A176:AA3231,14,0),"")</f>
        <v/>
      </c>
      <c r="F180" s="10" t="str">
        <f>IFERROR(VLOOKUP(L180,'Raw data - THC'!A176:AA3231,16,0),"")</f>
        <v/>
      </c>
      <c r="G180" s="10" t="str">
        <f>IFERROR(VLOOKUP(L180,'Raw data - THC'!A176:AA3231,18,0),"")</f>
        <v/>
      </c>
      <c r="H180" s="10" t="str">
        <f>IFERROR(VLOOKUP(L180,'Raw data - THC'!A176:AA3231,20,0),"")</f>
        <v/>
      </c>
      <c r="I180" s="10" t="str">
        <f>IFERROR(VLOOKUP(L180,'Raw data - THC'!A176:AA3231,22,0),"")</f>
        <v/>
      </c>
      <c r="J180" s="10" t="str">
        <f>IFERROR(VLOOKUP(L180,'Raw data - THC'!A176:AA3231,24,0),"")</f>
        <v/>
      </c>
      <c r="K180" s="10" t="str">
        <f>IFERROR(VLOOKUP(L180,'Raw data - THC'!A176:AA3231,25,0),"")</f>
        <v/>
      </c>
      <c r="L180" s="8">
        <v>145</v>
      </c>
      <c r="N180"/>
    </row>
    <row r="181" spans="1:14" ht="16.5" x14ac:dyDescent="0.45">
      <c r="A181" s="10" t="str">
        <f>IFERROR(VLOOKUP(L181,'Raw data - THC'!A177:AA3232,4,0),"")</f>
        <v/>
      </c>
      <c r="B181" s="19" t="str">
        <f>IFERROR(VLOOKUP(L181,'Raw data - THC'!A177:AA3232,7,0),"")</f>
        <v/>
      </c>
      <c r="C181" s="10" t="str">
        <f>IFERROR(VLOOKUP(L181,'Raw data - THC'!A177:AA73232,9,0),"")</f>
        <v/>
      </c>
      <c r="D181" s="10" t="str">
        <f>IFERROR(VLOOKUP(L181,'Raw data - THC'!A177:AA3232,12,0),"")</f>
        <v/>
      </c>
      <c r="E181" s="10" t="str">
        <f>IFERROR(VLOOKUP(L181,'Raw data - THC'!A177:AA3232,14,0),"")</f>
        <v/>
      </c>
      <c r="F181" s="10" t="str">
        <f>IFERROR(VLOOKUP(L181,'Raw data - THC'!A177:AA3232,16,0),"")</f>
        <v/>
      </c>
      <c r="G181" s="10" t="str">
        <f>IFERROR(VLOOKUP(L181,'Raw data - THC'!A177:AA3232,18,0),"")</f>
        <v/>
      </c>
      <c r="H181" s="10" t="str">
        <f>IFERROR(VLOOKUP(L181,'Raw data - THC'!A177:AA3232,20,0),"")</f>
        <v/>
      </c>
      <c r="I181" s="10" t="str">
        <f>IFERROR(VLOOKUP(L181,'Raw data - THC'!A177:AA3232,22,0),"")</f>
        <v/>
      </c>
      <c r="J181" s="10" t="str">
        <f>IFERROR(VLOOKUP(L181,'Raw data - THC'!A177:AA3232,24,0),"")</f>
        <v/>
      </c>
      <c r="K181" s="10" t="str">
        <f>IFERROR(VLOOKUP(L181,'Raw data - THC'!A177:AA3232,25,0),"")</f>
        <v/>
      </c>
      <c r="L181" s="8">
        <v>145</v>
      </c>
      <c r="N181"/>
    </row>
    <row r="182" spans="1:14" ht="16.5" x14ac:dyDescent="0.45">
      <c r="A182" s="10" t="str">
        <f>IFERROR(VLOOKUP(L182,'Raw data - THC'!A178:AA3233,4,0),"")</f>
        <v/>
      </c>
      <c r="B182" s="19" t="str">
        <f>IFERROR(VLOOKUP(L182,'Raw data - THC'!A178:AA3233,7,0),"")</f>
        <v/>
      </c>
      <c r="C182" s="10" t="str">
        <f>IFERROR(VLOOKUP(L182,'Raw data - THC'!A178:AA73233,9,0),"")</f>
        <v/>
      </c>
      <c r="D182" s="10" t="str">
        <f>IFERROR(VLOOKUP(L182,'Raw data - THC'!A178:AA3233,12,0),"")</f>
        <v/>
      </c>
      <c r="E182" s="10" t="str">
        <f>IFERROR(VLOOKUP(L182,'Raw data - THC'!A178:AA3233,14,0),"")</f>
        <v/>
      </c>
      <c r="F182" s="10" t="str">
        <f>IFERROR(VLOOKUP(L182,'Raw data - THC'!A178:AA3233,16,0),"")</f>
        <v/>
      </c>
      <c r="G182" s="10" t="str">
        <f>IFERROR(VLOOKUP(L182,'Raw data - THC'!A178:AA3233,18,0),"")</f>
        <v/>
      </c>
      <c r="H182" s="10" t="str">
        <f>IFERROR(VLOOKUP(L182,'Raw data - THC'!A178:AA3233,20,0),"")</f>
        <v/>
      </c>
      <c r="I182" s="10" t="str">
        <f>IFERROR(VLOOKUP(L182,'Raw data - THC'!A178:AA3233,22,0),"")</f>
        <v/>
      </c>
      <c r="J182" s="10" t="str">
        <f>IFERROR(VLOOKUP(L182,'Raw data - THC'!A178:AA3233,24,0),"")</f>
        <v/>
      </c>
      <c r="K182" s="10" t="str">
        <f>IFERROR(VLOOKUP(L182,'Raw data - THC'!A178:AA3233,25,0),"")</f>
        <v/>
      </c>
      <c r="L182" s="8">
        <v>145</v>
      </c>
      <c r="N182"/>
    </row>
    <row r="183" spans="1:14" ht="16.5" x14ac:dyDescent="0.45">
      <c r="A183" s="10" t="str">
        <f>IFERROR(VLOOKUP(L183,'Raw data - THC'!A179:AA3234,4,0),"")</f>
        <v/>
      </c>
      <c r="B183" s="19" t="str">
        <f>IFERROR(VLOOKUP(L183,'Raw data - THC'!A179:AA3234,7,0),"")</f>
        <v/>
      </c>
      <c r="C183" s="10" t="str">
        <f>IFERROR(VLOOKUP(L183,'Raw data - THC'!A179:AA73234,9,0),"")</f>
        <v/>
      </c>
      <c r="D183" s="10" t="str">
        <f>IFERROR(VLOOKUP(L183,'Raw data - THC'!A179:AA3234,12,0),"")</f>
        <v/>
      </c>
      <c r="E183" s="10" t="str">
        <f>IFERROR(VLOOKUP(L183,'Raw data - THC'!A179:AA3234,14,0),"")</f>
        <v/>
      </c>
      <c r="F183" s="10" t="str">
        <f>IFERROR(VLOOKUP(L183,'Raw data - THC'!A179:AA3234,16,0),"")</f>
        <v/>
      </c>
      <c r="G183" s="10" t="str">
        <f>IFERROR(VLOOKUP(L183,'Raw data - THC'!A179:AA3234,18,0),"")</f>
        <v/>
      </c>
      <c r="H183" s="10" t="str">
        <f>IFERROR(VLOOKUP(L183,'Raw data - THC'!A179:AA3234,20,0),"")</f>
        <v/>
      </c>
      <c r="I183" s="10" t="str">
        <f>IFERROR(VLOOKUP(L183,'Raw data - THC'!A179:AA3234,22,0),"")</f>
        <v/>
      </c>
      <c r="J183" s="10" t="str">
        <f>IFERROR(VLOOKUP(L183,'Raw data - THC'!A179:AA3234,24,0),"")</f>
        <v/>
      </c>
      <c r="K183" s="10" t="str">
        <f>IFERROR(VLOOKUP(L183,'Raw data - THC'!A179:AA3234,25,0),"")</f>
        <v/>
      </c>
      <c r="L183" s="8">
        <v>145</v>
      </c>
      <c r="N183"/>
    </row>
    <row r="184" spans="1:14" ht="16.5" x14ac:dyDescent="0.45">
      <c r="A184" s="10" t="str">
        <f>IFERROR(VLOOKUP(L184,'Raw data - THC'!A180:AA3235,4,0),"")</f>
        <v/>
      </c>
      <c r="B184" s="19" t="str">
        <f>IFERROR(VLOOKUP(L184,'Raw data - THC'!A180:AA3235,7,0),"")</f>
        <v/>
      </c>
      <c r="C184" s="10" t="str">
        <f>IFERROR(VLOOKUP(L184,'Raw data - THC'!A180:AA73235,9,0),"")</f>
        <v/>
      </c>
      <c r="D184" s="10" t="str">
        <f>IFERROR(VLOOKUP(L184,'Raw data - THC'!A180:AA3235,12,0),"")</f>
        <v/>
      </c>
      <c r="E184" s="10" t="str">
        <f>IFERROR(VLOOKUP(L184,'Raw data - THC'!A180:AA3235,14,0),"")</f>
        <v/>
      </c>
      <c r="F184" s="10" t="str">
        <f>IFERROR(VLOOKUP(L184,'Raw data - THC'!A180:AA3235,16,0),"")</f>
        <v/>
      </c>
      <c r="G184" s="10" t="str">
        <f>IFERROR(VLOOKUP(L184,'Raw data - THC'!A180:AA3235,18,0),"")</f>
        <v/>
      </c>
      <c r="H184" s="10" t="str">
        <f>IFERROR(VLOOKUP(L184,'Raw data - THC'!A180:AA3235,20,0),"")</f>
        <v/>
      </c>
      <c r="I184" s="10" t="str">
        <f>IFERROR(VLOOKUP(L184,'Raw data - THC'!A180:AA3235,22,0),"")</f>
        <v/>
      </c>
      <c r="J184" s="10" t="str">
        <f>IFERROR(VLOOKUP(L184,'Raw data - THC'!A180:AA3235,24,0),"")</f>
        <v/>
      </c>
      <c r="K184" s="10" t="str">
        <f>IFERROR(VLOOKUP(L184,'Raw data - THC'!A180:AA3235,25,0),"")</f>
        <v/>
      </c>
      <c r="L184" s="8">
        <v>145</v>
      </c>
      <c r="N184"/>
    </row>
    <row r="185" spans="1:14" ht="16.5" x14ac:dyDescent="0.45">
      <c r="A185" s="10" t="str">
        <f>IFERROR(VLOOKUP(L185,'Raw data - THC'!A181:AA3236,4,0),"")</f>
        <v/>
      </c>
      <c r="B185" s="19" t="str">
        <f>IFERROR(VLOOKUP(L185,'Raw data - THC'!A181:AA3236,7,0),"")</f>
        <v/>
      </c>
      <c r="C185" s="10" t="str">
        <f>IFERROR(VLOOKUP(L185,'Raw data - THC'!A181:AA73236,9,0),"")</f>
        <v/>
      </c>
      <c r="D185" s="10" t="str">
        <f>IFERROR(VLOOKUP(L185,'Raw data - THC'!A181:AA3236,12,0),"")</f>
        <v/>
      </c>
      <c r="E185" s="10" t="str">
        <f>IFERROR(VLOOKUP(L185,'Raw data - THC'!A181:AA3236,14,0),"")</f>
        <v/>
      </c>
      <c r="F185" s="10" t="str">
        <f>IFERROR(VLOOKUP(L185,'Raw data - THC'!A181:AA3236,16,0),"")</f>
        <v/>
      </c>
      <c r="G185" s="10" t="str">
        <f>IFERROR(VLOOKUP(L185,'Raw data - THC'!A181:AA3236,18,0),"")</f>
        <v/>
      </c>
      <c r="H185" s="10" t="str">
        <f>IFERROR(VLOOKUP(L185,'Raw data - THC'!A181:AA3236,20,0),"")</f>
        <v/>
      </c>
      <c r="I185" s="10" t="str">
        <f>IFERROR(VLOOKUP(L185,'Raw data - THC'!A181:AA3236,22,0),"")</f>
        <v/>
      </c>
      <c r="J185" s="10" t="str">
        <f>IFERROR(VLOOKUP(L185,'Raw data - THC'!A181:AA3236,24,0),"")</f>
        <v/>
      </c>
      <c r="K185" s="10" t="str">
        <f>IFERROR(VLOOKUP(L185,'Raw data - THC'!A181:AA3236,25,0),"")</f>
        <v/>
      </c>
      <c r="L185" s="8">
        <v>145</v>
      </c>
      <c r="N185"/>
    </row>
    <row r="186" spans="1:14" ht="16.5" x14ac:dyDescent="0.45">
      <c r="A186" s="10" t="str">
        <f>IFERROR(VLOOKUP(L186,'Raw data - THC'!A182:AA3237,4,0),"")</f>
        <v/>
      </c>
      <c r="B186" s="19" t="str">
        <f>IFERROR(VLOOKUP(L186,'Raw data - THC'!A182:AA3237,7,0),"")</f>
        <v/>
      </c>
      <c r="C186" s="10" t="str">
        <f>IFERROR(VLOOKUP(L186,'Raw data - THC'!A182:AA73237,9,0),"")</f>
        <v/>
      </c>
      <c r="D186" s="10" t="str">
        <f>IFERROR(VLOOKUP(L186,'Raw data - THC'!A182:AA3237,12,0),"")</f>
        <v/>
      </c>
      <c r="E186" s="10" t="str">
        <f>IFERROR(VLOOKUP(L186,'Raw data - THC'!A182:AA3237,14,0),"")</f>
        <v/>
      </c>
      <c r="F186" s="10" t="str">
        <f>IFERROR(VLOOKUP(L186,'Raw data - THC'!A182:AA3237,16,0),"")</f>
        <v/>
      </c>
      <c r="G186" s="10" t="str">
        <f>IFERROR(VLOOKUP(L186,'Raw data - THC'!A182:AA3237,18,0),"")</f>
        <v/>
      </c>
      <c r="H186" s="10" t="str">
        <f>IFERROR(VLOOKUP(L186,'Raw data - THC'!A182:AA3237,20,0),"")</f>
        <v/>
      </c>
      <c r="I186" s="10" t="str">
        <f>IFERROR(VLOOKUP(L186,'Raw data - THC'!A182:AA3237,22,0),"")</f>
        <v/>
      </c>
      <c r="J186" s="10" t="str">
        <f>IFERROR(VLOOKUP(L186,'Raw data - THC'!A182:AA3237,24,0),"")</f>
        <v/>
      </c>
      <c r="K186" s="10" t="str">
        <f>IFERROR(VLOOKUP(L186,'Raw data - THC'!A182:AA3237,25,0),"")</f>
        <v/>
      </c>
      <c r="L186" s="8">
        <v>145</v>
      </c>
      <c r="N186"/>
    </row>
    <row r="187" spans="1:14" ht="16.5" x14ac:dyDescent="0.45">
      <c r="A187" s="10" t="str">
        <f>IFERROR(VLOOKUP(L187,'Raw data - THC'!A183:AA3238,4,0),"")</f>
        <v/>
      </c>
      <c r="B187" s="19" t="str">
        <f>IFERROR(VLOOKUP(L187,'Raw data - THC'!A183:AA3238,7,0),"")</f>
        <v/>
      </c>
      <c r="C187" s="10" t="str">
        <f>IFERROR(VLOOKUP(L187,'Raw data - THC'!A183:AA73238,9,0),"")</f>
        <v/>
      </c>
      <c r="D187" s="10" t="str">
        <f>IFERROR(VLOOKUP(L187,'Raw data - THC'!A183:AA3238,12,0),"")</f>
        <v/>
      </c>
      <c r="E187" s="10" t="str">
        <f>IFERROR(VLOOKUP(L187,'Raw data - THC'!A183:AA3238,14,0),"")</f>
        <v/>
      </c>
      <c r="F187" s="10" t="str">
        <f>IFERROR(VLOOKUP(L187,'Raw data - THC'!A183:AA3238,16,0),"")</f>
        <v/>
      </c>
      <c r="G187" s="10" t="str">
        <f>IFERROR(VLOOKUP(L187,'Raw data - THC'!A183:AA3238,18,0),"")</f>
        <v/>
      </c>
      <c r="H187" s="10" t="str">
        <f>IFERROR(VLOOKUP(L187,'Raw data - THC'!A183:AA3238,20,0),"")</f>
        <v/>
      </c>
      <c r="I187" s="10" t="str">
        <f>IFERROR(VLOOKUP(L187,'Raw data - THC'!A183:AA3238,22,0),"")</f>
        <v/>
      </c>
      <c r="J187" s="10" t="str">
        <f>IFERROR(VLOOKUP(L187,'Raw data - THC'!A183:AA3238,24,0),"")</f>
        <v/>
      </c>
      <c r="K187" s="10" t="str">
        <f>IFERROR(VLOOKUP(L187,'Raw data - THC'!A183:AA3238,25,0),"")</f>
        <v/>
      </c>
      <c r="L187" s="8">
        <v>145</v>
      </c>
      <c r="N187"/>
    </row>
    <row r="188" spans="1:14" ht="16.5" x14ac:dyDescent="0.45">
      <c r="A188" s="10" t="str">
        <f>IFERROR(VLOOKUP(L188,'Raw data - THC'!A184:AA3239,4,0),"")</f>
        <v/>
      </c>
      <c r="B188" s="19" t="str">
        <f>IFERROR(VLOOKUP(L188,'Raw data - THC'!A184:AA3239,7,0),"")</f>
        <v/>
      </c>
      <c r="C188" s="10" t="str">
        <f>IFERROR(VLOOKUP(L188,'Raw data - THC'!A184:AA73239,9,0),"")</f>
        <v/>
      </c>
      <c r="D188" s="10" t="str">
        <f>IFERROR(VLOOKUP(L188,'Raw data - THC'!A184:AA3239,12,0),"")</f>
        <v/>
      </c>
      <c r="E188" s="10" t="str">
        <f>IFERROR(VLOOKUP(L188,'Raw data - THC'!A184:AA3239,14,0),"")</f>
        <v/>
      </c>
      <c r="F188" s="10" t="str">
        <f>IFERROR(VLOOKUP(L188,'Raw data - THC'!A184:AA3239,16,0),"")</f>
        <v/>
      </c>
      <c r="G188" s="10" t="str">
        <f>IFERROR(VLOOKUP(L188,'Raw data - THC'!A184:AA3239,18,0),"")</f>
        <v/>
      </c>
      <c r="H188" s="10" t="str">
        <f>IFERROR(VLOOKUP(L188,'Raw data - THC'!A184:AA3239,20,0),"")</f>
        <v/>
      </c>
      <c r="I188" s="10" t="str">
        <f>IFERROR(VLOOKUP(L188,'Raw data - THC'!A184:AA3239,22,0),"")</f>
        <v/>
      </c>
      <c r="J188" s="10" t="str">
        <f>IFERROR(VLOOKUP(L188,'Raw data - THC'!A184:AA3239,24,0),"")</f>
        <v/>
      </c>
      <c r="K188" s="10" t="str">
        <f>IFERROR(VLOOKUP(L188,'Raw data - THC'!A184:AA3239,25,0),"")</f>
        <v/>
      </c>
      <c r="L188" s="8">
        <v>145</v>
      </c>
      <c r="N188"/>
    </row>
    <row r="189" spans="1:14" ht="16.5" x14ac:dyDescent="0.45">
      <c r="A189" s="10" t="str">
        <f>IFERROR(VLOOKUP(L189,'Raw data - THC'!A185:AA3240,4,0),"")</f>
        <v/>
      </c>
      <c r="B189" s="19" t="str">
        <f>IFERROR(VLOOKUP(L189,'Raw data - THC'!A185:AA3240,7,0),"")</f>
        <v/>
      </c>
      <c r="C189" s="10" t="str">
        <f>IFERROR(VLOOKUP(L189,'Raw data - THC'!A185:AA73240,9,0),"")</f>
        <v/>
      </c>
      <c r="D189" s="10" t="str">
        <f>IFERROR(VLOOKUP(L189,'Raw data - THC'!A185:AA3240,12,0),"")</f>
        <v/>
      </c>
      <c r="E189" s="10" t="str">
        <f>IFERROR(VLOOKUP(L189,'Raw data - THC'!A185:AA3240,14,0),"")</f>
        <v/>
      </c>
      <c r="F189" s="10" t="str">
        <f>IFERROR(VLOOKUP(L189,'Raw data - THC'!A185:AA3240,16,0),"")</f>
        <v/>
      </c>
      <c r="G189" s="10" t="str">
        <f>IFERROR(VLOOKUP(L189,'Raw data - THC'!A185:AA3240,18,0),"")</f>
        <v/>
      </c>
      <c r="H189" s="10" t="str">
        <f>IFERROR(VLOOKUP(L189,'Raw data - THC'!A185:AA3240,20,0),"")</f>
        <v/>
      </c>
      <c r="I189" s="10" t="str">
        <f>IFERROR(VLOOKUP(L189,'Raw data - THC'!A185:AA3240,22,0),"")</f>
        <v/>
      </c>
      <c r="J189" s="10" t="str">
        <f>IFERROR(VLOOKUP(L189,'Raw data - THC'!A185:AA3240,24,0),"")</f>
        <v/>
      </c>
      <c r="K189" s="10" t="str">
        <f>IFERROR(VLOOKUP(L189,'Raw data - THC'!A185:AA3240,25,0),"")</f>
        <v/>
      </c>
      <c r="L189" s="8">
        <v>145</v>
      </c>
      <c r="N189"/>
    </row>
    <row r="190" spans="1:14" ht="16.5" x14ac:dyDescent="0.45">
      <c r="A190" s="10" t="str">
        <f>IFERROR(VLOOKUP(L190,'Raw data - THC'!A186:AA3241,4,0),"")</f>
        <v/>
      </c>
      <c r="B190" s="19" t="str">
        <f>IFERROR(VLOOKUP(L190,'Raw data - THC'!A186:AA3241,7,0),"")</f>
        <v/>
      </c>
      <c r="C190" s="10" t="str">
        <f>IFERROR(VLOOKUP(L190,'Raw data - THC'!A186:AA73241,9,0),"")</f>
        <v/>
      </c>
      <c r="D190" s="10" t="str">
        <f>IFERROR(VLOOKUP(L190,'Raw data - THC'!A186:AA3241,12,0),"")</f>
        <v/>
      </c>
      <c r="E190" s="10" t="str">
        <f>IFERROR(VLOOKUP(L190,'Raw data - THC'!A186:AA3241,14,0),"")</f>
        <v/>
      </c>
      <c r="F190" s="10" t="str">
        <f>IFERROR(VLOOKUP(L190,'Raw data - THC'!A186:AA3241,16,0),"")</f>
        <v/>
      </c>
      <c r="G190" s="10" t="str">
        <f>IFERROR(VLOOKUP(L190,'Raw data - THC'!A186:AA3241,18,0),"")</f>
        <v/>
      </c>
      <c r="H190" s="10" t="str">
        <f>IFERROR(VLOOKUP(L190,'Raw data - THC'!A186:AA3241,20,0),"")</f>
        <v/>
      </c>
      <c r="I190" s="10" t="str">
        <f>IFERROR(VLOOKUP(L190,'Raw data - THC'!A186:AA3241,22,0),"")</f>
        <v/>
      </c>
      <c r="J190" s="10" t="str">
        <f>IFERROR(VLOOKUP(L190,'Raw data - THC'!A186:AA3241,24,0),"")</f>
        <v/>
      </c>
      <c r="K190" s="10" t="str">
        <f>IFERROR(VLOOKUP(L190,'Raw data - THC'!A186:AA3241,25,0),"")</f>
        <v/>
      </c>
      <c r="L190" s="8">
        <v>145</v>
      </c>
      <c r="N190"/>
    </row>
    <row r="191" spans="1:14" ht="16.5" x14ac:dyDescent="0.45">
      <c r="A191" s="10" t="str">
        <f>IFERROR(VLOOKUP(L191,'Raw data - THC'!A187:AA3242,4,0),"")</f>
        <v/>
      </c>
      <c r="B191" s="19" t="str">
        <f>IFERROR(VLOOKUP(L191,'Raw data - THC'!A187:AA3242,7,0),"")</f>
        <v/>
      </c>
      <c r="C191" s="10" t="str">
        <f>IFERROR(VLOOKUP(L191,'Raw data - THC'!A187:AA73242,9,0),"")</f>
        <v/>
      </c>
      <c r="D191" s="10" t="str">
        <f>IFERROR(VLOOKUP(L191,'Raw data - THC'!A187:AA3242,12,0),"")</f>
        <v/>
      </c>
      <c r="E191" s="10" t="str">
        <f>IFERROR(VLOOKUP(L191,'Raw data - THC'!A187:AA3242,14,0),"")</f>
        <v/>
      </c>
      <c r="F191" s="10" t="str">
        <f>IFERROR(VLOOKUP(L191,'Raw data - THC'!A187:AA3242,16,0),"")</f>
        <v/>
      </c>
      <c r="G191" s="10" t="str">
        <f>IFERROR(VLOOKUP(L191,'Raw data - THC'!A187:AA3242,18,0),"")</f>
        <v/>
      </c>
      <c r="H191" s="10" t="str">
        <f>IFERROR(VLOOKUP(L191,'Raw data - THC'!A187:AA3242,20,0),"")</f>
        <v/>
      </c>
      <c r="I191" s="10" t="str">
        <f>IFERROR(VLOOKUP(L191,'Raw data - THC'!A187:AA3242,22,0),"")</f>
        <v/>
      </c>
      <c r="J191" s="10" t="str">
        <f>IFERROR(VLOOKUP(L191,'Raw data - THC'!A187:AA3242,24,0),"")</f>
        <v/>
      </c>
      <c r="K191" s="10" t="str">
        <f>IFERROR(VLOOKUP(L191,'Raw data - THC'!A187:AA3242,25,0),"")</f>
        <v/>
      </c>
      <c r="L191" s="8">
        <v>145</v>
      </c>
      <c r="N191"/>
    </row>
    <row r="192" spans="1:14" ht="16.5" x14ac:dyDescent="0.45">
      <c r="A192" s="10" t="str">
        <f>IFERROR(VLOOKUP(L192,'Raw data - THC'!A188:AA3243,4,0),"")</f>
        <v/>
      </c>
      <c r="B192" s="19" t="str">
        <f>IFERROR(VLOOKUP(L192,'Raw data - THC'!A188:AA3243,7,0),"")</f>
        <v/>
      </c>
      <c r="C192" s="10" t="str">
        <f>IFERROR(VLOOKUP(L192,'Raw data - THC'!A188:AA73243,9,0),"")</f>
        <v/>
      </c>
      <c r="D192" s="10" t="str">
        <f>IFERROR(VLOOKUP(L192,'Raw data - THC'!A188:AA3243,12,0),"")</f>
        <v/>
      </c>
      <c r="E192" s="10" t="str">
        <f>IFERROR(VLOOKUP(L192,'Raw data - THC'!A188:AA3243,14,0),"")</f>
        <v/>
      </c>
      <c r="F192" s="10" t="str">
        <f>IFERROR(VLOOKUP(L192,'Raw data - THC'!A188:AA3243,16,0),"")</f>
        <v/>
      </c>
      <c r="G192" s="10" t="str">
        <f>IFERROR(VLOOKUP(L192,'Raw data - THC'!A188:AA3243,18,0),"")</f>
        <v/>
      </c>
      <c r="H192" s="10" t="str">
        <f>IFERROR(VLOOKUP(L192,'Raw data - THC'!A188:AA3243,20,0),"")</f>
        <v/>
      </c>
      <c r="I192" s="10" t="str">
        <f>IFERROR(VLOOKUP(L192,'Raw data - THC'!A188:AA3243,22,0),"")</f>
        <v/>
      </c>
      <c r="J192" s="10" t="str">
        <f>IFERROR(VLOOKUP(L192,'Raw data - THC'!A188:AA3243,24,0),"")</f>
        <v/>
      </c>
      <c r="K192" s="10" t="str">
        <f>IFERROR(VLOOKUP(L192,'Raw data - THC'!A188:AA3243,25,0),"")</f>
        <v/>
      </c>
      <c r="L192" s="8">
        <v>145</v>
      </c>
      <c r="N192"/>
    </row>
    <row r="193" spans="1:14" ht="16.5" x14ac:dyDescent="0.45">
      <c r="A193" s="10" t="str">
        <f>IFERROR(VLOOKUP(L193,'Raw data - THC'!A189:AA3244,4,0),"")</f>
        <v/>
      </c>
      <c r="B193" s="19" t="str">
        <f>IFERROR(VLOOKUP(L193,'Raw data - THC'!A189:AA3244,7,0),"")</f>
        <v/>
      </c>
      <c r="C193" s="10" t="str">
        <f>IFERROR(VLOOKUP(L193,'Raw data - THC'!A189:AA73244,9,0),"")</f>
        <v/>
      </c>
      <c r="D193" s="10" t="str">
        <f>IFERROR(VLOOKUP(L193,'Raw data - THC'!A189:AA3244,12,0),"")</f>
        <v/>
      </c>
      <c r="E193" s="10" t="str">
        <f>IFERROR(VLOOKUP(L193,'Raw data - THC'!A189:AA3244,14,0),"")</f>
        <v/>
      </c>
      <c r="F193" s="10" t="str">
        <f>IFERROR(VLOOKUP(L193,'Raw data - THC'!A189:AA3244,16,0),"")</f>
        <v/>
      </c>
      <c r="G193" s="10" t="str">
        <f>IFERROR(VLOOKUP(L193,'Raw data - THC'!A189:AA3244,18,0),"")</f>
        <v/>
      </c>
      <c r="H193" s="10" t="str">
        <f>IFERROR(VLOOKUP(L193,'Raw data - THC'!A189:AA3244,20,0),"")</f>
        <v/>
      </c>
      <c r="I193" s="10" t="str">
        <f>IFERROR(VLOOKUP(L193,'Raw data - THC'!A189:AA3244,22,0),"")</f>
        <v/>
      </c>
      <c r="J193" s="10" t="str">
        <f>IFERROR(VLOOKUP(L193,'Raw data - THC'!A189:AA3244,24,0),"")</f>
        <v/>
      </c>
      <c r="K193" s="10" t="str">
        <f>IFERROR(VLOOKUP(L193,'Raw data - THC'!A189:AA3244,25,0),"")</f>
        <v/>
      </c>
      <c r="L193" s="8">
        <v>145</v>
      </c>
      <c r="N193"/>
    </row>
    <row r="194" spans="1:14" ht="16.5" x14ac:dyDescent="0.45">
      <c r="A194" s="10" t="str">
        <f>IFERROR(VLOOKUP(L194,'Raw data - THC'!A190:AA3245,4,0),"")</f>
        <v/>
      </c>
      <c r="B194" s="19" t="str">
        <f>IFERROR(VLOOKUP(L194,'Raw data - THC'!A190:AA3245,7,0),"")</f>
        <v/>
      </c>
      <c r="C194" s="10" t="str">
        <f>IFERROR(VLOOKUP(L194,'Raw data - THC'!A190:AA73245,9,0),"")</f>
        <v/>
      </c>
      <c r="D194" s="10" t="str">
        <f>IFERROR(VLOOKUP(L194,'Raw data - THC'!A190:AA3245,12,0),"")</f>
        <v/>
      </c>
      <c r="E194" s="10" t="str">
        <f>IFERROR(VLOOKUP(L194,'Raw data - THC'!A190:AA3245,14,0),"")</f>
        <v/>
      </c>
      <c r="F194" s="10" t="str">
        <f>IFERROR(VLOOKUP(L194,'Raw data - THC'!A190:AA3245,16,0),"")</f>
        <v/>
      </c>
      <c r="G194" s="10" t="str">
        <f>IFERROR(VLOOKUP(L194,'Raw data - THC'!A190:AA3245,18,0),"")</f>
        <v/>
      </c>
      <c r="H194" s="10" t="str">
        <f>IFERROR(VLOOKUP(L194,'Raw data - THC'!A190:AA3245,20,0),"")</f>
        <v/>
      </c>
      <c r="I194" s="10" t="str">
        <f>IFERROR(VLOOKUP(L194,'Raw data - THC'!A190:AA3245,22,0),"")</f>
        <v/>
      </c>
      <c r="J194" s="10" t="str">
        <f>IFERROR(VLOOKUP(L194,'Raw data - THC'!A190:AA3245,24,0),"")</f>
        <v/>
      </c>
      <c r="K194" s="10" t="str">
        <f>IFERROR(VLOOKUP(L194,'Raw data - THC'!A190:AA3245,25,0),"")</f>
        <v/>
      </c>
      <c r="L194" s="8">
        <v>145</v>
      </c>
      <c r="N194"/>
    </row>
    <row r="195" spans="1:14" ht="16.5" x14ac:dyDescent="0.45">
      <c r="A195" s="10" t="str">
        <f>IFERROR(VLOOKUP(L195,'Raw data - THC'!A191:AA3246,4,0),"")</f>
        <v/>
      </c>
      <c r="B195" s="19" t="str">
        <f>IFERROR(VLOOKUP(L195,'Raw data - THC'!A191:AA3246,7,0),"")</f>
        <v/>
      </c>
      <c r="C195" s="10" t="str">
        <f>IFERROR(VLOOKUP(L195,'Raw data - THC'!A191:AA73246,9,0),"")</f>
        <v/>
      </c>
      <c r="D195" s="10" t="str">
        <f>IFERROR(VLOOKUP(L195,'Raw data - THC'!A191:AA3246,12,0),"")</f>
        <v/>
      </c>
      <c r="E195" s="10" t="str">
        <f>IFERROR(VLOOKUP(L195,'Raw data - THC'!A191:AA3246,14,0),"")</f>
        <v/>
      </c>
      <c r="F195" s="10" t="str">
        <f>IFERROR(VLOOKUP(L195,'Raw data - THC'!A191:AA3246,16,0),"")</f>
        <v/>
      </c>
      <c r="G195" s="10" t="str">
        <f>IFERROR(VLOOKUP(L195,'Raw data - THC'!A191:AA3246,18,0),"")</f>
        <v/>
      </c>
      <c r="H195" s="10" t="str">
        <f>IFERROR(VLOOKUP(L195,'Raw data - THC'!A191:AA3246,20,0),"")</f>
        <v/>
      </c>
      <c r="I195" s="10" t="str">
        <f>IFERROR(VLOOKUP(L195,'Raw data - THC'!A191:AA3246,22,0),"")</f>
        <v/>
      </c>
      <c r="J195" s="10" t="str">
        <f>IFERROR(VLOOKUP(L195,'Raw data - THC'!A191:AA3246,24,0),"")</f>
        <v/>
      </c>
      <c r="K195" s="10" t="str">
        <f>IFERROR(VLOOKUP(L195,'Raw data - THC'!A191:AA3246,25,0),"")</f>
        <v/>
      </c>
      <c r="L195" s="8">
        <v>145</v>
      </c>
      <c r="N195"/>
    </row>
    <row r="196" spans="1:14" ht="16.5" x14ac:dyDescent="0.45">
      <c r="A196" s="10" t="str">
        <f>IFERROR(VLOOKUP(L196,'Raw data - THC'!A192:AA3247,4,0),"")</f>
        <v/>
      </c>
      <c r="B196" s="19" t="str">
        <f>IFERROR(VLOOKUP(L196,'Raw data - THC'!A192:AA3247,7,0),"")</f>
        <v/>
      </c>
      <c r="C196" s="10" t="str">
        <f>IFERROR(VLOOKUP(L196,'Raw data - THC'!A192:AA73247,9,0),"")</f>
        <v/>
      </c>
      <c r="D196" s="10" t="str">
        <f>IFERROR(VLOOKUP(L196,'Raw data - THC'!A192:AA3247,12,0),"")</f>
        <v/>
      </c>
      <c r="E196" s="10" t="str">
        <f>IFERROR(VLOOKUP(L196,'Raw data - THC'!A192:AA3247,14,0),"")</f>
        <v/>
      </c>
      <c r="F196" s="10" t="str">
        <f>IFERROR(VLOOKUP(L196,'Raw data - THC'!A192:AA3247,16,0),"")</f>
        <v/>
      </c>
      <c r="G196" s="10" t="str">
        <f>IFERROR(VLOOKUP(L196,'Raw data - THC'!A192:AA3247,18,0),"")</f>
        <v/>
      </c>
      <c r="H196" s="10" t="str">
        <f>IFERROR(VLOOKUP(L196,'Raw data - THC'!A192:AA3247,20,0),"")</f>
        <v/>
      </c>
      <c r="I196" s="10" t="str">
        <f>IFERROR(VLOOKUP(L196,'Raw data - THC'!A192:AA3247,22,0),"")</f>
        <v/>
      </c>
      <c r="J196" s="10" t="str">
        <f>IFERROR(VLOOKUP(L196,'Raw data - THC'!A192:AA3247,24,0),"")</f>
        <v/>
      </c>
      <c r="K196" s="10" t="str">
        <f>IFERROR(VLOOKUP(L196,'Raw data - THC'!A192:AA3247,25,0),"")</f>
        <v/>
      </c>
      <c r="L196" s="8">
        <v>145</v>
      </c>
      <c r="N196"/>
    </row>
    <row r="197" spans="1:14" ht="16.5" x14ac:dyDescent="0.45">
      <c r="A197" s="10" t="str">
        <f>IFERROR(VLOOKUP(L197,'Raw data - THC'!A193:AA3248,4,0),"")</f>
        <v/>
      </c>
      <c r="B197" s="19" t="str">
        <f>IFERROR(VLOOKUP(L197,'Raw data - THC'!A193:AA3248,7,0),"")</f>
        <v/>
      </c>
      <c r="C197" s="10" t="str">
        <f>IFERROR(VLOOKUP(L197,'Raw data - THC'!A193:AA73248,9,0),"")</f>
        <v/>
      </c>
      <c r="D197" s="10" t="str">
        <f>IFERROR(VLOOKUP(L197,'Raw data - THC'!A193:AA3248,12,0),"")</f>
        <v/>
      </c>
      <c r="E197" s="10" t="str">
        <f>IFERROR(VLOOKUP(L197,'Raw data - THC'!A193:AA3248,14,0),"")</f>
        <v/>
      </c>
      <c r="F197" s="10" t="str">
        <f>IFERROR(VLOOKUP(L197,'Raw data - THC'!A193:AA3248,16,0),"")</f>
        <v/>
      </c>
      <c r="G197" s="10" t="str">
        <f>IFERROR(VLOOKUP(L197,'Raw data - THC'!A193:AA3248,18,0),"")</f>
        <v/>
      </c>
      <c r="H197" s="10" t="str">
        <f>IFERROR(VLOOKUP(L197,'Raw data - THC'!A193:AA3248,20,0),"")</f>
        <v/>
      </c>
      <c r="I197" s="10" t="str">
        <f>IFERROR(VLOOKUP(L197,'Raw data - THC'!A193:AA3248,22,0),"")</f>
        <v/>
      </c>
      <c r="J197" s="10" t="str">
        <f>IFERROR(VLOOKUP(L197,'Raw data - THC'!A193:AA3248,24,0),"")</f>
        <v/>
      </c>
      <c r="K197" s="10" t="str">
        <f>IFERROR(VLOOKUP(L197,'Raw data - THC'!A193:AA3248,25,0),"")</f>
        <v/>
      </c>
      <c r="L197" s="8">
        <v>145</v>
      </c>
      <c r="N197"/>
    </row>
    <row r="198" spans="1:14" ht="16.5" x14ac:dyDescent="0.45">
      <c r="A198" s="10" t="str">
        <f>IFERROR(VLOOKUP(L198,'Raw data - THC'!A194:AA3249,4,0),"")</f>
        <v/>
      </c>
      <c r="B198" s="19" t="str">
        <f>IFERROR(VLOOKUP(L198,'Raw data - THC'!A194:AA3249,7,0),"")</f>
        <v/>
      </c>
      <c r="C198" s="10" t="str">
        <f>IFERROR(VLOOKUP(L198,'Raw data - THC'!A194:AA73249,9,0),"")</f>
        <v/>
      </c>
      <c r="D198" s="10" t="str">
        <f>IFERROR(VLOOKUP(L198,'Raw data - THC'!A194:AA3249,12,0),"")</f>
        <v/>
      </c>
      <c r="E198" s="10" t="str">
        <f>IFERROR(VLOOKUP(L198,'Raw data - THC'!A194:AA3249,14,0),"")</f>
        <v/>
      </c>
      <c r="F198" s="10" t="str">
        <f>IFERROR(VLOOKUP(L198,'Raw data - THC'!A194:AA3249,16,0),"")</f>
        <v/>
      </c>
      <c r="G198" s="10" t="str">
        <f>IFERROR(VLOOKUP(L198,'Raw data - THC'!A194:AA3249,18,0),"")</f>
        <v/>
      </c>
      <c r="H198" s="10" t="str">
        <f>IFERROR(VLOOKUP(L198,'Raw data - THC'!A194:AA3249,20,0),"")</f>
        <v/>
      </c>
      <c r="I198" s="10" t="str">
        <f>IFERROR(VLOOKUP(L198,'Raw data - THC'!A194:AA3249,22,0),"")</f>
        <v/>
      </c>
      <c r="J198" s="10" t="str">
        <f>IFERROR(VLOOKUP(L198,'Raw data - THC'!A194:AA3249,24,0),"")</f>
        <v/>
      </c>
      <c r="K198" s="10" t="str">
        <f>IFERROR(VLOOKUP(L198,'Raw data - THC'!A194:AA3249,25,0),"")</f>
        <v/>
      </c>
      <c r="L198" s="8">
        <v>145</v>
      </c>
      <c r="N198"/>
    </row>
    <row r="199" spans="1:14" ht="16.5" x14ac:dyDescent="0.45">
      <c r="A199" s="10" t="str">
        <f>IFERROR(VLOOKUP(L199,'Raw data - THC'!A195:AA3250,4,0),"")</f>
        <v/>
      </c>
      <c r="B199" s="19" t="str">
        <f>IFERROR(VLOOKUP(L199,'Raw data - THC'!A195:AA3250,7,0),"")</f>
        <v/>
      </c>
      <c r="C199" s="10" t="str">
        <f>IFERROR(VLOOKUP(L199,'Raw data - THC'!A195:AA73250,9,0),"")</f>
        <v/>
      </c>
      <c r="D199" s="10" t="str">
        <f>IFERROR(VLOOKUP(L199,'Raw data - THC'!A195:AA3250,12,0),"")</f>
        <v/>
      </c>
      <c r="E199" s="10" t="str">
        <f>IFERROR(VLOOKUP(L199,'Raw data - THC'!A195:AA3250,14,0),"")</f>
        <v/>
      </c>
      <c r="F199" s="10" t="str">
        <f>IFERROR(VLOOKUP(L199,'Raw data - THC'!A195:AA3250,16,0),"")</f>
        <v/>
      </c>
      <c r="G199" s="10" t="str">
        <f>IFERROR(VLOOKUP(L199,'Raw data - THC'!A195:AA3250,18,0),"")</f>
        <v/>
      </c>
      <c r="H199" s="10" t="str">
        <f>IFERROR(VLOOKUP(L199,'Raw data - THC'!A195:AA3250,20,0),"")</f>
        <v/>
      </c>
      <c r="I199" s="10" t="str">
        <f>IFERROR(VLOOKUP(L199,'Raw data - THC'!A195:AA3250,22,0),"")</f>
        <v/>
      </c>
      <c r="J199" s="10" t="str">
        <f>IFERROR(VLOOKUP(L199,'Raw data - THC'!A195:AA3250,24,0),"")</f>
        <v/>
      </c>
      <c r="K199" s="10" t="str">
        <f>IFERROR(VLOOKUP(L199,'Raw data - THC'!A195:AA3250,25,0),"")</f>
        <v/>
      </c>
      <c r="L199" s="8">
        <v>145</v>
      </c>
      <c r="N199"/>
    </row>
    <row r="200" spans="1:14" ht="16.5" x14ac:dyDescent="0.45">
      <c r="A200" s="10" t="str">
        <f>IFERROR(VLOOKUP(L200,'Raw data - THC'!A196:AA3251,4,0),"")</f>
        <v/>
      </c>
      <c r="B200" s="19" t="str">
        <f>IFERROR(VLOOKUP(L200,'Raw data - THC'!A196:AA3251,7,0),"")</f>
        <v/>
      </c>
      <c r="C200" s="10" t="str">
        <f>IFERROR(VLOOKUP(L200,'Raw data - THC'!A196:AA73251,9,0),"")</f>
        <v/>
      </c>
      <c r="D200" s="10" t="str">
        <f>IFERROR(VLOOKUP(L200,'Raw data - THC'!A196:AA3251,12,0),"")</f>
        <v/>
      </c>
      <c r="E200" s="10" t="str">
        <f>IFERROR(VLOOKUP(L200,'Raw data - THC'!A196:AA3251,14,0),"")</f>
        <v/>
      </c>
      <c r="F200" s="10" t="str">
        <f>IFERROR(VLOOKUP(L200,'Raw data - THC'!A196:AA3251,16,0),"")</f>
        <v/>
      </c>
      <c r="G200" s="10" t="str">
        <f>IFERROR(VLOOKUP(L200,'Raw data - THC'!A196:AA3251,18,0),"")</f>
        <v/>
      </c>
      <c r="H200" s="10" t="str">
        <f>IFERROR(VLOOKUP(L200,'Raw data - THC'!A196:AA3251,20,0),"")</f>
        <v/>
      </c>
      <c r="I200" s="10" t="str">
        <f>IFERROR(VLOOKUP(L200,'Raw data - THC'!A196:AA3251,22,0),"")</f>
        <v/>
      </c>
      <c r="J200" s="10" t="str">
        <f>IFERROR(VLOOKUP(L200,'Raw data - THC'!A196:AA3251,24,0),"")</f>
        <v/>
      </c>
      <c r="K200" s="10" t="str">
        <f>IFERROR(VLOOKUP(L200,'Raw data - THC'!A196:AA3251,25,0),"")</f>
        <v/>
      </c>
      <c r="L200" s="8">
        <v>145</v>
      </c>
      <c r="N200"/>
    </row>
    <row r="201" spans="1:14" ht="16.5" x14ac:dyDescent="0.45">
      <c r="A201" s="10" t="str">
        <f>IFERROR(VLOOKUP(L201,'Raw data - THC'!A197:AA3252,4,0),"")</f>
        <v/>
      </c>
      <c r="B201" s="19" t="str">
        <f>IFERROR(VLOOKUP(L201,'Raw data - THC'!A197:AA3252,7,0),"")</f>
        <v/>
      </c>
      <c r="C201" s="10" t="str">
        <f>IFERROR(VLOOKUP(L201,'Raw data - THC'!A197:AA73252,9,0),"")</f>
        <v/>
      </c>
      <c r="D201" s="10" t="str">
        <f>IFERROR(VLOOKUP(L201,'Raw data - THC'!A197:AA3252,12,0),"")</f>
        <v/>
      </c>
      <c r="E201" s="10" t="str">
        <f>IFERROR(VLOOKUP(L201,'Raw data - THC'!A197:AA3252,14,0),"")</f>
        <v/>
      </c>
      <c r="F201" s="10" t="str">
        <f>IFERROR(VLOOKUP(L201,'Raw data - THC'!A197:AA3252,16,0),"")</f>
        <v/>
      </c>
      <c r="G201" s="10" t="str">
        <f>IFERROR(VLOOKUP(L201,'Raw data - THC'!A197:AA3252,18,0),"")</f>
        <v/>
      </c>
      <c r="H201" s="10" t="str">
        <f>IFERROR(VLOOKUP(L201,'Raw data - THC'!A197:AA3252,20,0),"")</f>
        <v/>
      </c>
      <c r="I201" s="10" t="str">
        <f>IFERROR(VLOOKUP(L201,'Raw data - THC'!A197:AA3252,22,0),"")</f>
        <v/>
      </c>
      <c r="J201" s="10" t="str">
        <f>IFERROR(VLOOKUP(L201,'Raw data - THC'!A197:AA3252,24,0),"")</f>
        <v/>
      </c>
      <c r="K201" s="10" t="str">
        <f>IFERROR(VLOOKUP(L201,'Raw data - THC'!A197:AA3252,25,0),"")</f>
        <v/>
      </c>
      <c r="L201" s="8">
        <v>145</v>
      </c>
      <c r="N201"/>
    </row>
    <row r="202" spans="1:14" ht="16.5" x14ac:dyDescent="0.45">
      <c r="A202" s="10" t="str">
        <f>IFERROR(VLOOKUP(L202,'Raw data - THC'!A198:AA3253,4,0),"")</f>
        <v/>
      </c>
      <c r="B202" s="19" t="str">
        <f>IFERROR(VLOOKUP(L202,'Raw data - THC'!A198:AA3253,7,0),"")</f>
        <v/>
      </c>
      <c r="C202" s="10" t="str">
        <f>IFERROR(VLOOKUP(L202,'Raw data - THC'!A198:AA73253,9,0),"")</f>
        <v/>
      </c>
      <c r="D202" s="10" t="str">
        <f>IFERROR(VLOOKUP(L202,'Raw data - THC'!A198:AA3253,12,0),"")</f>
        <v/>
      </c>
      <c r="E202" s="10" t="str">
        <f>IFERROR(VLOOKUP(L202,'Raw data - THC'!A198:AA3253,14,0),"")</f>
        <v/>
      </c>
      <c r="F202" s="10" t="str">
        <f>IFERROR(VLOOKUP(L202,'Raw data - THC'!A198:AA3253,16,0),"")</f>
        <v/>
      </c>
      <c r="G202" s="10" t="str">
        <f>IFERROR(VLOOKUP(L202,'Raw data - THC'!A198:AA3253,18,0),"")</f>
        <v/>
      </c>
      <c r="H202" s="10" t="str">
        <f>IFERROR(VLOOKUP(L202,'Raw data - THC'!A198:AA3253,20,0),"")</f>
        <v/>
      </c>
      <c r="I202" s="10" t="str">
        <f>IFERROR(VLOOKUP(L202,'Raw data - THC'!A198:AA3253,22,0),"")</f>
        <v/>
      </c>
      <c r="J202" s="10" t="str">
        <f>IFERROR(VLOOKUP(L202,'Raw data - THC'!A198:AA3253,24,0),"")</f>
        <v/>
      </c>
      <c r="K202" s="10" t="str">
        <f>IFERROR(VLOOKUP(L202,'Raw data - THC'!A198:AA3253,25,0),"")</f>
        <v/>
      </c>
      <c r="L202" s="8">
        <v>145</v>
      </c>
      <c r="N202"/>
    </row>
    <row r="203" spans="1:14" ht="16.5" x14ac:dyDescent="0.45">
      <c r="A203" s="10" t="str">
        <f>IFERROR(VLOOKUP(L203,'Raw data - THC'!A199:AA3254,4,0),"")</f>
        <v/>
      </c>
      <c r="B203" s="19" t="str">
        <f>IFERROR(VLOOKUP(L203,'Raw data - THC'!A199:AA3254,7,0),"")</f>
        <v/>
      </c>
      <c r="C203" s="10" t="str">
        <f>IFERROR(VLOOKUP(L203,'Raw data - THC'!A199:AA73254,9,0),"")</f>
        <v/>
      </c>
      <c r="D203" s="10" t="str">
        <f>IFERROR(VLOOKUP(L203,'Raw data - THC'!A199:AA3254,12,0),"")</f>
        <v/>
      </c>
      <c r="E203" s="10" t="str">
        <f>IFERROR(VLOOKUP(L203,'Raw data - THC'!A199:AA3254,14,0),"")</f>
        <v/>
      </c>
      <c r="F203" s="10" t="str">
        <f>IFERROR(VLOOKUP(L203,'Raw data - THC'!A199:AA3254,16,0),"")</f>
        <v/>
      </c>
      <c r="G203" s="10" t="str">
        <f>IFERROR(VLOOKUP(L203,'Raw data - THC'!A199:AA3254,18,0),"")</f>
        <v/>
      </c>
      <c r="H203" s="10" t="str">
        <f>IFERROR(VLOOKUP(L203,'Raw data - THC'!A199:AA3254,20,0),"")</f>
        <v/>
      </c>
      <c r="I203" s="10" t="str">
        <f>IFERROR(VLOOKUP(L203,'Raw data - THC'!A199:AA3254,22,0),"")</f>
        <v/>
      </c>
      <c r="J203" s="10" t="str">
        <f>IFERROR(VLOOKUP(L203,'Raw data - THC'!A199:AA3254,24,0),"")</f>
        <v/>
      </c>
      <c r="K203" s="10" t="str">
        <f>IFERROR(VLOOKUP(L203,'Raw data - THC'!A199:AA3254,25,0),"")</f>
        <v/>
      </c>
      <c r="L203" s="8">
        <v>145</v>
      </c>
      <c r="N203"/>
    </row>
    <row r="204" spans="1:14" ht="16.5" x14ac:dyDescent="0.45">
      <c r="A204" s="10" t="str">
        <f>IFERROR(VLOOKUP(L204,'Raw data - THC'!A200:AA3255,4,0),"")</f>
        <v/>
      </c>
      <c r="B204" s="19" t="str">
        <f>IFERROR(VLOOKUP(L204,'Raw data - THC'!A200:AA3255,7,0),"")</f>
        <v/>
      </c>
      <c r="C204" s="10" t="str">
        <f>IFERROR(VLOOKUP(L204,'Raw data - THC'!A200:AA73255,9,0),"")</f>
        <v/>
      </c>
      <c r="D204" s="10" t="str">
        <f>IFERROR(VLOOKUP(L204,'Raw data - THC'!A200:AA3255,12,0),"")</f>
        <v/>
      </c>
      <c r="E204" s="10" t="str">
        <f>IFERROR(VLOOKUP(L204,'Raw data - THC'!A200:AA3255,14,0),"")</f>
        <v/>
      </c>
      <c r="F204" s="10" t="str">
        <f>IFERROR(VLOOKUP(L204,'Raw data - THC'!A200:AA3255,16,0),"")</f>
        <v/>
      </c>
      <c r="G204" s="10" t="str">
        <f>IFERROR(VLOOKUP(L204,'Raw data - THC'!A200:AA3255,18,0),"")</f>
        <v/>
      </c>
      <c r="H204" s="10" t="str">
        <f>IFERROR(VLOOKUP(L204,'Raw data - THC'!A200:AA3255,20,0),"")</f>
        <v/>
      </c>
      <c r="I204" s="10" t="str">
        <f>IFERROR(VLOOKUP(L204,'Raw data - THC'!A200:AA3255,22,0),"")</f>
        <v/>
      </c>
      <c r="J204" s="10" t="str">
        <f>IFERROR(VLOOKUP(L204,'Raw data - THC'!A200:AA3255,24,0),"")</f>
        <v/>
      </c>
      <c r="K204" s="10" t="str">
        <f>IFERROR(VLOOKUP(L204,'Raw data - THC'!A200:AA3255,25,0),"")</f>
        <v/>
      </c>
      <c r="L204" s="8">
        <v>145</v>
      </c>
      <c r="N204"/>
    </row>
    <row r="205" spans="1:14" ht="16.5" x14ac:dyDescent="0.45">
      <c r="A205" s="10" t="str">
        <f>IFERROR(VLOOKUP(L205,'Raw data - THC'!A201:AA3256,4,0),"")</f>
        <v/>
      </c>
      <c r="B205" s="19" t="str">
        <f>IFERROR(VLOOKUP(L205,'Raw data - THC'!A201:AA3256,7,0),"")</f>
        <v/>
      </c>
      <c r="C205" s="10" t="str">
        <f>IFERROR(VLOOKUP(L205,'Raw data - THC'!A201:AA73256,9,0),"")</f>
        <v/>
      </c>
      <c r="D205" s="10" t="str">
        <f>IFERROR(VLOOKUP(L205,'Raw data - THC'!A201:AA3256,12,0),"")</f>
        <v/>
      </c>
      <c r="E205" s="10" t="str">
        <f>IFERROR(VLOOKUP(L205,'Raw data - THC'!A201:AA3256,14,0),"")</f>
        <v/>
      </c>
      <c r="F205" s="10" t="str">
        <f>IFERROR(VLOOKUP(L205,'Raw data - THC'!A201:AA3256,16,0),"")</f>
        <v/>
      </c>
      <c r="G205" s="10" t="str">
        <f>IFERROR(VLOOKUP(L205,'Raw data - THC'!A201:AA3256,18,0),"")</f>
        <v/>
      </c>
      <c r="H205" s="10" t="str">
        <f>IFERROR(VLOOKUP(L205,'Raw data - THC'!A201:AA3256,20,0),"")</f>
        <v/>
      </c>
      <c r="I205" s="10" t="str">
        <f>IFERROR(VLOOKUP(L205,'Raw data - THC'!A201:AA3256,22,0),"")</f>
        <v/>
      </c>
      <c r="J205" s="10" t="str">
        <f>IFERROR(VLOOKUP(L205,'Raw data - THC'!A201:AA3256,24,0),"")</f>
        <v/>
      </c>
      <c r="K205" s="10" t="str">
        <f>IFERROR(VLOOKUP(L205,'Raw data - THC'!A201:AA3256,25,0),"")</f>
        <v/>
      </c>
      <c r="L205" s="8">
        <v>145</v>
      </c>
      <c r="N205"/>
    </row>
    <row r="206" spans="1:14" ht="16.5" x14ac:dyDescent="0.45">
      <c r="A206" s="10" t="str">
        <f>IFERROR(VLOOKUP(L206,'Raw data - THC'!A202:AA3257,4,0),"")</f>
        <v/>
      </c>
      <c r="B206" s="19" t="str">
        <f>IFERROR(VLOOKUP(L206,'Raw data - THC'!A202:AA3257,7,0),"")</f>
        <v/>
      </c>
      <c r="C206" s="10" t="str">
        <f>IFERROR(VLOOKUP(L206,'Raw data - THC'!A202:AA73257,9,0),"")</f>
        <v/>
      </c>
      <c r="D206" s="10" t="str">
        <f>IFERROR(VLOOKUP(L206,'Raw data - THC'!A202:AA3257,12,0),"")</f>
        <v/>
      </c>
      <c r="E206" s="10" t="str">
        <f>IFERROR(VLOOKUP(L206,'Raw data - THC'!A202:AA3257,14,0),"")</f>
        <v/>
      </c>
      <c r="F206" s="10" t="str">
        <f>IFERROR(VLOOKUP(L206,'Raw data - THC'!A202:AA3257,16,0),"")</f>
        <v/>
      </c>
      <c r="G206" s="10" t="str">
        <f>IFERROR(VLOOKUP(L206,'Raw data - THC'!A202:AA3257,18,0),"")</f>
        <v/>
      </c>
      <c r="H206" s="10" t="str">
        <f>IFERROR(VLOOKUP(L206,'Raw data - THC'!A202:AA3257,20,0),"")</f>
        <v/>
      </c>
      <c r="I206" s="10" t="str">
        <f>IFERROR(VLOOKUP(L206,'Raw data - THC'!A202:AA3257,22,0),"")</f>
        <v/>
      </c>
      <c r="J206" s="10" t="str">
        <f>IFERROR(VLOOKUP(L206,'Raw data - THC'!A202:AA3257,24,0),"")</f>
        <v/>
      </c>
      <c r="K206" s="10" t="str">
        <f>IFERROR(VLOOKUP(L206,'Raw data - THC'!A202:AA3257,25,0),"")</f>
        <v/>
      </c>
      <c r="L206" s="8">
        <v>145</v>
      </c>
      <c r="N206"/>
    </row>
    <row r="207" spans="1:14" ht="16.5" x14ac:dyDescent="0.45">
      <c r="A207" s="10" t="str">
        <f>IFERROR(VLOOKUP(L207,'Raw data - THC'!A203:AA3258,4,0),"")</f>
        <v/>
      </c>
      <c r="B207" s="19" t="str">
        <f>IFERROR(VLOOKUP(L207,'Raw data - THC'!A203:AA3258,7,0),"")</f>
        <v/>
      </c>
      <c r="C207" s="10" t="str">
        <f>IFERROR(VLOOKUP(L207,'Raw data - THC'!A203:AA73258,9,0),"")</f>
        <v/>
      </c>
      <c r="D207" s="10" t="str">
        <f>IFERROR(VLOOKUP(L207,'Raw data - THC'!A203:AA3258,12,0),"")</f>
        <v/>
      </c>
      <c r="E207" s="10" t="str">
        <f>IFERROR(VLOOKUP(L207,'Raw data - THC'!A203:AA3258,14,0),"")</f>
        <v/>
      </c>
      <c r="F207" s="10" t="str">
        <f>IFERROR(VLOOKUP(L207,'Raw data - THC'!A203:AA3258,16,0),"")</f>
        <v/>
      </c>
      <c r="G207" s="10" t="str">
        <f>IFERROR(VLOOKUP(L207,'Raw data - THC'!A203:AA3258,18,0),"")</f>
        <v/>
      </c>
      <c r="H207" s="10" t="str">
        <f>IFERROR(VLOOKUP(L207,'Raw data - THC'!A203:AA3258,20,0),"")</f>
        <v/>
      </c>
      <c r="I207" s="10" t="str">
        <f>IFERROR(VLOOKUP(L207,'Raw data - THC'!A203:AA3258,22,0),"")</f>
        <v/>
      </c>
      <c r="J207" s="10" t="str">
        <f>IFERROR(VLOOKUP(L207,'Raw data - THC'!A203:AA3258,24,0),"")</f>
        <v/>
      </c>
      <c r="K207" s="10" t="str">
        <f>IFERROR(VLOOKUP(L207,'Raw data - THC'!A203:AA3258,25,0),"")</f>
        <v/>
      </c>
      <c r="L207" s="8">
        <v>145</v>
      </c>
      <c r="N207"/>
    </row>
    <row r="208" spans="1:14" ht="16.5" x14ac:dyDescent="0.45">
      <c r="A208" s="10" t="str">
        <f>IFERROR(VLOOKUP(L208,'Raw data - THC'!A204:AA3259,4,0),"")</f>
        <v/>
      </c>
      <c r="B208" s="19" t="str">
        <f>IFERROR(VLOOKUP(L208,'Raw data - THC'!A204:AA3259,7,0),"")</f>
        <v/>
      </c>
      <c r="C208" s="10" t="str">
        <f>IFERROR(VLOOKUP(L208,'Raw data - THC'!A204:AA73259,9,0),"")</f>
        <v/>
      </c>
      <c r="D208" s="10" t="str">
        <f>IFERROR(VLOOKUP(L208,'Raw data - THC'!A204:AA3259,12,0),"")</f>
        <v/>
      </c>
      <c r="E208" s="10" t="str">
        <f>IFERROR(VLOOKUP(L208,'Raw data - THC'!A204:AA3259,14,0),"")</f>
        <v/>
      </c>
      <c r="F208" s="10" t="str">
        <f>IFERROR(VLOOKUP(L208,'Raw data - THC'!A204:AA3259,16,0),"")</f>
        <v/>
      </c>
      <c r="G208" s="10" t="str">
        <f>IFERROR(VLOOKUP(L208,'Raw data - THC'!A204:AA3259,18,0),"")</f>
        <v/>
      </c>
      <c r="H208" s="10" t="str">
        <f>IFERROR(VLOOKUP(L208,'Raw data - THC'!A204:AA3259,20,0),"")</f>
        <v/>
      </c>
      <c r="I208" s="10" t="str">
        <f>IFERROR(VLOOKUP(L208,'Raw data - THC'!A204:AA3259,22,0),"")</f>
        <v/>
      </c>
      <c r="J208" s="10" t="str">
        <f>IFERROR(VLOOKUP(L208,'Raw data - THC'!A204:AA3259,24,0),"")</f>
        <v/>
      </c>
      <c r="K208" s="10" t="str">
        <f>IFERROR(VLOOKUP(L208,'Raw data - THC'!A204:AA3259,25,0),"")</f>
        <v/>
      </c>
      <c r="L208" s="8">
        <v>145</v>
      </c>
      <c r="N208"/>
    </row>
    <row r="209" spans="1:14" ht="16.5" x14ac:dyDescent="0.45">
      <c r="A209" s="10" t="str">
        <f>IFERROR(VLOOKUP(L209,'Raw data - THC'!A205:AA3260,4,0),"")</f>
        <v/>
      </c>
      <c r="B209" s="19" t="str">
        <f>IFERROR(VLOOKUP(L209,'Raw data - THC'!A205:AA3260,7,0),"")</f>
        <v/>
      </c>
      <c r="C209" s="10" t="str">
        <f>IFERROR(VLOOKUP(L209,'Raw data - THC'!A205:AA73260,9,0),"")</f>
        <v/>
      </c>
      <c r="D209" s="10" t="str">
        <f>IFERROR(VLOOKUP(L209,'Raw data - THC'!A205:AA3260,12,0),"")</f>
        <v/>
      </c>
      <c r="E209" s="10" t="str">
        <f>IFERROR(VLOOKUP(L209,'Raw data - THC'!A205:AA3260,14,0),"")</f>
        <v/>
      </c>
      <c r="F209" s="10" t="str">
        <f>IFERROR(VLOOKUP(L209,'Raw data - THC'!A205:AA3260,16,0),"")</f>
        <v/>
      </c>
      <c r="G209" s="10" t="str">
        <f>IFERROR(VLOOKUP(L209,'Raw data - THC'!A205:AA3260,18,0),"")</f>
        <v/>
      </c>
      <c r="H209" s="10" t="str">
        <f>IFERROR(VLOOKUP(L209,'Raw data - THC'!A205:AA3260,20,0),"")</f>
        <v/>
      </c>
      <c r="I209" s="10" t="str">
        <f>IFERROR(VLOOKUP(L209,'Raw data - THC'!A205:AA3260,22,0),"")</f>
        <v/>
      </c>
      <c r="J209" s="10" t="str">
        <f>IFERROR(VLOOKUP(L209,'Raw data - THC'!A205:AA3260,24,0),"")</f>
        <v/>
      </c>
      <c r="K209" s="10" t="str">
        <f>IFERROR(VLOOKUP(L209,'Raw data - THC'!A205:AA3260,25,0),"")</f>
        <v/>
      </c>
      <c r="L209" s="8">
        <v>145</v>
      </c>
      <c r="N209"/>
    </row>
    <row r="210" spans="1:14" ht="16.5" x14ac:dyDescent="0.45">
      <c r="A210" s="10" t="str">
        <f>IFERROR(VLOOKUP(L210,'Raw data - THC'!A206:AA3261,4,0),"")</f>
        <v/>
      </c>
      <c r="B210" s="19" t="str">
        <f>IFERROR(VLOOKUP(L210,'Raw data - THC'!A206:AA3261,7,0),"")</f>
        <v/>
      </c>
      <c r="C210" s="10" t="str">
        <f>IFERROR(VLOOKUP(L210,'Raw data - THC'!A206:AA73261,9,0),"")</f>
        <v/>
      </c>
      <c r="D210" s="10" t="str">
        <f>IFERROR(VLOOKUP(L210,'Raw data - THC'!A206:AA3261,12,0),"")</f>
        <v/>
      </c>
      <c r="E210" s="10" t="str">
        <f>IFERROR(VLOOKUP(L210,'Raw data - THC'!A206:AA3261,14,0),"")</f>
        <v/>
      </c>
      <c r="F210" s="10" t="str">
        <f>IFERROR(VLOOKUP(L210,'Raw data - THC'!A206:AA3261,16,0),"")</f>
        <v/>
      </c>
      <c r="G210" s="10" t="str">
        <f>IFERROR(VLOOKUP(L210,'Raw data - THC'!A206:AA3261,18,0),"")</f>
        <v/>
      </c>
      <c r="H210" s="10" t="str">
        <f>IFERROR(VLOOKUP(L210,'Raw data - THC'!A206:AA3261,20,0),"")</f>
        <v/>
      </c>
      <c r="I210" s="10" t="str">
        <f>IFERROR(VLOOKUP(L210,'Raw data - THC'!A206:AA3261,22,0),"")</f>
        <v/>
      </c>
      <c r="J210" s="10" t="str">
        <f>IFERROR(VLOOKUP(L210,'Raw data - THC'!A206:AA3261,24,0),"")</f>
        <v/>
      </c>
      <c r="K210" s="10" t="str">
        <f>IFERROR(VLOOKUP(L210,'Raw data - THC'!A206:AA3261,25,0),"")</f>
        <v/>
      </c>
      <c r="L210" s="8">
        <v>145</v>
      </c>
      <c r="N210"/>
    </row>
    <row r="211" spans="1:14" ht="16.5" x14ac:dyDescent="0.45">
      <c r="A211" s="10" t="str">
        <f>IFERROR(VLOOKUP(L211,'Raw data - THC'!A207:AA3262,4,0),"")</f>
        <v/>
      </c>
      <c r="B211" s="19" t="str">
        <f>IFERROR(VLOOKUP(L211,'Raw data - THC'!A207:AA3262,7,0),"")</f>
        <v/>
      </c>
      <c r="C211" s="10" t="str">
        <f>IFERROR(VLOOKUP(L211,'Raw data - THC'!A207:AA73262,9,0),"")</f>
        <v/>
      </c>
      <c r="D211" s="10" t="str">
        <f>IFERROR(VLOOKUP(L211,'Raw data - THC'!A207:AA3262,12,0),"")</f>
        <v/>
      </c>
      <c r="E211" s="10" t="str">
        <f>IFERROR(VLOOKUP(L211,'Raw data - THC'!A207:AA3262,14,0),"")</f>
        <v/>
      </c>
      <c r="F211" s="10" t="str">
        <f>IFERROR(VLOOKUP(L211,'Raw data - THC'!A207:AA3262,16,0),"")</f>
        <v/>
      </c>
      <c r="G211" s="10" t="str">
        <f>IFERROR(VLOOKUP(L211,'Raw data - THC'!A207:AA3262,18,0),"")</f>
        <v/>
      </c>
      <c r="H211" s="10" t="str">
        <f>IFERROR(VLOOKUP(L211,'Raw data - THC'!A207:AA3262,20,0),"")</f>
        <v/>
      </c>
      <c r="I211" s="10" t="str">
        <f>IFERROR(VLOOKUP(L211,'Raw data - THC'!A207:AA3262,22,0),"")</f>
        <v/>
      </c>
      <c r="J211" s="10" t="str">
        <f>IFERROR(VLOOKUP(L211,'Raw data - THC'!A207:AA3262,24,0),"")</f>
        <v/>
      </c>
      <c r="K211" s="10" t="str">
        <f>IFERROR(VLOOKUP(L211,'Raw data - THC'!A207:AA3262,25,0),"")</f>
        <v/>
      </c>
      <c r="L211" s="8">
        <v>145</v>
      </c>
      <c r="N211"/>
    </row>
    <row r="212" spans="1:14" ht="16.5" x14ac:dyDescent="0.45">
      <c r="A212" s="10" t="str">
        <f>IFERROR(VLOOKUP(L212,'Raw data - THC'!A208:AA3263,4,0),"")</f>
        <v/>
      </c>
      <c r="B212" s="19" t="str">
        <f>IFERROR(VLOOKUP(L212,'Raw data - THC'!A208:AA3263,7,0),"")</f>
        <v/>
      </c>
      <c r="C212" s="10" t="str">
        <f>IFERROR(VLOOKUP(L212,'Raw data - THC'!A208:AA73263,9,0),"")</f>
        <v/>
      </c>
      <c r="D212" s="10" t="str">
        <f>IFERROR(VLOOKUP(L212,'Raw data - THC'!A208:AA3263,12,0),"")</f>
        <v/>
      </c>
      <c r="E212" s="10" t="str">
        <f>IFERROR(VLOOKUP(L212,'Raw data - THC'!A208:AA3263,14,0),"")</f>
        <v/>
      </c>
      <c r="F212" s="10" t="str">
        <f>IFERROR(VLOOKUP(L212,'Raw data - THC'!A208:AA3263,16,0),"")</f>
        <v/>
      </c>
      <c r="G212" s="10" t="str">
        <f>IFERROR(VLOOKUP(L212,'Raw data - THC'!A208:AA3263,18,0),"")</f>
        <v/>
      </c>
      <c r="H212" s="10" t="str">
        <f>IFERROR(VLOOKUP(L212,'Raw data - THC'!A208:AA3263,20,0),"")</f>
        <v/>
      </c>
      <c r="I212" s="10" t="str">
        <f>IFERROR(VLOOKUP(L212,'Raw data - THC'!A208:AA3263,22,0),"")</f>
        <v/>
      </c>
      <c r="J212" s="10" t="str">
        <f>IFERROR(VLOOKUP(L212,'Raw data - THC'!A208:AA3263,24,0),"")</f>
        <v/>
      </c>
      <c r="K212" s="10" t="str">
        <f>IFERROR(VLOOKUP(L212,'Raw data - THC'!A208:AA3263,25,0),"")</f>
        <v/>
      </c>
      <c r="L212" s="8">
        <v>145</v>
      </c>
      <c r="N212"/>
    </row>
    <row r="213" spans="1:14" ht="16.5" x14ac:dyDescent="0.45">
      <c r="A213" s="10" t="str">
        <f>IFERROR(VLOOKUP(L213,'Raw data - THC'!A209:AA3264,4,0),"")</f>
        <v/>
      </c>
      <c r="B213" s="19" t="str">
        <f>IFERROR(VLOOKUP(L213,'Raw data - THC'!A209:AA3264,7,0),"")</f>
        <v/>
      </c>
      <c r="C213" s="10" t="str">
        <f>IFERROR(VLOOKUP(L213,'Raw data - THC'!A209:AA73264,9,0),"")</f>
        <v/>
      </c>
      <c r="D213" s="10" t="str">
        <f>IFERROR(VLOOKUP(L213,'Raw data - THC'!A209:AA3264,12,0),"")</f>
        <v/>
      </c>
      <c r="E213" s="10" t="str">
        <f>IFERROR(VLOOKUP(L213,'Raw data - THC'!A209:AA3264,14,0),"")</f>
        <v/>
      </c>
      <c r="F213" s="10" t="str">
        <f>IFERROR(VLOOKUP(L213,'Raw data - THC'!A209:AA3264,16,0),"")</f>
        <v/>
      </c>
      <c r="G213" s="10" t="str">
        <f>IFERROR(VLOOKUP(L213,'Raw data - THC'!A209:AA3264,18,0),"")</f>
        <v/>
      </c>
      <c r="H213" s="10" t="str">
        <f>IFERROR(VLOOKUP(L213,'Raw data - THC'!A209:AA3264,20,0),"")</f>
        <v/>
      </c>
      <c r="I213" s="10" t="str">
        <f>IFERROR(VLOOKUP(L213,'Raw data - THC'!A209:AA3264,22,0),"")</f>
        <v/>
      </c>
      <c r="J213" s="10" t="str">
        <f>IFERROR(VLOOKUP(L213,'Raw data - THC'!A209:AA3264,24,0),"")</f>
        <v/>
      </c>
      <c r="K213" s="10" t="str">
        <f>IFERROR(VLOOKUP(L213,'Raw data - THC'!A209:AA3264,25,0),"")</f>
        <v/>
      </c>
      <c r="L213" s="8">
        <v>145</v>
      </c>
      <c r="N213"/>
    </row>
    <row r="214" spans="1:14" ht="16.5" x14ac:dyDescent="0.45">
      <c r="A214" s="10" t="str">
        <f>IFERROR(VLOOKUP(L214,'Raw data - THC'!A210:AA3265,4,0),"")</f>
        <v/>
      </c>
      <c r="B214" s="19" t="str">
        <f>IFERROR(VLOOKUP(L214,'Raw data - THC'!A210:AA3265,7,0),"")</f>
        <v/>
      </c>
      <c r="C214" s="10" t="str">
        <f>IFERROR(VLOOKUP(L214,'Raw data - THC'!A210:AA73265,9,0),"")</f>
        <v/>
      </c>
      <c r="D214" s="10" t="str">
        <f>IFERROR(VLOOKUP(L214,'Raw data - THC'!A210:AA3265,12,0),"")</f>
        <v/>
      </c>
      <c r="E214" s="10" t="str">
        <f>IFERROR(VLOOKUP(L214,'Raw data - THC'!A210:AA3265,14,0),"")</f>
        <v/>
      </c>
      <c r="F214" s="10" t="str">
        <f>IFERROR(VLOOKUP(L214,'Raw data - THC'!A210:AA3265,16,0),"")</f>
        <v/>
      </c>
      <c r="G214" s="10" t="str">
        <f>IFERROR(VLOOKUP(L214,'Raw data - THC'!A210:AA3265,18,0),"")</f>
        <v/>
      </c>
      <c r="H214" s="10" t="str">
        <f>IFERROR(VLOOKUP(L214,'Raw data - THC'!A210:AA3265,20,0),"")</f>
        <v/>
      </c>
      <c r="I214" s="10" t="str">
        <f>IFERROR(VLOOKUP(L214,'Raw data - THC'!A210:AA3265,22,0),"")</f>
        <v/>
      </c>
      <c r="J214" s="10" t="str">
        <f>IFERROR(VLOOKUP(L214,'Raw data - THC'!A210:AA3265,24,0),"")</f>
        <v/>
      </c>
      <c r="K214" s="10" t="str">
        <f>IFERROR(VLOOKUP(L214,'Raw data - THC'!A210:AA3265,25,0),"")</f>
        <v/>
      </c>
      <c r="L214" s="8">
        <v>145</v>
      </c>
      <c r="N214"/>
    </row>
    <row r="215" spans="1:14" ht="16.5" x14ac:dyDescent="0.45">
      <c r="A215" s="10" t="str">
        <f>IFERROR(VLOOKUP(L215,'Raw data - THC'!A211:AA3266,4,0),"")</f>
        <v/>
      </c>
      <c r="B215" s="19" t="str">
        <f>IFERROR(VLOOKUP(L215,'Raw data - THC'!A211:AA3266,7,0),"")</f>
        <v/>
      </c>
      <c r="C215" s="10" t="str">
        <f>IFERROR(VLOOKUP(L215,'Raw data - THC'!A211:AA73266,9,0),"")</f>
        <v/>
      </c>
      <c r="D215" s="10" t="str">
        <f>IFERROR(VLOOKUP(L215,'Raw data - THC'!A211:AA3266,12,0),"")</f>
        <v/>
      </c>
      <c r="E215" s="10" t="str">
        <f>IFERROR(VLOOKUP(L215,'Raw data - THC'!A211:AA3266,14,0),"")</f>
        <v/>
      </c>
      <c r="F215" s="10" t="str">
        <f>IFERROR(VLOOKUP(L215,'Raw data - THC'!A211:AA3266,16,0),"")</f>
        <v/>
      </c>
      <c r="G215" s="10" t="str">
        <f>IFERROR(VLOOKUP(L215,'Raw data - THC'!A211:AA3266,18,0),"")</f>
        <v/>
      </c>
      <c r="H215" s="10" t="str">
        <f>IFERROR(VLOOKUP(L215,'Raw data - THC'!A211:AA3266,20,0),"")</f>
        <v/>
      </c>
      <c r="I215" s="10" t="str">
        <f>IFERROR(VLOOKUP(L215,'Raw data - THC'!A211:AA3266,22,0),"")</f>
        <v/>
      </c>
      <c r="J215" s="10" t="str">
        <f>IFERROR(VLOOKUP(L215,'Raw data - THC'!A211:AA3266,24,0),"")</f>
        <v/>
      </c>
      <c r="K215" s="10" t="str">
        <f>IFERROR(VLOOKUP(L215,'Raw data - THC'!A211:AA3266,25,0),"")</f>
        <v/>
      </c>
      <c r="L215" s="8">
        <v>145</v>
      </c>
      <c r="N215"/>
    </row>
    <row r="216" spans="1:14" ht="16.5" x14ac:dyDescent="0.45">
      <c r="A216" s="10" t="str">
        <f>IFERROR(VLOOKUP(L216,'Raw data - THC'!A212:AA3267,4,0),"")</f>
        <v/>
      </c>
      <c r="B216" s="19" t="str">
        <f>IFERROR(VLOOKUP(L216,'Raw data - THC'!A212:AA3267,7,0),"")</f>
        <v/>
      </c>
      <c r="C216" s="10" t="str">
        <f>IFERROR(VLOOKUP(L216,'Raw data - THC'!A212:AA73267,9,0),"")</f>
        <v/>
      </c>
      <c r="D216" s="10" t="str">
        <f>IFERROR(VLOOKUP(L216,'Raw data - THC'!A212:AA3267,12,0),"")</f>
        <v/>
      </c>
      <c r="E216" s="10" t="str">
        <f>IFERROR(VLOOKUP(L216,'Raw data - THC'!A212:AA3267,14,0),"")</f>
        <v/>
      </c>
      <c r="F216" s="10" t="str">
        <f>IFERROR(VLOOKUP(L216,'Raw data - THC'!A212:AA3267,16,0),"")</f>
        <v/>
      </c>
      <c r="G216" s="10" t="str">
        <f>IFERROR(VLOOKUP(L216,'Raw data - THC'!A212:AA3267,18,0),"")</f>
        <v/>
      </c>
      <c r="H216" s="10" t="str">
        <f>IFERROR(VLOOKUP(L216,'Raw data - THC'!A212:AA3267,20,0),"")</f>
        <v/>
      </c>
      <c r="I216" s="10" t="str">
        <f>IFERROR(VLOOKUP(L216,'Raw data - THC'!A212:AA3267,22,0),"")</f>
        <v/>
      </c>
      <c r="J216" s="10" t="str">
        <f>IFERROR(VLOOKUP(L216,'Raw data - THC'!A212:AA3267,24,0),"")</f>
        <v/>
      </c>
      <c r="K216" s="10" t="str">
        <f>IFERROR(VLOOKUP(L216,'Raw data - THC'!A212:AA3267,25,0),"")</f>
        <v/>
      </c>
      <c r="L216" s="8">
        <v>145</v>
      </c>
      <c r="N216"/>
    </row>
    <row r="217" spans="1:14" ht="16.5" x14ac:dyDescent="0.45">
      <c r="A217" s="10" t="str">
        <f>IFERROR(VLOOKUP(L217,'Raw data - THC'!A213:AA3268,4,0),"")</f>
        <v/>
      </c>
      <c r="B217" s="19" t="str">
        <f>IFERROR(VLOOKUP(L217,'Raw data - THC'!A213:AA3268,7,0),"")</f>
        <v/>
      </c>
      <c r="C217" s="10" t="str">
        <f>IFERROR(VLOOKUP(L217,'Raw data - THC'!A213:AA73268,9,0),"")</f>
        <v/>
      </c>
      <c r="D217" s="10" t="str">
        <f>IFERROR(VLOOKUP(L217,'Raw data - THC'!A213:AA3268,12,0),"")</f>
        <v/>
      </c>
      <c r="E217" s="10" t="str">
        <f>IFERROR(VLOOKUP(L217,'Raw data - THC'!A213:AA3268,14,0),"")</f>
        <v/>
      </c>
      <c r="F217" s="10" t="str">
        <f>IFERROR(VLOOKUP(L217,'Raw data - THC'!A213:AA3268,16,0),"")</f>
        <v/>
      </c>
      <c r="G217" s="10" t="str">
        <f>IFERROR(VLOOKUP(L217,'Raw data - THC'!A213:AA3268,18,0),"")</f>
        <v/>
      </c>
      <c r="H217" s="10" t="str">
        <f>IFERROR(VLOOKUP(L217,'Raw data - THC'!A213:AA3268,20,0),"")</f>
        <v/>
      </c>
      <c r="I217" s="10" t="str">
        <f>IFERROR(VLOOKUP(L217,'Raw data - THC'!A213:AA3268,22,0),"")</f>
        <v/>
      </c>
      <c r="J217" s="10" t="str">
        <f>IFERROR(VLOOKUP(L217,'Raw data - THC'!A213:AA3268,24,0),"")</f>
        <v/>
      </c>
      <c r="K217" s="10" t="str">
        <f>IFERROR(VLOOKUP(L217,'Raw data - THC'!A213:AA3268,25,0),"")</f>
        <v/>
      </c>
      <c r="L217" s="8">
        <v>145</v>
      </c>
      <c r="N217"/>
    </row>
    <row r="218" spans="1:14" ht="16.5" x14ac:dyDescent="0.45">
      <c r="A218" s="10" t="str">
        <f>IFERROR(VLOOKUP(L218,'Raw data - THC'!A214:AA3269,4,0),"")</f>
        <v/>
      </c>
      <c r="B218" s="19" t="str">
        <f>IFERROR(VLOOKUP(L218,'Raw data - THC'!A214:AA3269,7,0),"")</f>
        <v/>
      </c>
      <c r="C218" s="10" t="str">
        <f>IFERROR(VLOOKUP(L218,'Raw data - THC'!A214:AA73269,9,0),"")</f>
        <v/>
      </c>
      <c r="D218" s="10" t="str">
        <f>IFERROR(VLOOKUP(L218,'Raw data - THC'!A214:AA3269,12,0),"")</f>
        <v/>
      </c>
      <c r="E218" s="10" t="str">
        <f>IFERROR(VLOOKUP(L218,'Raw data - THC'!A214:AA3269,14,0),"")</f>
        <v/>
      </c>
      <c r="F218" s="10" t="str">
        <f>IFERROR(VLOOKUP(L218,'Raw data - THC'!A214:AA3269,16,0),"")</f>
        <v/>
      </c>
      <c r="G218" s="10" t="str">
        <f>IFERROR(VLOOKUP(L218,'Raw data - THC'!A214:AA3269,18,0),"")</f>
        <v/>
      </c>
      <c r="H218" s="10" t="str">
        <f>IFERROR(VLOOKUP(L218,'Raw data - THC'!A214:AA3269,20,0),"")</f>
        <v/>
      </c>
      <c r="I218" s="10" t="str">
        <f>IFERROR(VLOOKUP(L218,'Raw data - THC'!A214:AA3269,22,0),"")</f>
        <v/>
      </c>
      <c r="J218" s="10" t="str">
        <f>IFERROR(VLOOKUP(L218,'Raw data - THC'!A214:AA3269,24,0),"")</f>
        <v/>
      </c>
      <c r="K218" s="10" t="str">
        <f>IFERROR(VLOOKUP(L218,'Raw data - THC'!A214:AA3269,25,0),"")</f>
        <v/>
      </c>
      <c r="L218" s="8">
        <v>145</v>
      </c>
      <c r="N218"/>
    </row>
    <row r="219" spans="1:14" ht="16.5" x14ac:dyDescent="0.45">
      <c r="A219" s="10" t="str">
        <f>IFERROR(VLOOKUP(L219,'Raw data - THC'!A215:AA3270,4,0),"")</f>
        <v/>
      </c>
      <c r="B219" s="19" t="str">
        <f>IFERROR(VLOOKUP(L219,'Raw data - THC'!A215:AA3270,7,0),"")</f>
        <v/>
      </c>
      <c r="C219" s="10" t="str">
        <f>IFERROR(VLOOKUP(L219,'Raw data - THC'!A215:AA73270,9,0),"")</f>
        <v/>
      </c>
      <c r="D219" s="10" t="str">
        <f>IFERROR(VLOOKUP(L219,'Raw data - THC'!A215:AA3270,12,0),"")</f>
        <v/>
      </c>
      <c r="E219" s="10" t="str">
        <f>IFERROR(VLOOKUP(L219,'Raw data - THC'!A215:AA3270,14,0),"")</f>
        <v/>
      </c>
      <c r="F219" s="10" t="str">
        <f>IFERROR(VLOOKUP(L219,'Raw data - THC'!A215:AA3270,16,0),"")</f>
        <v/>
      </c>
      <c r="G219" s="10" t="str">
        <f>IFERROR(VLOOKUP(L219,'Raw data - THC'!A215:AA3270,18,0),"")</f>
        <v/>
      </c>
      <c r="H219" s="10" t="str">
        <f>IFERROR(VLOOKUP(L219,'Raw data - THC'!A215:AA3270,20,0),"")</f>
        <v/>
      </c>
      <c r="I219" s="10" t="str">
        <f>IFERROR(VLOOKUP(L219,'Raw data - THC'!A215:AA3270,22,0),"")</f>
        <v/>
      </c>
      <c r="J219" s="10" t="str">
        <f>IFERROR(VLOOKUP(L219,'Raw data - THC'!A215:AA3270,24,0),"")</f>
        <v/>
      </c>
      <c r="K219" s="10" t="str">
        <f>IFERROR(VLOOKUP(L219,'Raw data - THC'!A215:AA3270,25,0),"")</f>
        <v/>
      </c>
      <c r="L219" s="8">
        <v>145</v>
      </c>
      <c r="N219"/>
    </row>
    <row r="220" spans="1:14" ht="16.5" x14ac:dyDescent="0.45">
      <c r="A220" s="10" t="str">
        <f>IFERROR(VLOOKUP(L220,'Raw data - THC'!A216:AA3271,4,0),"")</f>
        <v/>
      </c>
      <c r="B220" s="19" t="str">
        <f>IFERROR(VLOOKUP(L220,'Raw data - THC'!A216:AA3271,7,0),"")</f>
        <v/>
      </c>
      <c r="C220" s="10" t="str">
        <f>IFERROR(VLOOKUP(L220,'Raw data - THC'!A216:AA73271,9,0),"")</f>
        <v/>
      </c>
      <c r="D220" s="10" t="str">
        <f>IFERROR(VLOOKUP(L220,'Raw data - THC'!A216:AA3271,12,0),"")</f>
        <v/>
      </c>
      <c r="E220" s="10" t="str">
        <f>IFERROR(VLOOKUP(L220,'Raw data - THC'!A216:AA3271,14,0),"")</f>
        <v/>
      </c>
      <c r="F220" s="10" t="str">
        <f>IFERROR(VLOOKUP(L220,'Raw data - THC'!A216:AA3271,16,0),"")</f>
        <v/>
      </c>
      <c r="G220" s="10" t="str">
        <f>IFERROR(VLOOKUP(L220,'Raw data - THC'!A216:AA3271,18,0),"")</f>
        <v/>
      </c>
      <c r="H220" s="10" t="str">
        <f>IFERROR(VLOOKUP(L220,'Raw data - THC'!A216:AA3271,20,0),"")</f>
        <v/>
      </c>
      <c r="I220" s="10" t="str">
        <f>IFERROR(VLOOKUP(L220,'Raw data - THC'!A216:AA3271,22,0),"")</f>
        <v/>
      </c>
      <c r="J220" s="10" t="str">
        <f>IFERROR(VLOOKUP(L220,'Raw data - THC'!A216:AA3271,24,0),"")</f>
        <v/>
      </c>
      <c r="K220" s="10" t="str">
        <f>IFERROR(VLOOKUP(L220,'Raw data - THC'!A216:AA3271,25,0),"")</f>
        <v/>
      </c>
      <c r="L220" s="8">
        <v>145</v>
      </c>
      <c r="N220"/>
    </row>
    <row r="221" spans="1:14" ht="16.5" x14ac:dyDescent="0.45">
      <c r="A221" s="10" t="str">
        <f>IFERROR(VLOOKUP(L221,'Raw data - THC'!A217:AA3272,4,0),"")</f>
        <v/>
      </c>
      <c r="B221" s="19" t="str">
        <f>IFERROR(VLOOKUP(L221,'Raw data - THC'!A217:AA3272,7,0),"")</f>
        <v/>
      </c>
      <c r="C221" s="10" t="str">
        <f>IFERROR(VLOOKUP(L221,'Raw data - THC'!A217:AA73272,9,0),"")</f>
        <v/>
      </c>
      <c r="D221" s="10" t="str">
        <f>IFERROR(VLOOKUP(L221,'Raw data - THC'!A217:AA3272,12,0),"")</f>
        <v/>
      </c>
      <c r="E221" s="10" t="str">
        <f>IFERROR(VLOOKUP(L221,'Raw data - THC'!A217:AA3272,14,0),"")</f>
        <v/>
      </c>
      <c r="F221" s="10" t="str">
        <f>IFERROR(VLOOKUP(L221,'Raw data - THC'!A217:AA3272,16,0),"")</f>
        <v/>
      </c>
      <c r="G221" s="10" t="str">
        <f>IFERROR(VLOOKUP(L221,'Raw data - THC'!A217:AA3272,18,0),"")</f>
        <v/>
      </c>
      <c r="H221" s="10" t="str">
        <f>IFERROR(VLOOKUP(L221,'Raw data - THC'!A217:AA3272,20,0),"")</f>
        <v/>
      </c>
      <c r="I221" s="10" t="str">
        <f>IFERROR(VLOOKUP(L221,'Raw data - THC'!A217:AA3272,22,0),"")</f>
        <v/>
      </c>
      <c r="J221" s="10" t="str">
        <f>IFERROR(VLOOKUP(L221,'Raw data - THC'!A217:AA3272,24,0),"")</f>
        <v/>
      </c>
      <c r="K221" s="10" t="str">
        <f>IFERROR(VLOOKUP(L221,'Raw data - THC'!A217:AA3272,25,0),"")</f>
        <v/>
      </c>
      <c r="L221" s="8">
        <v>145</v>
      </c>
      <c r="N221"/>
    </row>
    <row r="222" spans="1:14" ht="16.5" x14ac:dyDescent="0.45">
      <c r="A222" s="10" t="str">
        <f>IFERROR(VLOOKUP(L222,'Raw data - THC'!A218:AA3273,4,0),"")</f>
        <v/>
      </c>
      <c r="B222" s="19" t="str">
        <f>IFERROR(VLOOKUP(L222,'Raw data - THC'!A218:AA3273,7,0),"")</f>
        <v/>
      </c>
      <c r="C222" s="10" t="str">
        <f>IFERROR(VLOOKUP(L222,'Raw data - THC'!A218:AA73273,9,0),"")</f>
        <v/>
      </c>
      <c r="D222" s="10" t="str">
        <f>IFERROR(VLOOKUP(L222,'Raw data - THC'!A218:AA3273,12,0),"")</f>
        <v/>
      </c>
      <c r="E222" s="10" t="str">
        <f>IFERROR(VLOOKUP(L222,'Raw data - THC'!A218:AA3273,14,0),"")</f>
        <v/>
      </c>
      <c r="F222" s="10" t="str">
        <f>IFERROR(VLOOKUP(L222,'Raw data - THC'!A218:AA3273,16,0),"")</f>
        <v/>
      </c>
      <c r="G222" s="10" t="str">
        <f>IFERROR(VLOOKUP(L222,'Raw data - THC'!A218:AA3273,18,0),"")</f>
        <v/>
      </c>
      <c r="H222" s="10" t="str">
        <f>IFERROR(VLOOKUP(L222,'Raw data - THC'!A218:AA3273,20,0),"")</f>
        <v/>
      </c>
      <c r="I222" s="10" t="str">
        <f>IFERROR(VLOOKUP(L222,'Raw data - THC'!A218:AA3273,22,0),"")</f>
        <v/>
      </c>
      <c r="J222" s="10" t="str">
        <f>IFERROR(VLOOKUP(L222,'Raw data - THC'!A218:AA3273,24,0),"")</f>
        <v/>
      </c>
      <c r="K222" s="10" t="str">
        <f>IFERROR(VLOOKUP(L222,'Raw data - THC'!A218:AA3273,25,0),"")</f>
        <v/>
      </c>
      <c r="L222" s="8">
        <v>145</v>
      </c>
      <c r="N222"/>
    </row>
    <row r="223" spans="1:14" ht="16.5" x14ac:dyDescent="0.45">
      <c r="A223" s="10" t="str">
        <f>IFERROR(VLOOKUP(L223,'Raw data - THC'!A219:AA3274,4,0),"")</f>
        <v/>
      </c>
      <c r="B223" s="19" t="str">
        <f>IFERROR(VLOOKUP(L223,'Raw data - THC'!A219:AA3274,7,0),"")</f>
        <v/>
      </c>
      <c r="C223" s="10" t="str">
        <f>IFERROR(VLOOKUP(L223,'Raw data - THC'!A219:AA73274,9,0),"")</f>
        <v/>
      </c>
      <c r="D223" s="10" t="str">
        <f>IFERROR(VLOOKUP(L223,'Raw data - THC'!A219:AA3274,12,0),"")</f>
        <v/>
      </c>
      <c r="E223" s="10" t="str">
        <f>IFERROR(VLOOKUP(L223,'Raw data - THC'!A219:AA3274,14,0),"")</f>
        <v/>
      </c>
      <c r="F223" s="10" t="str">
        <f>IFERROR(VLOOKUP(L223,'Raw data - THC'!A219:AA3274,16,0),"")</f>
        <v/>
      </c>
      <c r="G223" s="10" t="str">
        <f>IFERROR(VLOOKUP(L223,'Raw data - THC'!A219:AA3274,18,0),"")</f>
        <v/>
      </c>
      <c r="H223" s="10" t="str">
        <f>IFERROR(VLOOKUP(L223,'Raw data - THC'!A219:AA3274,20,0),"")</f>
        <v/>
      </c>
      <c r="I223" s="10" t="str">
        <f>IFERROR(VLOOKUP(L223,'Raw data - THC'!A219:AA3274,22,0),"")</f>
        <v/>
      </c>
      <c r="J223" s="10" t="str">
        <f>IFERROR(VLOOKUP(L223,'Raw data - THC'!A219:AA3274,24,0),"")</f>
        <v/>
      </c>
      <c r="K223" s="10" t="str">
        <f>IFERROR(VLOOKUP(L223,'Raw data - THC'!A219:AA3274,25,0),"")</f>
        <v/>
      </c>
      <c r="L223" s="8">
        <v>145</v>
      </c>
      <c r="N223"/>
    </row>
    <row r="224" spans="1:14" ht="16.5" x14ac:dyDescent="0.45">
      <c r="A224" s="10" t="str">
        <f>IFERROR(VLOOKUP(L224,'Raw data - THC'!A220:AA3275,4,0),"")</f>
        <v/>
      </c>
      <c r="B224" s="19" t="str">
        <f>IFERROR(VLOOKUP(L224,'Raw data - THC'!A220:AA3275,7,0),"")</f>
        <v/>
      </c>
      <c r="C224" s="10" t="str">
        <f>IFERROR(VLOOKUP(L224,'Raw data - THC'!A220:AA73275,9,0),"")</f>
        <v/>
      </c>
      <c r="D224" s="10" t="str">
        <f>IFERROR(VLOOKUP(L224,'Raw data - THC'!A220:AA3275,12,0),"")</f>
        <v/>
      </c>
      <c r="E224" s="10" t="str">
        <f>IFERROR(VLOOKUP(L224,'Raw data - THC'!A220:AA3275,14,0),"")</f>
        <v/>
      </c>
      <c r="F224" s="10" t="str">
        <f>IFERROR(VLOOKUP(L224,'Raw data - THC'!A220:AA3275,16,0),"")</f>
        <v/>
      </c>
      <c r="G224" s="10" t="str">
        <f>IFERROR(VLOOKUP(L224,'Raw data - THC'!A220:AA3275,18,0),"")</f>
        <v/>
      </c>
      <c r="H224" s="10" t="str">
        <f>IFERROR(VLOOKUP(L224,'Raw data - THC'!A220:AA3275,20,0),"")</f>
        <v/>
      </c>
      <c r="I224" s="10" t="str">
        <f>IFERROR(VLOOKUP(L224,'Raw data - THC'!A220:AA3275,22,0),"")</f>
        <v/>
      </c>
      <c r="J224" s="10" t="str">
        <f>IFERROR(VLOOKUP(L224,'Raw data - THC'!A220:AA3275,24,0),"")</f>
        <v/>
      </c>
      <c r="K224" s="10" t="str">
        <f>IFERROR(VLOOKUP(L224,'Raw data - THC'!A220:AA3275,25,0),"")</f>
        <v/>
      </c>
      <c r="L224" s="8">
        <v>145</v>
      </c>
      <c r="N224"/>
    </row>
    <row r="225" spans="1:14" ht="16.5" x14ac:dyDescent="0.45">
      <c r="A225" s="10" t="str">
        <f>IFERROR(VLOOKUP(L225,'Raw data - THC'!A221:AA3276,4,0),"")</f>
        <v/>
      </c>
      <c r="B225" s="19" t="str">
        <f>IFERROR(VLOOKUP(L225,'Raw data - THC'!A221:AA3276,7,0),"")</f>
        <v/>
      </c>
      <c r="C225" s="10" t="str">
        <f>IFERROR(VLOOKUP(L225,'Raw data - THC'!A221:AA73276,9,0),"")</f>
        <v/>
      </c>
      <c r="D225" s="10" t="str">
        <f>IFERROR(VLOOKUP(L225,'Raw data - THC'!A221:AA3276,12,0),"")</f>
        <v/>
      </c>
      <c r="E225" s="10" t="str">
        <f>IFERROR(VLOOKUP(L225,'Raw data - THC'!A221:AA3276,14,0),"")</f>
        <v/>
      </c>
      <c r="F225" s="10" t="str">
        <f>IFERROR(VLOOKUP(L225,'Raw data - THC'!A221:AA3276,16,0),"")</f>
        <v/>
      </c>
      <c r="G225" s="10" t="str">
        <f>IFERROR(VLOOKUP(L225,'Raw data - THC'!A221:AA3276,18,0),"")</f>
        <v/>
      </c>
      <c r="H225" s="10" t="str">
        <f>IFERROR(VLOOKUP(L225,'Raw data - THC'!A221:AA3276,20,0),"")</f>
        <v/>
      </c>
      <c r="I225" s="10" t="str">
        <f>IFERROR(VLOOKUP(L225,'Raw data - THC'!A221:AA3276,22,0),"")</f>
        <v/>
      </c>
      <c r="J225" s="10" t="str">
        <f>IFERROR(VLOOKUP(L225,'Raw data - THC'!A221:AA3276,24,0),"")</f>
        <v/>
      </c>
      <c r="K225" s="10" t="str">
        <f>IFERROR(VLOOKUP(L225,'Raw data - THC'!A221:AA3276,25,0),"")</f>
        <v/>
      </c>
      <c r="L225" s="8">
        <v>145</v>
      </c>
      <c r="N225"/>
    </row>
    <row r="226" spans="1:14" ht="16.5" x14ac:dyDescent="0.45">
      <c r="A226" s="10" t="str">
        <f>IFERROR(VLOOKUP(L226,'Raw data - THC'!A222:AA3277,4,0),"")</f>
        <v/>
      </c>
      <c r="B226" s="19" t="str">
        <f>IFERROR(VLOOKUP(L226,'Raw data - THC'!A222:AA3277,7,0),"")</f>
        <v/>
      </c>
      <c r="C226" s="10" t="str">
        <f>IFERROR(VLOOKUP(L226,'Raw data - THC'!A222:AA73277,9,0),"")</f>
        <v/>
      </c>
      <c r="D226" s="10" t="str">
        <f>IFERROR(VLOOKUP(L226,'Raw data - THC'!A222:AA3277,12,0),"")</f>
        <v/>
      </c>
      <c r="E226" s="10" t="str">
        <f>IFERROR(VLOOKUP(L226,'Raw data - THC'!A222:AA3277,14,0),"")</f>
        <v/>
      </c>
      <c r="F226" s="10" t="str">
        <f>IFERROR(VLOOKUP(L226,'Raw data - THC'!A222:AA3277,16,0),"")</f>
        <v/>
      </c>
      <c r="G226" s="10" t="str">
        <f>IFERROR(VLOOKUP(L226,'Raw data - THC'!A222:AA3277,18,0),"")</f>
        <v/>
      </c>
      <c r="H226" s="10" t="str">
        <f>IFERROR(VLOOKUP(L226,'Raw data - THC'!A222:AA3277,20,0),"")</f>
        <v/>
      </c>
      <c r="I226" s="10" t="str">
        <f>IFERROR(VLOOKUP(L226,'Raw data - THC'!A222:AA3277,22,0),"")</f>
        <v/>
      </c>
      <c r="J226" s="10" t="str">
        <f>IFERROR(VLOOKUP(L226,'Raw data - THC'!A222:AA3277,24,0),"")</f>
        <v/>
      </c>
      <c r="K226" s="10" t="str">
        <f>IFERROR(VLOOKUP(L226,'Raw data - THC'!A222:AA3277,25,0),"")</f>
        <v/>
      </c>
      <c r="L226" s="8">
        <v>145</v>
      </c>
      <c r="N226"/>
    </row>
    <row r="227" spans="1:14" ht="16.5" x14ac:dyDescent="0.45">
      <c r="A227" s="10" t="str">
        <f>IFERROR(VLOOKUP(L227,'Raw data - THC'!A223:AA3278,4,0),"")</f>
        <v/>
      </c>
      <c r="B227" s="19" t="str">
        <f>IFERROR(VLOOKUP(L227,'Raw data - THC'!A223:AA3278,7,0),"")</f>
        <v/>
      </c>
      <c r="C227" s="10" t="str">
        <f>IFERROR(VLOOKUP(L227,'Raw data - THC'!A223:AA73278,9,0),"")</f>
        <v/>
      </c>
      <c r="D227" s="10" t="str">
        <f>IFERROR(VLOOKUP(L227,'Raw data - THC'!A223:AA3278,12,0),"")</f>
        <v/>
      </c>
      <c r="E227" s="10" t="str">
        <f>IFERROR(VLOOKUP(L227,'Raw data - THC'!A223:AA3278,14,0),"")</f>
        <v/>
      </c>
      <c r="F227" s="10" t="str">
        <f>IFERROR(VLOOKUP(L227,'Raw data - THC'!A223:AA3278,16,0),"")</f>
        <v/>
      </c>
      <c r="G227" s="10" t="str">
        <f>IFERROR(VLOOKUP(L227,'Raw data - THC'!A223:AA3278,18,0),"")</f>
        <v/>
      </c>
      <c r="H227" s="10" t="str">
        <f>IFERROR(VLOOKUP(L227,'Raw data - THC'!A223:AA3278,20,0),"")</f>
        <v/>
      </c>
      <c r="I227" s="10" t="str">
        <f>IFERROR(VLOOKUP(L227,'Raw data - THC'!A223:AA3278,22,0),"")</f>
        <v/>
      </c>
      <c r="J227" s="10" t="str">
        <f>IFERROR(VLOOKUP(L227,'Raw data - THC'!A223:AA3278,24,0),"")</f>
        <v/>
      </c>
      <c r="K227" s="10" t="str">
        <f>IFERROR(VLOOKUP(L227,'Raw data - THC'!A223:AA3278,25,0),"")</f>
        <v/>
      </c>
      <c r="L227" s="8">
        <v>145</v>
      </c>
      <c r="N227"/>
    </row>
    <row r="228" spans="1:14" ht="16.5" x14ac:dyDescent="0.45">
      <c r="A228" s="10" t="str">
        <f>IFERROR(VLOOKUP(L228,'Raw data - THC'!A224:AA3279,4,0),"")</f>
        <v/>
      </c>
      <c r="B228" s="19" t="str">
        <f>IFERROR(VLOOKUP(L228,'Raw data - THC'!A224:AA3279,7,0),"")</f>
        <v/>
      </c>
      <c r="C228" s="10" t="str">
        <f>IFERROR(VLOOKUP(L228,'Raw data - THC'!A224:AA73279,9,0),"")</f>
        <v/>
      </c>
      <c r="D228" s="10" t="str">
        <f>IFERROR(VLOOKUP(L228,'Raw data - THC'!A224:AA3279,12,0),"")</f>
        <v/>
      </c>
      <c r="E228" s="10" t="str">
        <f>IFERROR(VLOOKUP(L228,'Raw data - THC'!A224:AA3279,14,0),"")</f>
        <v/>
      </c>
      <c r="F228" s="10" t="str">
        <f>IFERROR(VLOOKUP(L228,'Raw data - THC'!A224:AA3279,16,0),"")</f>
        <v/>
      </c>
      <c r="G228" s="10" t="str">
        <f>IFERROR(VLOOKUP(L228,'Raw data - THC'!A224:AA3279,18,0),"")</f>
        <v/>
      </c>
      <c r="H228" s="10" t="str">
        <f>IFERROR(VLOOKUP(L228,'Raw data - THC'!A224:AA3279,20,0),"")</f>
        <v/>
      </c>
      <c r="I228" s="10" t="str">
        <f>IFERROR(VLOOKUP(L228,'Raw data - THC'!A224:AA3279,22,0),"")</f>
        <v/>
      </c>
      <c r="J228" s="10" t="str">
        <f>IFERROR(VLOOKUP(L228,'Raw data - THC'!A224:AA3279,24,0),"")</f>
        <v/>
      </c>
      <c r="K228" s="10" t="str">
        <f>IFERROR(VLOOKUP(L228,'Raw data - THC'!A224:AA3279,25,0),"")</f>
        <v/>
      </c>
      <c r="L228" s="8">
        <v>145</v>
      </c>
      <c r="N228"/>
    </row>
    <row r="229" spans="1:14" ht="16.5" x14ac:dyDescent="0.45">
      <c r="A229" s="10" t="str">
        <f>IFERROR(VLOOKUP(L229,'Raw data - THC'!A225:AA3280,4,0),"")</f>
        <v/>
      </c>
      <c r="B229" s="19" t="str">
        <f>IFERROR(VLOOKUP(L229,'Raw data - THC'!A225:AA3280,7,0),"")</f>
        <v/>
      </c>
      <c r="C229" s="10" t="str">
        <f>IFERROR(VLOOKUP(L229,'Raw data - THC'!A225:AA73280,9,0),"")</f>
        <v/>
      </c>
      <c r="D229" s="10" t="str">
        <f>IFERROR(VLOOKUP(L229,'Raw data - THC'!A225:AA3280,12,0),"")</f>
        <v/>
      </c>
      <c r="E229" s="10" t="str">
        <f>IFERROR(VLOOKUP(L229,'Raw data - THC'!A225:AA3280,14,0),"")</f>
        <v/>
      </c>
      <c r="F229" s="10" t="str">
        <f>IFERROR(VLOOKUP(L229,'Raw data - THC'!A225:AA3280,16,0),"")</f>
        <v/>
      </c>
      <c r="G229" s="10" t="str">
        <f>IFERROR(VLOOKUP(L229,'Raw data - THC'!A225:AA3280,18,0),"")</f>
        <v/>
      </c>
      <c r="H229" s="10" t="str">
        <f>IFERROR(VLOOKUP(L229,'Raw data - THC'!A225:AA3280,20,0),"")</f>
        <v/>
      </c>
      <c r="I229" s="10" t="str">
        <f>IFERROR(VLOOKUP(L229,'Raw data - THC'!A225:AA3280,22,0),"")</f>
        <v/>
      </c>
      <c r="J229" s="10" t="str">
        <f>IFERROR(VLOOKUP(L229,'Raw data - THC'!A225:AA3280,24,0),"")</f>
        <v/>
      </c>
      <c r="K229" s="10" t="str">
        <f>IFERROR(VLOOKUP(L229,'Raw data - THC'!A225:AA3280,25,0),"")</f>
        <v/>
      </c>
      <c r="L229" s="8">
        <v>145</v>
      </c>
      <c r="N229"/>
    </row>
    <row r="230" spans="1:14" ht="16.5" x14ac:dyDescent="0.45">
      <c r="A230" s="10" t="str">
        <f>IFERROR(VLOOKUP(L230,'Raw data - THC'!A226:AA3281,4,0),"")</f>
        <v/>
      </c>
      <c r="B230" s="19" t="str">
        <f>IFERROR(VLOOKUP(L230,'Raw data - THC'!A226:AA3281,7,0),"")</f>
        <v/>
      </c>
      <c r="C230" s="10" t="str">
        <f>IFERROR(VLOOKUP(L230,'Raw data - THC'!A226:AA73281,9,0),"")</f>
        <v/>
      </c>
      <c r="D230" s="10" t="str">
        <f>IFERROR(VLOOKUP(L230,'Raw data - THC'!A226:AA3281,12,0),"")</f>
        <v/>
      </c>
      <c r="E230" s="10" t="str">
        <f>IFERROR(VLOOKUP(L230,'Raw data - THC'!A226:AA3281,14,0),"")</f>
        <v/>
      </c>
      <c r="F230" s="10" t="str">
        <f>IFERROR(VLOOKUP(L230,'Raw data - THC'!A226:AA3281,16,0),"")</f>
        <v/>
      </c>
      <c r="G230" s="10" t="str">
        <f>IFERROR(VLOOKUP(L230,'Raw data - THC'!A226:AA3281,18,0),"")</f>
        <v/>
      </c>
      <c r="H230" s="10" t="str">
        <f>IFERROR(VLOOKUP(L230,'Raw data - THC'!A226:AA3281,20,0),"")</f>
        <v/>
      </c>
      <c r="I230" s="10" t="str">
        <f>IFERROR(VLOOKUP(L230,'Raw data - THC'!A226:AA3281,22,0),"")</f>
        <v/>
      </c>
      <c r="J230" s="10" t="str">
        <f>IFERROR(VLOOKUP(L230,'Raw data - THC'!A226:AA3281,24,0),"")</f>
        <v/>
      </c>
      <c r="K230" s="10" t="str">
        <f>IFERROR(VLOOKUP(L230,'Raw data - THC'!A226:AA3281,25,0),"")</f>
        <v/>
      </c>
      <c r="L230" s="8">
        <v>145</v>
      </c>
      <c r="N230"/>
    </row>
    <row r="231" spans="1:14" ht="16.5" x14ac:dyDescent="0.45">
      <c r="A231" s="10" t="str">
        <f>IFERROR(VLOOKUP(L231,'Raw data - THC'!A227:AA3282,4,0),"")</f>
        <v/>
      </c>
      <c r="B231" s="19" t="str">
        <f>IFERROR(VLOOKUP(L231,'Raw data - THC'!A227:AA3282,7,0),"")</f>
        <v/>
      </c>
      <c r="C231" s="10" t="str">
        <f>IFERROR(VLOOKUP(L231,'Raw data - THC'!A227:AA73282,9,0),"")</f>
        <v/>
      </c>
      <c r="D231" s="10" t="str">
        <f>IFERROR(VLOOKUP(L231,'Raw data - THC'!A227:AA3282,12,0),"")</f>
        <v/>
      </c>
      <c r="E231" s="10" t="str">
        <f>IFERROR(VLOOKUP(L231,'Raw data - THC'!A227:AA3282,14,0),"")</f>
        <v/>
      </c>
      <c r="F231" s="10" t="str">
        <f>IFERROR(VLOOKUP(L231,'Raw data - THC'!A227:AA3282,16,0),"")</f>
        <v/>
      </c>
      <c r="G231" s="10" t="str">
        <f>IFERROR(VLOOKUP(L231,'Raw data - THC'!A227:AA3282,18,0),"")</f>
        <v/>
      </c>
      <c r="H231" s="10" t="str">
        <f>IFERROR(VLOOKUP(L231,'Raw data - THC'!A227:AA3282,20,0),"")</f>
        <v/>
      </c>
      <c r="I231" s="10" t="str">
        <f>IFERROR(VLOOKUP(L231,'Raw data - THC'!A227:AA3282,22,0),"")</f>
        <v/>
      </c>
      <c r="J231" s="10" t="str">
        <f>IFERROR(VLOOKUP(L231,'Raw data - THC'!A227:AA3282,24,0),"")</f>
        <v/>
      </c>
      <c r="K231" s="10" t="str">
        <f>IFERROR(VLOOKUP(L231,'Raw data - THC'!A227:AA3282,25,0),"")</f>
        <v/>
      </c>
      <c r="L231" s="8">
        <v>145</v>
      </c>
      <c r="N231"/>
    </row>
    <row r="232" spans="1:14" ht="16.5" x14ac:dyDescent="0.45">
      <c r="A232" s="10" t="str">
        <f>IFERROR(VLOOKUP(L232,'Raw data - THC'!A228:AA3283,4,0),"")</f>
        <v/>
      </c>
      <c r="B232" s="19" t="str">
        <f>IFERROR(VLOOKUP(L232,'Raw data - THC'!A228:AA3283,7,0),"")</f>
        <v/>
      </c>
      <c r="C232" s="10" t="str">
        <f>IFERROR(VLOOKUP(L232,'Raw data - THC'!A228:AA73283,9,0),"")</f>
        <v/>
      </c>
      <c r="D232" s="10" t="str">
        <f>IFERROR(VLOOKUP(L232,'Raw data - THC'!A228:AA3283,12,0),"")</f>
        <v/>
      </c>
      <c r="E232" s="10" t="str">
        <f>IFERROR(VLOOKUP(L232,'Raw data - THC'!A228:AA3283,14,0),"")</f>
        <v/>
      </c>
      <c r="F232" s="10" t="str">
        <f>IFERROR(VLOOKUP(L232,'Raw data - THC'!A228:AA3283,16,0),"")</f>
        <v/>
      </c>
      <c r="G232" s="10" t="str">
        <f>IFERROR(VLOOKUP(L232,'Raw data - THC'!A228:AA3283,18,0),"")</f>
        <v/>
      </c>
      <c r="H232" s="10" t="str">
        <f>IFERROR(VLOOKUP(L232,'Raw data - THC'!A228:AA3283,20,0),"")</f>
        <v/>
      </c>
      <c r="I232" s="10" t="str">
        <f>IFERROR(VLOOKUP(L232,'Raw data - THC'!A228:AA3283,22,0),"")</f>
        <v/>
      </c>
      <c r="J232" s="10" t="str">
        <f>IFERROR(VLOOKUP(L232,'Raw data - THC'!A228:AA3283,24,0),"")</f>
        <v/>
      </c>
      <c r="K232" s="10" t="str">
        <f>IFERROR(VLOOKUP(L232,'Raw data - THC'!A228:AA3283,25,0),"")</f>
        <v/>
      </c>
      <c r="L232" s="8">
        <v>145</v>
      </c>
      <c r="N232"/>
    </row>
    <row r="233" spans="1:14" ht="16.5" x14ac:dyDescent="0.45">
      <c r="A233" s="10" t="str">
        <f>IFERROR(VLOOKUP(L233,'Raw data - THC'!A229:AA3284,4,0),"")</f>
        <v/>
      </c>
      <c r="B233" s="19" t="str">
        <f>IFERROR(VLOOKUP(L233,'Raw data - THC'!A229:AA3284,7,0),"")</f>
        <v/>
      </c>
      <c r="C233" s="10" t="str">
        <f>IFERROR(VLOOKUP(L233,'Raw data - THC'!A229:AA73284,9,0),"")</f>
        <v/>
      </c>
      <c r="D233" s="10" t="str">
        <f>IFERROR(VLOOKUP(L233,'Raw data - THC'!A229:AA3284,12,0),"")</f>
        <v/>
      </c>
      <c r="E233" s="10" t="str">
        <f>IFERROR(VLOOKUP(L233,'Raw data - THC'!A229:AA3284,14,0),"")</f>
        <v/>
      </c>
      <c r="F233" s="10" t="str">
        <f>IFERROR(VLOOKUP(L233,'Raw data - THC'!A229:AA3284,16,0),"")</f>
        <v/>
      </c>
      <c r="G233" s="10" t="str">
        <f>IFERROR(VLOOKUP(L233,'Raw data - THC'!A229:AA3284,18,0),"")</f>
        <v/>
      </c>
      <c r="H233" s="10" t="str">
        <f>IFERROR(VLOOKUP(L233,'Raw data - THC'!A229:AA3284,20,0),"")</f>
        <v/>
      </c>
      <c r="I233" s="10" t="str">
        <f>IFERROR(VLOOKUP(L233,'Raw data - THC'!A229:AA3284,22,0),"")</f>
        <v/>
      </c>
      <c r="J233" s="10" t="str">
        <f>IFERROR(VLOOKUP(L233,'Raw data - THC'!A229:AA3284,24,0),"")</f>
        <v/>
      </c>
      <c r="K233" s="10" t="str">
        <f>IFERROR(VLOOKUP(L233,'Raw data - THC'!A229:AA3284,25,0),"")</f>
        <v/>
      </c>
      <c r="L233" s="8">
        <v>145</v>
      </c>
      <c r="N233"/>
    </row>
    <row r="234" spans="1:14" ht="16.5" x14ac:dyDescent="0.45">
      <c r="A234" s="10" t="str">
        <f>IFERROR(VLOOKUP(L234,'Raw data - THC'!A230:AA3285,4,0),"")</f>
        <v/>
      </c>
      <c r="B234" s="19" t="str">
        <f>IFERROR(VLOOKUP(L234,'Raw data - THC'!A230:AA3285,7,0),"")</f>
        <v/>
      </c>
      <c r="C234" s="10" t="str">
        <f>IFERROR(VLOOKUP(L234,'Raw data - THC'!A230:AA73285,9,0),"")</f>
        <v/>
      </c>
      <c r="D234" s="10" t="str">
        <f>IFERROR(VLOOKUP(L234,'Raw data - THC'!A230:AA3285,12,0),"")</f>
        <v/>
      </c>
      <c r="E234" s="10" t="str">
        <f>IFERROR(VLOOKUP(L234,'Raw data - THC'!A230:AA3285,14,0),"")</f>
        <v/>
      </c>
      <c r="F234" s="10" t="str">
        <f>IFERROR(VLOOKUP(L234,'Raw data - THC'!A230:AA3285,16,0),"")</f>
        <v/>
      </c>
      <c r="G234" s="10" t="str">
        <f>IFERROR(VLOOKUP(L234,'Raw data - THC'!A230:AA3285,18,0),"")</f>
        <v/>
      </c>
      <c r="H234" s="10" t="str">
        <f>IFERROR(VLOOKUP(L234,'Raw data - THC'!A230:AA3285,20,0),"")</f>
        <v/>
      </c>
      <c r="I234" s="10" t="str">
        <f>IFERROR(VLOOKUP(L234,'Raw data - THC'!A230:AA3285,22,0),"")</f>
        <v/>
      </c>
      <c r="J234" s="10" t="str">
        <f>IFERROR(VLOOKUP(L234,'Raw data - THC'!A230:AA3285,24,0),"")</f>
        <v/>
      </c>
      <c r="K234" s="10" t="str">
        <f>IFERROR(VLOOKUP(L234,'Raw data - THC'!A230:AA3285,25,0),"")</f>
        <v/>
      </c>
      <c r="L234" s="8">
        <v>145</v>
      </c>
      <c r="N234"/>
    </row>
    <row r="235" spans="1:14" ht="16.5" x14ac:dyDescent="0.45">
      <c r="A235" s="10" t="str">
        <f>IFERROR(VLOOKUP(L235,'Raw data - THC'!A231:AA3286,4,0),"")</f>
        <v/>
      </c>
      <c r="B235" s="19" t="str">
        <f>IFERROR(VLOOKUP(L235,'Raw data - THC'!A231:AA3286,7,0),"")</f>
        <v/>
      </c>
      <c r="C235" s="10" t="str">
        <f>IFERROR(VLOOKUP(L235,'Raw data - THC'!A231:AA73286,9,0),"")</f>
        <v/>
      </c>
      <c r="D235" s="10" t="str">
        <f>IFERROR(VLOOKUP(L235,'Raw data - THC'!A231:AA3286,12,0),"")</f>
        <v/>
      </c>
      <c r="E235" s="10" t="str">
        <f>IFERROR(VLOOKUP(L235,'Raw data - THC'!A231:AA3286,14,0),"")</f>
        <v/>
      </c>
      <c r="F235" s="10" t="str">
        <f>IFERROR(VLOOKUP(L235,'Raw data - THC'!A231:AA3286,16,0),"")</f>
        <v/>
      </c>
      <c r="G235" s="10" t="str">
        <f>IFERROR(VLOOKUP(L235,'Raw data - THC'!A231:AA3286,18,0),"")</f>
        <v/>
      </c>
      <c r="H235" s="10" t="str">
        <f>IFERROR(VLOOKUP(L235,'Raw data - THC'!A231:AA3286,20,0),"")</f>
        <v/>
      </c>
      <c r="I235" s="10" t="str">
        <f>IFERROR(VLOOKUP(L235,'Raw data - THC'!A231:AA3286,22,0),"")</f>
        <v/>
      </c>
      <c r="J235" s="10" t="str">
        <f>IFERROR(VLOOKUP(L235,'Raw data - THC'!A231:AA3286,24,0),"")</f>
        <v/>
      </c>
      <c r="K235" s="10" t="str">
        <f>IFERROR(VLOOKUP(L235,'Raw data - THC'!A231:AA3286,25,0),"")</f>
        <v/>
      </c>
      <c r="L235" s="8">
        <v>145</v>
      </c>
      <c r="N235"/>
    </row>
    <row r="236" spans="1:14" ht="16.5" x14ac:dyDescent="0.45">
      <c r="A236" s="10" t="str">
        <f>IFERROR(VLOOKUP(L236,'Raw data - THC'!A232:AA3287,4,0),"")</f>
        <v/>
      </c>
      <c r="B236" s="19" t="str">
        <f>IFERROR(VLOOKUP(L236,'Raw data - THC'!A232:AA3287,7,0),"")</f>
        <v/>
      </c>
      <c r="C236" s="10" t="str">
        <f>IFERROR(VLOOKUP(L236,'Raw data - THC'!A232:AA73287,9,0),"")</f>
        <v/>
      </c>
      <c r="D236" s="10" t="str">
        <f>IFERROR(VLOOKUP(L236,'Raw data - THC'!A232:AA3287,12,0),"")</f>
        <v/>
      </c>
      <c r="E236" s="10" t="str">
        <f>IFERROR(VLOOKUP(L236,'Raw data - THC'!A232:AA3287,14,0),"")</f>
        <v/>
      </c>
      <c r="F236" s="10" t="str">
        <f>IFERROR(VLOOKUP(L236,'Raw data - THC'!A232:AA3287,16,0),"")</f>
        <v/>
      </c>
      <c r="G236" s="10" t="str">
        <f>IFERROR(VLOOKUP(L236,'Raw data - THC'!A232:AA3287,18,0),"")</f>
        <v/>
      </c>
      <c r="H236" s="10" t="str">
        <f>IFERROR(VLOOKUP(L236,'Raw data - THC'!A232:AA3287,20,0),"")</f>
        <v/>
      </c>
      <c r="I236" s="10" t="str">
        <f>IFERROR(VLOOKUP(L236,'Raw data - THC'!A232:AA3287,22,0),"")</f>
        <v/>
      </c>
      <c r="J236" s="10" t="str">
        <f>IFERROR(VLOOKUP(L236,'Raw data - THC'!A232:AA3287,24,0),"")</f>
        <v/>
      </c>
      <c r="K236" s="10" t="str">
        <f>IFERROR(VLOOKUP(L236,'Raw data - THC'!A232:AA3287,25,0),"")</f>
        <v/>
      </c>
      <c r="L236" s="8">
        <v>145</v>
      </c>
      <c r="N236"/>
    </row>
    <row r="237" spans="1:14" ht="16.5" x14ac:dyDescent="0.45">
      <c r="A237" s="10" t="str">
        <f>IFERROR(VLOOKUP(L237,'Raw data - THC'!A233:AA3288,4,0),"")</f>
        <v/>
      </c>
      <c r="B237" s="19" t="str">
        <f>IFERROR(VLOOKUP(L237,'Raw data - THC'!A233:AA3288,7,0),"")</f>
        <v/>
      </c>
      <c r="C237" s="10" t="str">
        <f>IFERROR(VLOOKUP(L237,'Raw data - THC'!A233:AA73288,9,0),"")</f>
        <v/>
      </c>
      <c r="D237" s="10" t="str">
        <f>IFERROR(VLOOKUP(L237,'Raw data - THC'!A233:AA3288,12,0),"")</f>
        <v/>
      </c>
      <c r="E237" s="10" t="str">
        <f>IFERROR(VLOOKUP(L237,'Raw data - THC'!A233:AA3288,14,0),"")</f>
        <v/>
      </c>
      <c r="F237" s="10" t="str">
        <f>IFERROR(VLOOKUP(L237,'Raw data - THC'!A233:AA3288,16,0),"")</f>
        <v/>
      </c>
      <c r="G237" s="10" t="str">
        <f>IFERROR(VLOOKUP(L237,'Raw data - THC'!A233:AA3288,18,0),"")</f>
        <v/>
      </c>
      <c r="H237" s="10" t="str">
        <f>IFERROR(VLOOKUP(L237,'Raw data - THC'!A233:AA3288,20,0),"")</f>
        <v/>
      </c>
      <c r="I237" s="10" t="str">
        <f>IFERROR(VLOOKUP(L237,'Raw data - THC'!A233:AA3288,22,0),"")</f>
        <v/>
      </c>
      <c r="J237" s="10" t="str">
        <f>IFERROR(VLOOKUP(L237,'Raw data - THC'!A233:AA3288,24,0),"")</f>
        <v/>
      </c>
      <c r="K237" s="10" t="str">
        <f>IFERROR(VLOOKUP(L237,'Raw data - THC'!A233:AA3288,25,0),"")</f>
        <v/>
      </c>
      <c r="L237" s="8">
        <v>145</v>
      </c>
      <c r="N237"/>
    </row>
    <row r="238" spans="1:14" ht="16.5" x14ac:dyDescent="0.45">
      <c r="A238" s="10" t="str">
        <f>IFERROR(VLOOKUP(L238,'Raw data - THC'!A234:AA3289,4,0),"")</f>
        <v/>
      </c>
      <c r="B238" s="19" t="str">
        <f>IFERROR(VLOOKUP(L238,'Raw data - THC'!A234:AA3289,7,0),"")</f>
        <v/>
      </c>
      <c r="C238" s="10" t="str">
        <f>IFERROR(VLOOKUP(L238,'Raw data - THC'!A234:AA73289,9,0),"")</f>
        <v/>
      </c>
      <c r="D238" s="10" t="str">
        <f>IFERROR(VLOOKUP(L238,'Raw data - THC'!A234:AA3289,12,0),"")</f>
        <v/>
      </c>
      <c r="E238" s="10" t="str">
        <f>IFERROR(VLOOKUP(L238,'Raw data - THC'!A234:AA3289,14,0),"")</f>
        <v/>
      </c>
      <c r="F238" s="10" t="str">
        <f>IFERROR(VLOOKUP(L238,'Raw data - THC'!A234:AA3289,16,0),"")</f>
        <v/>
      </c>
      <c r="G238" s="10" t="str">
        <f>IFERROR(VLOOKUP(L238,'Raw data - THC'!A234:AA3289,18,0),"")</f>
        <v/>
      </c>
      <c r="H238" s="10" t="str">
        <f>IFERROR(VLOOKUP(L238,'Raw data - THC'!A234:AA3289,20,0),"")</f>
        <v/>
      </c>
      <c r="I238" s="10" t="str">
        <f>IFERROR(VLOOKUP(L238,'Raw data - THC'!A234:AA3289,22,0),"")</f>
        <v/>
      </c>
      <c r="J238" s="10" t="str">
        <f>IFERROR(VLOOKUP(L238,'Raw data - THC'!A234:AA3289,24,0),"")</f>
        <v/>
      </c>
      <c r="K238" s="10" t="str">
        <f>IFERROR(VLOOKUP(L238,'Raw data - THC'!A234:AA3289,25,0),"")</f>
        <v/>
      </c>
      <c r="L238" s="8">
        <v>145</v>
      </c>
      <c r="N238"/>
    </row>
    <row r="239" spans="1:14" ht="16.5" x14ac:dyDescent="0.45">
      <c r="A239" s="10" t="str">
        <f>IFERROR(VLOOKUP(L239,'Raw data - THC'!A235:AA3290,4,0),"")</f>
        <v/>
      </c>
      <c r="B239" s="19" t="str">
        <f>IFERROR(VLOOKUP(L239,'Raw data - THC'!A235:AA3290,7,0),"")</f>
        <v/>
      </c>
      <c r="C239" s="10" t="str">
        <f>IFERROR(VLOOKUP(L239,'Raw data - THC'!A235:AA73290,9,0),"")</f>
        <v/>
      </c>
      <c r="D239" s="10" t="str">
        <f>IFERROR(VLOOKUP(L239,'Raw data - THC'!A235:AA3290,12,0),"")</f>
        <v/>
      </c>
      <c r="E239" s="10" t="str">
        <f>IFERROR(VLOOKUP(L239,'Raw data - THC'!A235:AA3290,14,0),"")</f>
        <v/>
      </c>
      <c r="F239" s="10" t="str">
        <f>IFERROR(VLOOKUP(L239,'Raw data - THC'!A235:AA3290,16,0),"")</f>
        <v/>
      </c>
      <c r="G239" s="10" t="str">
        <f>IFERROR(VLOOKUP(L239,'Raw data - THC'!A235:AA3290,18,0),"")</f>
        <v/>
      </c>
      <c r="H239" s="10" t="str">
        <f>IFERROR(VLOOKUP(L239,'Raw data - THC'!A235:AA3290,20,0),"")</f>
        <v/>
      </c>
      <c r="I239" s="10" t="str">
        <f>IFERROR(VLOOKUP(L239,'Raw data - THC'!A235:AA3290,22,0),"")</f>
        <v/>
      </c>
      <c r="J239" s="10" t="str">
        <f>IFERROR(VLOOKUP(L239,'Raw data - THC'!A235:AA3290,24,0),"")</f>
        <v/>
      </c>
      <c r="K239" s="10" t="str">
        <f>IFERROR(VLOOKUP(L239,'Raw data - THC'!A235:AA3290,25,0),"")</f>
        <v/>
      </c>
      <c r="L239" s="8">
        <v>145</v>
      </c>
      <c r="N239"/>
    </row>
    <row r="240" spans="1:14" ht="16.5" x14ac:dyDescent="0.45">
      <c r="A240" s="10" t="str">
        <f>IFERROR(VLOOKUP(L240,'Raw data - THC'!A236:AA3291,4,0),"")</f>
        <v/>
      </c>
      <c r="B240" s="19" t="str">
        <f>IFERROR(VLOOKUP(L240,'Raw data - THC'!A236:AA3291,7,0),"")</f>
        <v/>
      </c>
      <c r="C240" s="10" t="str">
        <f>IFERROR(VLOOKUP(L240,'Raw data - THC'!A236:AA73291,9,0),"")</f>
        <v/>
      </c>
      <c r="D240" s="10" t="str">
        <f>IFERROR(VLOOKUP(L240,'Raw data - THC'!A236:AA3291,12,0),"")</f>
        <v/>
      </c>
      <c r="E240" s="10" t="str">
        <f>IFERROR(VLOOKUP(L240,'Raw data - THC'!A236:AA3291,14,0),"")</f>
        <v/>
      </c>
      <c r="F240" s="10" t="str">
        <f>IFERROR(VLOOKUP(L240,'Raw data - THC'!A236:AA3291,16,0),"")</f>
        <v/>
      </c>
      <c r="G240" s="10" t="str">
        <f>IFERROR(VLOOKUP(L240,'Raw data - THC'!A236:AA3291,18,0),"")</f>
        <v/>
      </c>
      <c r="H240" s="10" t="str">
        <f>IFERROR(VLOOKUP(L240,'Raw data - THC'!A236:AA3291,20,0),"")</f>
        <v/>
      </c>
      <c r="I240" s="10" t="str">
        <f>IFERROR(VLOOKUP(L240,'Raw data - THC'!A236:AA3291,22,0),"")</f>
        <v/>
      </c>
      <c r="J240" s="10" t="str">
        <f>IFERROR(VLOOKUP(L240,'Raw data - THC'!A236:AA3291,24,0),"")</f>
        <v/>
      </c>
      <c r="K240" s="10" t="str">
        <f>IFERROR(VLOOKUP(L240,'Raw data - THC'!A236:AA3291,25,0),"")</f>
        <v/>
      </c>
      <c r="L240" s="8">
        <v>145</v>
      </c>
      <c r="N240"/>
    </row>
    <row r="241" spans="1:14" ht="16.5" x14ac:dyDescent="0.45">
      <c r="A241" s="10" t="str">
        <f>IFERROR(VLOOKUP(L241,'Raw data - THC'!A237:AA3292,4,0),"")</f>
        <v/>
      </c>
      <c r="B241" s="19" t="str">
        <f>IFERROR(VLOOKUP(L241,'Raw data - THC'!A237:AA3292,7,0),"")</f>
        <v/>
      </c>
      <c r="C241" s="10" t="str">
        <f>IFERROR(VLOOKUP(L241,'Raw data - THC'!A237:AA73292,9,0),"")</f>
        <v/>
      </c>
      <c r="D241" s="10" t="str">
        <f>IFERROR(VLOOKUP(L241,'Raw data - THC'!A237:AA3292,12,0),"")</f>
        <v/>
      </c>
      <c r="E241" s="10" t="str">
        <f>IFERROR(VLOOKUP(L241,'Raw data - THC'!A237:AA3292,14,0),"")</f>
        <v/>
      </c>
      <c r="F241" s="10" t="str">
        <f>IFERROR(VLOOKUP(L241,'Raw data - THC'!A237:AA3292,16,0),"")</f>
        <v/>
      </c>
      <c r="G241" s="10" t="str">
        <f>IFERROR(VLOOKUP(L241,'Raw data - THC'!A237:AA3292,18,0),"")</f>
        <v/>
      </c>
      <c r="H241" s="10" t="str">
        <f>IFERROR(VLOOKUP(L241,'Raw data - THC'!A237:AA3292,20,0),"")</f>
        <v/>
      </c>
      <c r="I241" s="10" t="str">
        <f>IFERROR(VLOOKUP(L241,'Raw data - THC'!A237:AA3292,22,0),"")</f>
        <v/>
      </c>
      <c r="J241" s="10" t="str">
        <f>IFERROR(VLOOKUP(L241,'Raw data - THC'!A237:AA3292,24,0),"")</f>
        <v/>
      </c>
      <c r="K241" s="10" t="str">
        <f>IFERROR(VLOOKUP(L241,'Raw data - THC'!A237:AA3292,25,0),"")</f>
        <v/>
      </c>
      <c r="L241" s="8">
        <v>145</v>
      </c>
      <c r="N241"/>
    </row>
    <row r="242" spans="1:14" ht="16.5" x14ac:dyDescent="0.45">
      <c r="A242" s="10" t="str">
        <f>IFERROR(VLOOKUP(L242,'Raw data - THC'!A238:AA3293,4,0),"")</f>
        <v/>
      </c>
      <c r="B242" s="19" t="str">
        <f>IFERROR(VLOOKUP(L242,'Raw data - THC'!A238:AA3293,7,0),"")</f>
        <v/>
      </c>
      <c r="C242" s="10" t="str">
        <f>IFERROR(VLOOKUP(L242,'Raw data - THC'!A238:AA73293,9,0),"")</f>
        <v/>
      </c>
      <c r="D242" s="10" t="str">
        <f>IFERROR(VLOOKUP(L242,'Raw data - THC'!A238:AA3293,12,0),"")</f>
        <v/>
      </c>
      <c r="E242" s="10" t="str">
        <f>IFERROR(VLOOKUP(L242,'Raw data - THC'!A238:AA3293,14,0),"")</f>
        <v/>
      </c>
      <c r="F242" s="10" t="str">
        <f>IFERROR(VLOOKUP(L242,'Raw data - THC'!A238:AA3293,16,0),"")</f>
        <v/>
      </c>
      <c r="G242" s="10" t="str">
        <f>IFERROR(VLOOKUP(L242,'Raw data - THC'!A238:AA3293,18,0),"")</f>
        <v/>
      </c>
      <c r="H242" s="10" t="str">
        <f>IFERROR(VLOOKUP(L242,'Raw data - THC'!A238:AA3293,20,0),"")</f>
        <v/>
      </c>
      <c r="I242" s="10" t="str">
        <f>IFERROR(VLOOKUP(L242,'Raw data - THC'!A238:AA3293,22,0),"")</f>
        <v/>
      </c>
      <c r="J242" s="10" t="str">
        <f>IFERROR(VLOOKUP(L242,'Raw data - THC'!A238:AA3293,24,0),"")</f>
        <v/>
      </c>
      <c r="K242" s="10" t="str">
        <f>IFERROR(VLOOKUP(L242,'Raw data - THC'!A238:AA3293,25,0),"")</f>
        <v/>
      </c>
      <c r="L242" s="8">
        <v>145</v>
      </c>
      <c r="N242"/>
    </row>
    <row r="243" spans="1:14" ht="16.5" x14ac:dyDescent="0.45">
      <c r="A243" s="10" t="str">
        <f>IFERROR(VLOOKUP(L243,'Raw data - THC'!A239:AA3294,4,0),"")</f>
        <v/>
      </c>
      <c r="B243" s="19" t="str">
        <f>IFERROR(VLOOKUP(L243,'Raw data - THC'!A239:AA3294,7,0),"")</f>
        <v/>
      </c>
      <c r="C243" s="10" t="str">
        <f>IFERROR(VLOOKUP(L243,'Raw data - THC'!A239:AA73294,9,0),"")</f>
        <v/>
      </c>
      <c r="D243" s="10" t="str">
        <f>IFERROR(VLOOKUP(L243,'Raw data - THC'!A239:AA3294,12,0),"")</f>
        <v/>
      </c>
      <c r="E243" s="10" t="str">
        <f>IFERROR(VLOOKUP(L243,'Raw data - THC'!A239:AA3294,14,0),"")</f>
        <v/>
      </c>
      <c r="F243" s="10" t="str">
        <f>IFERROR(VLOOKUP(L243,'Raw data - THC'!A239:AA3294,16,0),"")</f>
        <v/>
      </c>
      <c r="G243" s="10" t="str">
        <f>IFERROR(VLOOKUP(L243,'Raw data - THC'!A239:AA3294,18,0),"")</f>
        <v/>
      </c>
      <c r="H243" s="10" t="str">
        <f>IFERROR(VLOOKUP(L243,'Raw data - THC'!A239:AA3294,20,0),"")</f>
        <v/>
      </c>
      <c r="I243" s="10" t="str">
        <f>IFERROR(VLOOKUP(L243,'Raw data - THC'!A239:AA3294,22,0),"")</f>
        <v/>
      </c>
      <c r="J243" s="10" t="str">
        <f>IFERROR(VLOOKUP(L243,'Raw data - THC'!A239:AA3294,24,0),"")</f>
        <v/>
      </c>
      <c r="K243" s="10" t="str">
        <f>IFERROR(VLOOKUP(L243,'Raw data - THC'!A239:AA3294,25,0),"")</f>
        <v/>
      </c>
      <c r="L243" s="8">
        <v>145</v>
      </c>
      <c r="N243"/>
    </row>
    <row r="244" spans="1:14" ht="16.5" x14ac:dyDescent="0.45">
      <c r="A244" s="10" t="str">
        <f>IFERROR(VLOOKUP(L244,'Raw data - THC'!A240:AA3295,4,0),"")</f>
        <v/>
      </c>
      <c r="B244" s="19" t="str">
        <f>IFERROR(VLOOKUP(L244,'Raw data - THC'!A240:AA3295,7,0),"")</f>
        <v/>
      </c>
      <c r="C244" s="10" t="str">
        <f>IFERROR(VLOOKUP(L244,'Raw data - THC'!A240:AA73295,9,0),"")</f>
        <v/>
      </c>
      <c r="D244" s="10" t="str">
        <f>IFERROR(VLOOKUP(L244,'Raw data - THC'!A240:AA3295,12,0),"")</f>
        <v/>
      </c>
      <c r="E244" s="10" t="str">
        <f>IFERROR(VLOOKUP(L244,'Raw data - THC'!A240:AA3295,14,0),"")</f>
        <v/>
      </c>
      <c r="F244" s="10" t="str">
        <f>IFERROR(VLOOKUP(L244,'Raw data - THC'!A240:AA3295,16,0),"")</f>
        <v/>
      </c>
      <c r="G244" s="10" t="str">
        <f>IFERROR(VLOOKUP(L244,'Raw data - THC'!A240:AA3295,18,0),"")</f>
        <v/>
      </c>
      <c r="H244" s="10" t="str">
        <f>IFERROR(VLOOKUP(L244,'Raw data - THC'!A240:AA3295,20,0),"")</f>
        <v/>
      </c>
      <c r="I244" s="10" t="str">
        <f>IFERROR(VLOOKUP(L244,'Raw data - THC'!A240:AA3295,22,0),"")</f>
        <v/>
      </c>
      <c r="J244" s="10" t="str">
        <f>IFERROR(VLOOKUP(L244,'Raw data - THC'!A240:AA3295,24,0),"")</f>
        <v/>
      </c>
      <c r="K244" s="10" t="str">
        <f>IFERROR(VLOOKUP(L244,'Raw data - THC'!A240:AA3295,25,0),"")</f>
        <v/>
      </c>
      <c r="L244" s="8">
        <v>145</v>
      </c>
      <c r="N244"/>
    </row>
    <row r="245" spans="1:14" ht="16.5" x14ac:dyDescent="0.45">
      <c r="A245" s="10" t="str">
        <f>IFERROR(VLOOKUP(L245,'Raw data - THC'!A241:AA3296,4,0),"")</f>
        <v/>
      </c>
      <c r="B245" s="19" t="str">
        <f>IFERROR(VLOOKUP(L245,'Raw data - THC'!A241:AA3296,7,0),"")</f>
        <v/>
      </c>
      <c r="C245" s="10" t="str">
        <f>IFERROR(VLOOKUP(L245,'Raw data - THC'!A241:AA73296,9,0),"")</f>
        <v/>
      </c>
      <c r="D245" s="10" t="str">
        <f>IFERROR(VLOOKUP(L245,'Raw data - THC'!A241:AA3296,12,0),"")</f>
        <v/>
      </c>
      <c r="E245" s="10" t="str">
        <f>IFERROR(VLOOKUP(L245,'Raw data - THC'!A241:AA3296,14,0),"")</f>
        <v/>
      </c>
      <c r="F245" s="10" t="str">
        <f>IFERROR(VLOOKUP(L245,'Raw data - THC'!A241:AA3296,16,0),"")</f>
        <v/>
      </c>
      <c r="G245" s="10" t="str">
        <f>IFERROR(VLOOKUP(L245,'Raw data - THC'!A241:AA3296,18,0),"")</f>
        <v/>
      </c>
      <c r="H245" s="10" t="str">
        <f>IFERROR(VLOOKUP(L245,'Raw data - THC'!A241:AA3296,20,0),"")</f>
        <v/>
      </c>
      <c r="I245" s="10" t="str">
        <f>IFERROR(VLOOKUP(L245,'Raw data - THC'!A241:AA3296,22,0),"")</f>
        <v/>
      </c>
      <c r="J245" s="10" t="str">
        <f>IFERROR(VLOOKUP(L245,'Raw data - THC'!A241:AA3296,24,0),"")</f>
        <v/>
      </c>
      <c r="K245" s="10" t="str">
        <f>IFERROR(VLOOKUP(L245,'Raw data - THC'!A241:AA3296,25,0),"")</f>
        <v/>
      </c>
      <c r="L245" s="8">
        <v>145</v>
      </c>
      <c r="N245"/>
    </row>
    <row r="246" spans="1:14" ht="16.5" x14ac:dyDescent="0.45">
      <c r="A246" s="10" t="str">
        <f>IFERROR(VLOOKUP(L246,'Raw data - THC'!A242:AA3297,4,0),"")</f>
        <v/>
      </c>
      <c r="B246" s="19" t="str">
        <f>IFERROR(VLOOKUP(L246,'Raw data - THC'!A242:AA3297,7,0),"")</f>
        <v/>
      </c>
      <c r="C246" s="10" t="str">
        <f>IFERROR(VLOOKUP(L246,'Raw data - THC'!A242:AA73297,9,0),"")</f>
        <v/>
      </c>
      <c r="D246" s="10" t="str">
        <f>IFERROR(VLOOKUP(L246,'Raw data - THC'!A242:AA3297,12,0),"")</f>
        <v/>
      </c>
      <c r="E246" s="10" t="str">
        <f>IFERROR(VLOOKUP(L246,'Raw data - THC'!A242:AA3297,14,0),"")</f>
        <v/>
      </c>
      <c r="F246" s="10" t="str">
        <f>IFERROR(VLOOKUP(L246,'Raw data - THC'!A242:AA3297,16,0),"")</f>
        <v/>
      </c>
      <c r="G246" s="10" t="str">
        <f>IFERROR(VLOOKUP(L246,'Raw data - THC'!A242:AA3297,18,0),"")</f>
        <v/>
      </c>
      <c r="H246" s="10" t="str">
        <f>IFERROR(VLOOKUP(L246,'Raw data - THC'!A242:AA3297,20,0),"")</f>
        <v/>
      </c>
      <c r="I246" s="10" t="str">
        <f>IFERROR(VLOOKUP(L246,'Raw data - THC'!A242:AA3297,22,0),"")</f>
        <v/>
      </c>
      <c r="J246" s="10" t="str">
        <f>IFERROR(VLOOKUP(L246,'Raw data - THC'!A242:AA3297,24,0),"")</f>
        <v/>
      </c>
      <c r="K246" s="10" t="str">
        <f>IFERROR(VLOOKUP(L246,'Raw data - THC'!A242:AA3297,25,0),"")</f>
        <v/>
      </c>
      <c r="L246" s="8">
        <v>145</v>
      </c>
      <c r="N246"/>
    </row>
    <row r="247" spans="1:14" ht="16.5" x14ac:dyDescent="0.45">
      <c r="A247" s="10" t="str">
        <f>IFERROR(VLOOKUP(L247,'Raw data - THC'!A243:AA3298,4,0),"")</f>
        <v/>
      </c>
      <c r="B247" s="19" t="str">
        <f>IFERROR(VLOOKUP(L247,'Raw data - THC'!A243:AA3298,7,0),"")</f>
        <v/>
      </c>
      <c r="C247" s="10" t="str">
        <f>IFERROR(VLOOKUP(L247,'Raw data - THC'!A243:AA73298,9,0),"")</f>
        <v/>
      </c>
      <c r="D247" s="10" t="str">
        <f>IFERROR(VLOOKUP(L247,'Raw data - THC'!A243:AA3298,12,0),"")</f>
        <v/>
      </c>
      <c r="E247" s="10" t="str">
        <f>IFERROR(VLOOKUP(L247,'Raw data - THC'!A243:AA3298,14,0),"")</f>
        <v/>
      </c>
      <c r="F247" s="10" t="str">
        <f>IFERROR(VLOOKUP(L247,'Raw data - THC'!A243:AA3298,16,0),"")</f>
        <v/>
      </c>
      <c r="G247" s="10" t="str">
        <f>IFERROR(VLOOKUP(L247,'Raw data - THC'!A243:AA3298,18,0),"")</f>
        <v/>
      </c>
      <c r="H247" s="10" t="str">
        <f>IFERROR(VLOOKUP(L247,'Raw data - THC'!A243:AA3298,20,0),"")</f>
        <v/>
      </c>
      <c r="I247" s="10" t="str">
        <f>IFERROR(VLOOKUP(L247,'Raw data - THC'!A243:AA3298,22,0),"")</f>
        <v/>
      </c>
      <c r="J247" s="10" t="str">
        <f>IFERROR(VLOOKUP(L247,'Raw data - THC'!A243:AA3298,24,0),"")</f>
        <v/>
      </c>
      <c r="K247" s="10" t="str">
        <f>IFERROR(VLOOKUP(L247,'Raw data - THC'!A243:AA3298,25,0),"")</f>
        <v/>
      </c>
      <c r="L247" s="8">
        <v>145</v>
      </c>
      <c r="N247"/>
    </row>
    <row r="248" spans="1:14" ht="16.5" x14ac:dyDescent="0.45">
      <c r="A248" s="10" t="str">
        <f>IFERROR(VLOOKUP(L248,'Raw data - THC'!A244:AA3299,4,0),"")</f>
        <v/>
      </c>
      <c r="B248" s="19" t="str">
        <f>IFERROR(VLOOKUP(L248,'Raw data - THC'!A244:AA3299,7,0),"")</f>
        <v/>
      </c>
      <c r="C248" s="10" t="str">
        <f>IFERROR(VLOOKUP(L248,'Raw data - THC'!A244:AA73299,9,0),"")</f>
        <v/>
      </c>
      <c r="D248" s="10" t="str">
        <f>IFERROR(VLOOKUP(L248,'Raw data - THC'!A244:AA3299,12,0),"")</f>
        <v/>
      </c>
      <c r="E248" s="10" t="str">
        <f>IFERROR(VLOOKUP(L248,'Raw data - THC'!A244:AA3299,14,0),"")</f>
        <v/>
      </c>
      <c r="F248" s="10" t="str">
        <f>IFERROR(VLOOKUP(L248,'Raw data - THC'!A244:AA3299,16,0),"")</f>
        <v/>
      </c>
      <c r="G248" s="10" t="str">
        <f>IFERROR(VLOOKUP(L248,'Raw data - THC'!A244:AA3299,18,0),"")</f>
        <v/>
      </c>
      <c r="H248" s="10" t="str">
        <f>IFERROR(VLOOKUP(L248,'Raw data - THC'!A244:AA3299,20,0),"")</f>
        <v/>
      </c>
      <c r="I248" s="10" t="str">
        <f>IFERROR(VLOOKUP(L248,'Raw data - THC'!A244:AA3299,22,0),"")</f>
        <v/>
      </c>
      <c r="J248" s="10" t="str">
        <f>IFERROR(VLOOKUP(L248,'Raw data - THC'!A244:AA3299,24,0),"")</f>
        <v/>
      </c>
      <c r="K248" s="10" t="str">
        <f>IFERROR(VLOOKUP(L248,'Raw data - THC'!A244:AA3299,25,0),"")</f>
        <v/>
      </c>
      <c r="L248" s="8">
        <v>145</v>
      </c>
      <c r="N248"/>
    </row>
    <row r="249" spans="1:14" ht="16.5" x14ac:dyDescent="0.45">
      <c r="A249" s="10" t="str">
        <f>IFERROR(VLOOKUP(L249,'Raw data - THC'!A245:AA3300,4,0),"")</f>
        <v/>
      </c>
      <c r="B249" s="19" t="str">
        <f>IFERROR(VLOOKUP(L249,'Raw data - THC'!A245:AA3300,7,0),"")</f>
        <v/>
      </c>
      <c r="C249" s="10" t="str">
        <f>IFERROR(VLOOKUP(L249,'Raw data - THC'!A245:AA73300,9,0),"")</f>
        <v/>
      </c>
      <c r="D249" s="10" t="str">
        <f>IFERROR(VLOOKUP(L249,'Raw data - THC'!A245:AA3300,12,0),"")</f>
        <v/>
      </c>
      <c r="E249" s="10" t="str">
        <f>IFERROR(VLOOKUP(L249,'Raw data - THC'!A245:AA3300,14,0),"")</f>
        <v/>
      </c>
      <c r="F249" s="10" t="str">
        <f>IFERROR(VLOOKUP(L249,'Raw data - THC'!A245:AA3300,16,0),"")</f>
        <v/>
      </c>
      <c r="G249" s="10" t="str">
        <f>IFERROR(VLOOKUP(L249,'Raw data - THC'!A245:AA3300,18,0),"")</f>
        <v/>
      </c>
      <c r="H249" s="10" t="str">
        <f>IFERROR(VLOOKUP(L249,'Raw data - THC'!A245:AA3300,20,0),"")</f>
        <v/>
      </c>
      <c r="I249" s="10" t="str">
        <f>IFERROR(VLOOKUP(L249,'Raw data - THC'!A245:AA3300,22,0),"")</f>
        <v/>
      </c>
      <c r="J249" s="10" t="str">
        <f>IFERROR(VLOOKUP(L249,'Raw data - THC'!A245:AA3300,24,0),"")</f>
        <v/>
      </c>
      <c r="K249" s="10" t="str">
        <f>IFERROR(VLOOKUP(L249,'Raw data - THC'!A245:AA3300,25,0),"")</f>
        <v/>
      </c>
      <c r="L249" s="8">
        <v>145</v>
      </c>
      <c r="N249"/>
    </row>
    <row r="250" spans="1:14" ht="16.5" x14ac:dyDescent="0.45">
      <c r="A250" s="10" t="str">
        <f>IFERROR(VLOOKUP(L250,'Raw data - THC'!A246:AA3301,4,0),"")</f>
        <v/>
      </c>
      <c r="B250" s="19" t="str">
        <f>IFERROR(VLOOKUP(L250,'Raw data - THC'!A246:AA3301,7,0),"")</f>
        <v/>
      </c>
      <c r="C250" s="10" t="str">
        <f>IFERROR(VLOOKUP(L250,'Raw data - THC'!A246:AA73301,9,0),"")</f>
        <v/>
      </c>
      <c r="D250" s="10" t="str">
        <f>IFERROR(VLOOKUP(L250,'Raw data - THC'!A246:AA3301,12,0),"")</f>
        <v/>
      </c>
      <c r="E250" s="10" t="str">
        <f>IFERROR(VLOOKUP(L250,'Raw data - THC'!A246:AA3301,14,0),"")</f>
        <v/>
      </c>
      <c r="F250" s="10" t="str">
        <f>IFERROR(VLOOKUP(L250,'Raw data - THC'!A246:AA3301,16,0),"")</f>
        <v/>
      </c>
      <c r="G250" s="10" t="str">
        <f>IFERROR(VLOOKUP(L250,'Raw data - THC'!A246:AA3301,18,0),"")</f>
        <v/>
      </c>
      <c r="H250" s="10" t="str">
        <f>IFERROR(VLOOKUP(L250,'Raw data - THC'!A246:AA3301,20,0),"")</f>
        <v/>
      </c>
      <c r="I250" s="10" t="str">
        <f>IFERROR(VLOOKUP(L250,'Raw data - THC'!A246:AA3301,22,0),"")</f>
        <v/>
      </c>
      <c r="J250" s="10" t="str">
        <f>IFERROR(VLOOKUP(L250,'Raw data - THC'!A246:AA3301,24,0),"")</f>
        <v/>
      </c>
      <c r="K250" s="10" t="str">
        <f>IFERROR(VLOOKUP(L250,'Raw data - THC'!A246:AA3301,25,0),"")</f>
        <v/>
      </c>
      <c r="L250" s="8">
        <v>145</v>
      </c>
      <c r="N250"/>
    </row>
    <row r="251" spans="1:14" ht="16.5" x14ac:dyDescent="0.45">
      <c r="A251" s="10" t="str">
        <f>IFERROR(VLOOKUP(L251,'Raw data - THC'!A247:AA3302,4,0),"")</f>
        <v/>
      </c>
      <c r="B251" s="19" t="str">
        <f>IFERROR(VLOOKUP(L251,'Raw data - THC'!A247:AA3302,7,0),"")</f>
        <v/>
      </c>
      <c r="C251" s="10" t="str">
        <f>IFERROR(VLOOKUP(L251,'Raw data - THC'!A247:AA73302,9,0),"")</f>
        <v/>
      </c>
      <c r="D251" s="10" t="str">
        <f>IFERROR(VLOOKUP(L251,'Raw data - THC'!A247:AA3302,12,0),"")</f>
        <v/>
      </c>
      <c r="E251" s="10" t="str">
        <f>IFERROR(VLOOKUP(L251,'Raw data - THC'!A247:AA3302,14,0),"")</f>
        <v/>
      </c>
      <c r="F251" s="10" t="str">
        <f>IFERROR(VLOOKUP(L251,'Raw data - THC'!A247:AA3302,16,0),"")</f>
        <v/>
      </c>
      <c r="G251" s="10" t="str">
        <f>IFERROR(VLOOKUP(L251,'Raw data - THC'!A247:AA3302,18,0),"")</f>
        <v/>
      </c>
      <c r="H251" s="10" t="str">
        <f>IFERROR(VLOOKUP(L251,'Raw data - THC'!A247:AA3302,20,0),"")</f>
        <v/>
      </c>
      <c r="I251" s="10" t="str">
        <f>IFERROR(VLOOKUP(L251,'Raw data - THC'!A247:AA3302,22,0),"")</f>
        <v/>
      </c>
      <c r="J251" s="10" t="str">
        <f>IFERROR(VLOOKUP(L251,'Raw data - THC'!A247:AA3302,24,0),"")</f>
        <v/>
      </c>
      <c r="K251" s="10" t="str">
        <f>IFERROR(VLOOKUP(L251,'Raw data - THC'!A247:AA3302,25,0),"")</f>
        <v/>
      </c>
      <c r="L251" s="8">
        <v>145</v>
      </c>
      <c r="N251"/>
    </row>
    <row r="252" spans="1:14" ht="16.5" x14ac:dyDescent="0.45">
      <c r="A252" s="10" t="str">
        <f>IFERROR(VLOOKUP(L252,'Raw data - THC'!A248:AA3303,4,0),"")</f>
        <v/>
      </c>
      <c r="B252" s="19" t="str">
        <f>IFERROR(VLOOKUP(L252,'Raw data - THC'!A248:AA3303,7,0),"")</f>
        <v/>
      </c>
      <c r="C252" s="10" t="str">
        <f>IFERROR(VLOOKUP(L252,'Raw data - THC'!A248:AA73303,9,0),"")</f>
        <v/>
      </c>
      <c r="D252" s="10" t="str">
        <f>IFERROR(VLOOKUP(L252,'Raw data - THC'!A248:AA3303,12,0),"")</f>
        <v/>
      </c>
      <c r="E252" s="10" t="str">
        <f>IFERROR(VLOOKUP(L252,'Raw data - THC'!A248:AA3303,14,0),"")</f>
        <v/>
      </c>
      <c r="F252" s="10" t="str">
        <f>IFERROR(VLOOKUP(L252,'Raw data - THC'!A248:AA3303,16,0),"")</f>
        <v/>
      </c>
      <c r="G252" s="10" t="str">
        <f>IFERROR(VLOOKUP(L252,'Raw data - THC'!A248:AA3303,18,0),"")</f>
        <v/>
      </c>
      <c r="H252" s="10" t="str">
        <f>IFERROR(VLOOKUP(L252,'Raw data - THC'!A248:AA3303,20,0),"")</f>
        <v/>
      </c>
      <c r="I252" s="10" t="str">
        <f>IFERROR(VLOOKUP(L252,'Raw data - THC'!A248:AA3303,22,0),"")</f>
        <v/>
      </c>
      <c r="J252" s="10" t="str">
        <f>IFERROR(VLOOKUP(L252,'Raw data - THC'!A248:AA3303,24,0),"")</f>
        <v/>
      </c>
      <c r="K252" s="10" t="str">
        <f>IFERROR(VLOOKUP(L252,'Raw data - THC'!A248:AA3303,25,0),"")</f>
        <v/>
      </c>
      <c r="L252" s="8">
        <v>145</v>
      </c>
      <c r="N252"/>
    </row>
    <row r="253" spans="1:14" ht="16.5" x14ac:dyDescent="0.45">
      <c r="A253" s="10" t="str">
        <f>IFERROR(VLOOKUP(L253,'Raw data - THC'!A249:AA3304,4,0),"")</f>
        <v/>
      </c>
      <c r="B253" s="19" t="str">
        <f>IFERROR(VLOOKUP(L253,'Raw data - THC'!A249:AA3304,7,0),"")</f>
        <v/>
      </c>
      <c r="C253" s="10" t="str">
        <f>IFERROR(VLOOKUP(L253,'Raw data - THC'!A249:AA73304,9,0),"")</f>
        <v/>
      </c>
      <c r="D253" s="10" t="str">
        <f>IFERROR(VLOOKUP(L253,'Raw data - THC'!A249:AA3304,12,0),"")</f>
        <v/>
      </c>
      <c r="E253" s="10" t="str">
        <f>IFERROR(VLOOKUP(L253,'Raw data - THC'!A249:AA3304,14,0),"")</f>
        <v/>
      </c>
      <c r="F253" s="10" t="str">
        <f>IFERROR(VLOOKUP(L253,'Raw data - THC'!A249:AA3304,16,0),"")</f>
        <v/>
      </c>
      <c r="G253" s="10" t="str">
        <f>IFERROR(VLOOKUP(L253,'Raw data - THC'!A249:AA3304,18,0),"")</f>
        <v/>
      </c>
      <c r="H253" s="10" t="str">
        <f>IFERROR(VLOOKUP(L253,'Raw data - THC'!A249:AA3304,20,0),"")</f>
        <v/>
      </c>
      <c r="I253" s="10" t="str">
        <f>IFERROR(VLOOKUP(L253,'Raw data - THC'!A249:AA3304,22,0),"")</f>
        <v/>
      </c>
      <c r="J253" s="10" t="str">
        <f>IFERROR(VLOOKUP(L253,'Raw data - THC'!A249:AA3304,24,0),"")</f>
        <v/>
      </c>
      <c r="K253" s="10" t="str">
        <f>IFERROR(VLOOKUP(L253,'Raw data - THC'!A249:AA3304,25,0),"")</f>
        <v/>
      </c>
      <c r="L253" s="8">
        <v>145</v>
      </c>
      <c r="N253"/>
    </row>
    <row r="254" spans="1:14" ht="16.5" x14ac:dyDescent="0.45">
      <c r="A254" s="10" t="str">
        <f>IFERROR(VLOOKUP(L254,'Raw data - THC'!A250:AA3305,4,0),"")</f>
        <v/>
      </c>
      <c r="B254" s="19" t="str">
        <f>IFERROR(VLOOKUP(L254,'Raw data - THC'!A250:AA3305,7,0),"")</f>
        <v/>
      </c>
      <c r="C254" s="10" t="str">
        <f>IFERROR(VLOOKUP(L254,'Raw data - THC'!A250:AA73305,9,0),"")</f>
        <v/>
      </c>
      <c r="D254" s="10" t="str">
        <f>IFERROR(VLOOKUP(L254,'Raw data - THC'!A250:AA3305,12,0),"")</f>
        <v/>
      </c>
      <c r="E254" s="10" t="str">
        <f>IFERROR(VLOOKUP(L254,'Raw data - THC'!A250:AA3305,14,0),"")</f>
        <v/>
      </c>
      <c r="F254" s="10" t="str">
        <f>IFERROR(VLOOKUP(L254,'Raw data - THC'!A250:AA3305,16,0),"")</f>
        <v/>
      </c>
      <c r="G254" s="10" t="str">
        <f>IFERROR(VLOOKUP(L254,'Raw data - THC'!A250:AA3305,18,0),"")</f>
        <v/>
      </c>
      <c r="H254" s="10" t="str">
        <f>IFERROR(VLOOKUP(L254,'Raw data - THC'!A250:AA3305,20,0),"")</f>
        <v/>
      </c>
      <c r="I254" s="10" t="str">
        <f>IFERROR(VLOOKUP(L254,'Raw data - THC'!A250:AA3305,22,0),"")</f>
        <v/>
      </c>
      <c r="J254" s="10" t="str">
        <f>IFERROR(VLOOKUP(L254,'Raw data - THC'!A250:AA3305,24,0),"")</f>
        <v/>
      </c>
      <c r="K254" s="10" t="str">
        <f>IFERROR(VLOOKUP(L254,'Raw data - THC'!A250:AA3305,25,0),"")</f>
        <v/>
      </c>
      <c r="L254" s="8">
        <v>145</v>
      </c>
      <c r="N254"/>
    </row>
    <row r="255" spans="1:14" ht="16.5" x14ac:dyDescent="0.45">
      <c r="A255" s="10" t="str">
        <f>IFERROR(VLOOKUP(L255,'Raw data - THC'!A251:AA3306,4,0),"")</f>
        <v/>
      </c>
      <c r="B255" s="19" t="str">
        <f>IFERROR(VLOOKUP(L255,'Raw data - THC'!A251:AA3306,7,0),"")</f>
        <v/>
      </c>
      <c r="C255" s="10" t="str">
        <f>IFERROR(VLOOKUP(L255,'Raw data - THC'!A251:AA73306,9,0),"")</f>
        <v/>
      </c>
      <c r="D255" s="10" t="str">
        <f>IFERROR(VLOOKUP(L255,'Raw data - THC'!A251:AA3306,12,0),"")</f>
        <v/>
      </c>
      <c r="E255" s="10" t="str">
        <f>IFERROR(VLOOKUP(L255,'Raw data - THC'!A251:AA3306,14,0),"")</f>
        <v/>
      </c>
      <c r="F255" s="10" t="str">
        <f>IFERROR(VLOOKUP(L255,'Raw data - THC'!A251:AA3306,16,0),"")</f>
        <v/>
      </c>
      <c r="G255" s="10" t="str">
        <f>IFERROR(VLOOKUP(L255,'Raw data - THC'!A251:AA3306,18,0),"")</f>
        <v/>
      </c>
      <c r="H255" s="10" t="str">
        <f>IFERROR(VLOOKUP(L255,'Raw data - THC'!A251:AA3306,20,0),"")</f>
        <v/>
      </c>
      <c r="I255" s="10" t="str">
        <f>IFERROR(VLOOKUP(L255,'Raw data - THC'!A251:AA3306,22,0),"")</f>
        <v/>
      </c>
      <c r="J255" s="10" t="str">
        <f>IFERROR(VLOOKUP(L255,'Raw data - THC'!A251:AA3306,24,0),"")</f>
        <v/>
      </c>
      <c r="K255" s="10" t="str">
        <f>IFERROR(VLOOKUP(L255,'Raw data - THC'!A251:AA3306,25,0),"")</f>
        <v/>
      </c>
      <c r="L255" s="8">
        <v>145</v>
      </c>
      <c r="N255"/>
    </row>
    <row r="256" spans="1:14" ht="16.5" x14ac:dyDescent="0.45">
      <c r="A256" s="10" t="str">
        <f>IFERROR(VLOOKUP(L256,'Raw data - THC'!A252:AA3307,4,0),"")</f>
        <v/>
      </c>
      <c r="B256" s="19" t="str">
        <f>IFERROR(VLOOKUP(L256,'Raw data - THC'!A252:AA3307,7,0),"")</f>
        <v/>
      </c>
      <c r="C256" s="10" t="str">
        <f>IFERROR(VLOOKUP(L256,'Raw data - THC'!A252:AA73307,9,0),"")</f>
        <v/>
      </c>
      <c r="D256" s="10" t="str">
        <f>IFERROR(VLOOKUP(L256,'Raw data - THC'!A252:AA3307,12,0),"")</f>
        <v/>
      </c>
      <c r="E256" s="10" t="str">
        <f>IFERROR(VLOOKUP(L256,'Raw data - THC'!A252:AA3307,14,0),"")</f>
        <v/>
      </c>
      <c r="F256" s="10" t="str">
        <f>IFERROR(VLOOKUP(L256,'Raw data - THC'!A252:AA3307,16,0),"")</f>
        <v/>
      </c>
      <c r="G256" s="10" t="str">
        <f>IFERROR(VLOOKUP(L256,'Raw data - THC'!A252:AA3307,18,0),"")</f>
        <v/>
      </c>
      <c r="H256" s="10" t="str">
        <f>IFERROR(VLOOKUP(L256,'Raw data - THC'!A252:AA3307,20,0),"")</f>
        <v/>
      </c>
      <c r="I256" s="10" t="str">
        <f>IFERROR(VLOOKUP(L256,'Raw data - THC'!A252:AA3307,22,0),"")</f>
        <v/>
      </c>
      <c r="J256" s="10" t="str">
        <f>IFERROR(VLOOKUP(L256,'Raw data - THC'!A252:AA3307,24,0),"")</f>
        <v/>
      </c>
      <c r="K256" s="10" t="str">
        <f>IFERROR(VLOOKUP(L256,'Raw data - THC'!A252:AA3307,25,0),"")</f>
        <v/>
      </c>
      <c r="L256" s="8">
        <v>145</v>
      </c>
      <c r="N256"/>
    </row>
    <row r="257" spans="1:14" ht="16.5" x14ac:dyDescent="0.45">
      <c r="A257" s="10" t="str">
        <f>IFERROR(VLOOKUP(L257,'Raw data - THC'!A253:AA3308,4,0),"")</f>
        <v/>
      </c>
      <c r="B257" s="19" t="str">
        <f>IFERROR(VLOOKUP(L257,'Raw data - THC'!A253:AA3308,7,0),"")</f>
        <v/>
      </c>
      <c r="C257" s="10" t="str">
        <f>IFERROR(VLOOKUP(L257,'Raw data - THC'!A253:AA73308,9,0),"")</f>
        <v/>
      </c>
      <c r="D257" s="10" t="str">
        <f>IFERROR(VLOOKUP(L257,'Raw data - THC'!A253:AA3308,12,0),"")</f>
        <v/>
      </c>
      <c r="E257" s="10" t="str">
        <f>IFERROR(VLOOKUP(L257,'Raw data - THC'!A253:AA3308,14,0),"")</f>
        <v/>
      </c>
      <c r="F257" s="10" t="str">
        <f>IFERROR(VLOOKUP(L257,'Raw data - THC'!A253:AA3308,16,0),"")</f>
        <v/>
      </c>
      <c r="G257" s="10" t="str">
        <f>IFERROR(VLOOKUP(L257,'Raw data - THC'!A253:AA3308,18,0),"")</f>
        <v/>
      </c>
      <c r="H257" s="10" t="str">
        <f>IFERROR(VLOOKUP(L257,'Raw data - THC'!A253:AA3308,20,0),"")</f>
        <v/>
      </c>
      <c r="I257" s="10" t="str">
        <f>IFERROR(VLOOKUP(L257,'Raw data - THC'!A253:AA3308,22,0),"")</f>
        <v/>
      </c>
      <c r="J257" s="10" t="str">
        <f>IFERROR(VLOOKUP(L257,'Raw data - THC'!A253:AA3308,24,0),"")</f>
        <v/>
      </c>
      <c r="K257" s="10" t="str">
        <f>IFERROR(VLOOKUP(L257,'Raw data - THC'!A253:AA3308,25,0),"")</f>
        <v/>
      </c>
      <c r="L257" s="8">
        <v>145</v>
      </c>
      <c r="N257"/>
    </row>
    <row r="258" spans="1:14" ht="16.5" x14ac:dyDescent="0.45">
      <c r="A258" s="10" t="str">
        <f>IFERROR(VLOOKUP(L258,'Raw data - THC'!A254:AA3309,4,0),"")</f>
        <v/>
      </c>
      <c r="B258" s="19" t="str">
        <f>IFERROR(VLOOKUP(L258,'Raw data - THC'!A254:AA3309,7,0),"")</f>
        <v/>
      </c>
      <c r="C258" s="10" t="str">
        <f>IFERROR(VLOOKUP(L258,'Raw data - THC'!A254:AA73309,9,0),"")</f>
        <v/>
      </c>
      <c r="D258" s="10" t="str">
        <f>IFERROR(VLOOKUP(L258,'Raw data - THC'!A254:AA3309,12,0),"")</f>
        <v/>
      </c>
      <c r="E258" s="10" t="str">
        <f>IFERROR(VLOOKUP(L258,'Raw data - THC'!A254:AA3309,14,0),"")</f>
        <v/>
      </c>
      <c r="F258" s="10" t="str">
        <f>IFERROR(VLOOKUP(L258,'Raw data - THC'!A254:AA3309,16,0),"")</f>
        <v/>
      </c>
      <c r="G258" s="10" t="str">
        <f>IFERROR(VLOOKUP(L258,'Raw data - THC'!A254:AA3309,18,0),"")</f>
        <v/>
      </c>
      <c r="H258" s="10" t="str">
        <f>IFERROR(VLOOKUP(L258,'Raw data - THC'!A254:AA3309,20,0),"")</f>
        <v/>
      </c>
      <c r="I258" s="10" t="str">
        <f>IFERROR(VLOOKUP(L258,'Raw data - THC'!A254:AA3309,22,0),"")</f>
        <v/>
      </c>
      <c r="J258" s="10" t="str">
        <f>IFERROR(VLOOKUP(L258,'Raw data - THC'!A254:AA3309,24,0),"")</f>
        <v/>
      </c>
      <c r="K258" s="10" t="str">
        <f>IFERROR(VLOOKUP(L258,'Raw data - THC'!A254:AA3309,25,0),"")</f>
        <v/>
      </c>
      <c r="L258" s="8">
        <v>145</v>
      </c>
      <c r="N258"/>
    </row>
    <row r="259" spans="1:14" ht="16.5" x14ac:dyDescent="0.45">
      <c r="A259" s="10" t="str">
        <f>IFERROR(VLOOKUP(L259,'Raw data - THC'!A255:AA3310,4,0),"")</f>
        <v/>
      </c>
      <c r="B259" s="19" t="str">
        <f>IFERROR(VLOOKUP(L259,'Raw data - THC'!A255:AA3310,7,0),"")</f>
        <v/>
      </c>
      <c r="C259" s="10" t="str">
        <f>IFERROR(VLOOKUP(L259,'Raw data - THC'!A255:AA73310,9,0),"")</f>
        <v/>
      </c>
      <c r="D259" s="10" t="str">
        <f>IFERROR(VLOOKUP(L259,'Raw data - THC'!A255:AA3310,12,0),"")</f>
        <v/>
      </c>
      <c r="E259" s="10" t="str">
        <f>IFERROR(VLOOKUP(L259,'Raw data - THC'!A255:AA3310,14,0),"")</f>
        <v/>
      </c>
      <c r="F259" s="10" t="str">
        <f>IFERROR(VLOOKUP(L259,'Raw data - THC'!A255:AA3310,16,0),"")</f>
        <v/>
      </c>
      <c r="G259" s="10" t="str">
        <f>IFERROR(VLOOKUP(L259,'Raw data - THC'!A255:AA3310,18,0),"")</f>
        <v/>
      </c>
      <c r="H259" s="10" t="str">
        <f>IFERROR(VLOOKUP(L259,'Raw data - THC'!A255:AA3310,20,0),"")</f>
        <v/>
      </c>
      <c r="I259" s="10" t="str">
        <f>IFERROR(VLOOKUP(L259,'Raw data - THC'!A255:AA3310,22,0),"")</f>
        <v/>
      </c>
      <c r="J259" s="10" t="str">
        <f>IFERROR(VLOOKUP(L259,'Raw data - THC'!A255:AA3310,24,0),"")</f>
        <v/>
      </c>
      <c r="K259" s="10" t="str">
        <f>IFERROR(VLOOKUP(L259,'Raw data - THC'!A255:AA3310,25,0),"")</f>
        <v/>
      </c>
      <c r="L259" s="8">
        <v>145</v>
      </c>
      <c r="N259"/>
    </row>
    <row r="260" spans="1:14" ht="16.5" x14ac:dyDescent="0.45">
      <c r="A260" s="10" t="str">
        <f>IFERROR(VLOOKUP(L260,'Raw data - THC'!A256:AA3311,4,0),"")</f>
        <v/>
      </c>
      <c r="B260" s="19" t="str">
        <f>IFERROR(VLOOKUP(L260,'Raw data - THC'!A256:AA3311,7,0),"")</f>
        <v/>
      </c>
      <c r="C260" s="10" t="str">
        <f>IFERROR(VLOOKUP(L260,'Raw data - THC'!A256:AA73311,9,0),"")</f>
        <v/>
      </c>
      <c r="D260" s="10" t="str">
        <f>IFERROR(VLOOKUP(L260,'Raw data - THC'!A256:AA3311,12,0),"")</f>
        <v/>
      </c>
      <c r="E260" s="10" t="str">
        <f>IFERROR(VLOOKUP(L260,'Raw data - THC'!A256:AA3311,14,0),"")</f>
        <v/>
      </c>
      <c r="F260" s="10" t="str">
        <f>IFERROR(VLOOKUP(L260,'Raw data - THC'!A256:AA3311,16,0),"")</f>
        <v/>
      </c>
      <c r="G260" s="10" t="str">
        <f>IFERROR(VLOOKUP(L260,'Raw data - THC'!A256:AA3311,18,0),"")</f>
        <v/>
      </c>
      <c r="H260" s="10" t="str">
        <f>IFERROR(VLOOKUP(L260,'Raw data - THC'!A256:AA3311,20,0),"")</f>
        <v/>
      </c>
      <c r="I260" s="10" t="str">
        <f>IFERROR(VLOOKUP(L260,'Raw data - THC'!A256:AA3311,22,0),"")</f>
        <v/>
      </c>
      <c r="J260" s="10" t="str">
        <f>IFERROR(VLOOKUP(L260,'Raw data - THC'!A256:AA3311,24,0),"")</f>
        <v/>
      </c>
      <c r="K260" s="10" t="str">
        <f>IFERROR(VLOOKUP(L260,'Raw data - THC'!A256:AA3311,25,0),"")</f>
        <v/>
      </c>
      <c r="L260" s="8">
        <v>145</v>
      </c>
      <c r="N260"/>
    </row>
    <row r="261" spans="1:14" ht="16.5" x14ac:dyDescent="0.45">
      <c r="A261" s="10" t="str">
        <f>IFERROR(VLOOKUP(L261,'Raw data - THC'!A257:AA3312,4,0),"")</f>
        <v/>
      </c>
      <c r="B261" s="19" t="str">
        <f>IFERROR(VLOOKUP(L261,'Raw data - THC'!A257:AA3312,7,0),"")</f>
        <v/>
      </c>
      <c r="C261" s="10" t="str">
        <f>IFERROR(VLOOKUP(L261,'Raw data - THC'!A257:AA73312,9,0),"")</f>
        <v/>
      </c>
      <c r="D261" s="10" t="str">
        <f>IFERROR(VLOOKUP(L261,'Raw data - THC'!A257:AA3312,12,0),"")</f>
        <v/>
      </c>
      <c r="E261" s="10" t="str">
        <f>IFERROR(VLOOKUP(L261,'Raw data - THC'!A257:AA3312,14,0),"")</f>
        <v/>
      </c>
      <c r="F261" s="10" t="str">
        <f>IFERROR(VLOOKUP(L261,'Raw data - THC'!A257:AA3312,16,0),"")</f>
        <v/>
      </c>
      <c r="G261" s="10" t="str">
        <f>IFERROR(VLOOKUP(L261,'Raw data - THC'!A257:AA3312,18,0),"")</f>
        <v/>
      </c>
      <c r="H261" s="10" t="str">
        <f>IFERROR(VLOOKUP(L261,'Raw data - THC'!A257:AA3312,20,0),"")</f>
        <v/>
      </c>
      <c r="I261" s="10" t="str">
        <f>IFERROR(VLOOKUP(L261,'Raw data - THC'!A257:AA3312,22,0),"")</f>
        <v/>
      </c>
      <c r="J261" s="10" t="str">
        <f>IFERROR(VLOOKUP(L261,'Raw data - THC'!A257:AA3312,24,0),"")</f>
        <v/>
      </c>
      <c r="K261" s="10" t="str">
        <f>IFERROR(VLOOKUP(L261,'Raw data - THC'!A257:AA3312,25,0),"")</f>
        <v/>
      </c>
      <c r="L261" s="8">
        <v>145</v>
      </c>
      <c r="N261"/>
    </row>
    <row r="262" spans="1:14" ht="16.5" x14ac:dyDescent="0.45">
      <c r="A262" s="10" t="str">
        <f>IFERROR(VLOOKUP(L262,'Raw data - THC'!A258:AA3313,4,0),"")</f>
        <v/>
      </c>
      <c r="B262" s="19" t="str">
        <f>IFERROR(VLOOKUP(L262,'Raw data - THC'!A258:AA3313,7,0),"")</f>
        <v/>
      </c>
      <c r="C262" s="10" t="str">
        <f>IFERROR(VLOOKUP(L262,'Raw data - THC'!A258:AA73313,9,0),"")</f>
        <v/>
      </c>
      <c r="D262" s="10" t="str">
        <f>IFERROR(VLOOKUP(L262,'Raw data - THC'!A258:AA3313,12,0),"")</f>
        <v/>
      </c>
      <c r="E262" s="10" t="str">
        <f>IFERROR(VLOOKUP(L262,'Raw data - THC'!A258:AA3313,14,0),"")</f>
        <v/>
      </c>
      <c r="F262" s="10" t="str">
        <f>IFERROR(VLOOKUP(L262,'Raw data - THC'!A258:AA3313,16,0),"")</f>
        <v/>
      </c>
      <c r="G262" s="10" t="str">
        <f>IFERROR(VLOOKUP(L262,'Raw data - THC'!A258:AA3313,18,0),"")</f>
        <v/>
      </c>
      <c r="H262" s="10" t="str">
        <f>IFERROR(VLOOKUP(L262,'Raw data - THC'!A258:AA3313,20,0),"")</f>
        <v/>
      </c>
      <c r="I262" s="10" t="str">
        <f>IFERROR(VLOOKUP(L262,'Raw data - THC'!A258:AA3313,22,0),"")</f>
        <v/>
      </c>
      <c r="J262" s="10" t="str">
        <f>IFERROR(VLOOKUP(L262,'Raw data - THC'!A258:AA3313,24,0),"")</f>
        <v/>
      </c>
      <c r="K262" s="10" t="str">
        <f>IFERROR(VLOOKUP(L262,'Raw data - THC'!A258:AA3313,25,0),"")</f>
        <v/>
      </c>
      <c r="L262" s="8">
        <v>145</v>
      </c>
      <c r="N262"/>
    </row>
    <row r="263" spans="1:14" ht="16.5" x14ac:dyDescent="0.45">
      <c r="A263" s="10" t="str">
        <f>IFERROR(VLOOKUP(L263,'Raw data - THC'!A259:AA3314,4,0),"")</f>
        <v/>
      </c>
      <c r="B263" s="19" t="str">
        <f>IFERROR(VLOOKUP(L263,'Raw data - THC'!A259:AA3314,7,0),"")</f>
        <v/>
      </c>
      <c r="C263" s="10" t="str">
        <f>IFERROR(VLOOKUP(L263,'Raw data - THC'!A259:AA73314,9,0),"")</f>
        <v/>
      </c>
      <c r="D263" s="10" t="str">
        <f>IFERROR(VLOOKUP(L263,'Raw data - THC'!A259:AA3314,12,0),"")</f>
        <v/>
      </c>
      <c r="E263" s="10" t="str">
        <f>IFERROR(VLOOKUP(L263,'Raw data - THC'!A259:AA3314,14,0),"")</f>
        <v/>
      </c>
      <c r="F263" s="10" t="str">
        <f>IFERROR(VLOOKUP(L263,'Raw data - THC'!A259:AA3314,16,0),"")</f>
        <v/>
      </c>
      <c r="G263" s="10" t="str">
        <f>IFERROR(VLOOKUP(L263,'Raw data - THC'!A259:AA3314,18,0),"")</f>
        <v/>
      </c>
      <c r="H263" s="10" t="str">
        <f>IFERROR(VLOOKUP(L263,'Raw data - THC'!A259:AA3314,20,0),"")</f>
        <v/>
      </c>
      <c r="I263" s="10" t="str">
        <f>IFERROR(VLOOKUP(L263,'Raw data - THC'!A259:AA3314,22,0),"")</f>
        <v/>
      </c>
      <c r="J263" s="10" t="str">
        <f>IFERROR(VLOOKUP(L263,'Raw data - THC'!A259:AA3314,24,0),"")</f>
        <v/>
      </c>
      <c r="K263" s="10" t="str">
        <f>IFERROR(VLOOKUP(L263,'Raw data - THC'!A259:AA3314,25,0),"")</f>
        <v/>
      </c>
      <c r="L263" s="8">
        <v>145</v>
      </c>
      <c r="N263"/>
    </row>
    <row r="264" spans="1:14" ht="16.5" x14ac:dyDescent="0.45">
      <c r="A264" s="10" t="str">
        <f>IFERROR(VLOOKUP(L264,'Raw data - THC'!A260:AA3315,4,0),"")</f>
        <v/>
      </c>
      <c r="B264" s="19" t="str">
        <f>IFERROR(VLOOKUP(L264,'Raw data - THC'!A260:AA3315,7,0),"")</f>
        <v/>
      </c>
      <c r="C264" s="10" t="str">
        <f>IFERROR(VLOOKUP(L264,'Raw data - THC'!A260:AA73315,9,0),"")</f>
        <v/>
      </c>
      <c r="D264" s="10" t="str">
        <f>IFERROR(VLOOKUP(L264,'Raw data - THC'!A260:AA3315,12,0),"")</f>
        <v/>
      </c>
      <c r="E264" s="10" t="str">
        <f>IFERROR(VLOOKUP(L264,'Raw data - THC'!A260:AA3315,14,0),"")</f>
        <v/>
      </c>
      <c r="F264" s="10" t="str">
        <f>IFERROR(VLOOKUP(L264,'Raw data - THC'!A260:AA3315,16,0),"")</f>
        <v/>
      </c>
      <c r="G264" s="10" t="str">
        <f>IFERROR(VLOOKUP(L264,'Raw data - THC'!A260:AA3315,18,0),"")</f>
        <v/>
      </c>
      <c r="H264" s="10" t="str">
        <f>IFERROR(VLOOKUP(L264,'Raw data - THC'!A260:AA3315,20,0),"")</f>
        <v/>
      </c>
      <c r="I264" s="10" t="str">
        <f>IFERROR(VLOOKUP(L264,'Raw data - THC'!A260:AA3315,22,0),"")</f>
        <v/>
      </c>
      <c r="J264" s="10" t="str">
        <f>IFERROR(VLOOKUP(L264,'Raw data - THC'!A260:AA3315,24,0),"")</f>
        <v/>
      </c>
      <c r="K264" s="10" t="str">
        <f>IFERROR(VLOOKUP(L264,'Raw data - THC'!A260:AA3315,25,0),"")</f>
        <v/>
      </c>
      <c r="L264" s="8">
        <v>145</v>
      </c>
      <c r="N264"/>
    </row>
    <row r="265" spans="1:14" ht="16.5" x14ac:dyDescent="0.45">
      <c r="A265" s="10" t="str">
        <f>IFERROR(VLOOKUP(L265,'Raw data - THC'!A261:AA3316,4,0),"")</f>
        <v/>
      </c>
      <c r="B265" s="19" t="str">
        <f>IFERROR(VLOOKUP(L265,'Raw data - THC'!A261:AA3316,7,0),"")</f>
        <v/>
      </c>
      <c r="C265" s="10" t="str">
        <f>IFERROR(VLOOKUP(L265,'Raw data - THC'!A261:AA73316,9,0),"")</f>
        <v/>
      </c>
      <c r="D265" s="10" t="str">
        <f>IFERROR(VLOOKUP(L265,'Raw data - THC'!A261:AA3316,12,0),"")</f>
        <v/>
      </c>
      <c r="E265" s="10" t="str">
        <f>IFERROR(VLOOKUP(L265,'Raw data - THC'!A261:AA3316,14,0),"")</f>
        <v/>
      </c>
      <c r="F265" s="10" t="str">
        <f>IFERROR(VLOOKUP(L265,'Raw data - THC'!A261:AA3316,16,0),"")</f>
        <v/>
      </c>
      <c r="G265" s="10" t="str">
        <f>IFERROR(VLOOKUP(L265,'Raw data - THC'!A261:AA3316,18,0),"")</f>
        <v/>
      </c>
      <c r="H265" s="10" t="str">
        <f>IFERROR(VLOOKUP(L265,'Raw data - THC'!A261:AA3316,20,0),"")</f>
        <v/>
      </c>
      <c r="I265" s="10" t="str">
        <f>IFERROR(VLOOKUP(L265,'Raw data - THC'!A261:AA3316,22,0),"")</f>
        <v/>
      </c>
      <c r="J265" s="10" t="str">
        <f>IFERROR(VLOOKUP(L265,'Raw data - THC'!A261:AA3316,24,0),"")</f>
        <v/>
      </c>
      <c r="K265" s="10" t="str">
        <f>IFERROR(VLOOKUP(L265,'Raw data - THC'!A261:AA3316,25,0),"")</f>
        <v/>
      </c>
      <c r="L265" s="8">
        <v>145</v>
      </c>
      <c r="N265"/>
    </row>
    <row r="266" spans="1:14" ht="16.5" x14ac:dyDescent="0.45">
      <c r="A266" s="10" t="str">
        <f>IFERROR(VLOOKUP(L266,'Raw data - THC'!A262:AA3317,4,0),"")</f>
        <v/>
      </c>
      <c r="B266" s="19" t="str">
        <f>IFERROR(VLOOKUP(L266,'Raw data - THC'!A262:AA3317,7,0),"")</f>
        <v/>
      </c>
      <c r="C266" s="10" t="str">
        <f>IFERROR(VLOOKUP(L266,'Raw data - THC'!A262:AA73317,9,0),"")</f>
        <v/>
      </c>
      <c r="D266" s="10" t="str">
        <f>IFERROR(VLOOKUP(L266,'Raw data - THC'!A262:AA3317,12,0),"")</f>
        <v/>
      </c>
      <c r="E266" s="10" t="str">
        <f>IFERROR(VLOOKUP(L266,'Raw data - THC'!A262:AA3317,14,0),"")</f>
        <v/>
      </c>
      <c r="F266" s="10" t="str">
        <f>IFERROR(VLOOKUP(L266,'Raw data - THC'!A262:AA3317,16,0),"")</f>
        <v/>
      </c>
      <c r="G266" s="10" t="str">
        <f>IFERROR(VLOOKUP(L266,'Raw data - THC'!A262:AA3317,18,0),"")</f>
        <v/>
      </c>
      <c r="H266" s="10" t="str">
        <f>IFERROR(VLOOKUP(L266,'Raw data - THC'!A262:AA3317,20,0),"")</f>
        <v/>
      </c>
      <c r="I266" s="10" t="str">
        <f>IFERROR(VLOOKUP(L266,'Raw data - THC'!A262:AA3317,22,0),"")</f>
        <v/>
      </c>
      <c r="J266" s="10" t="str">
        <f>IFERROR(VLOOKUP(L266,'Raw data - THC'!A262:AA3317,24,0),"")</f>
        <v/>
      </c>
      <c r="K266" s="10" t="str">
        <f>IFERROR(VLOOKUP(L266,'Raw data - THC'!A262:AA3317,25,0),"")</f>
        <v/>
      </c>
      <c r="L266" s="8">
        <v>145</v>
      </c>
      <c r="N266"/>
    </row>
    <row r="267" spans="1:14" ht="16.5" x14ac:dyDescent="0.45">
      <c r="A267" s="10" t="str">
        <f>IFERROR(VLOOKUP(L267,'Raw data - THC'!A263:AA3318,4,0),"")</f>
        <v/>
      </c>
      <c r="B267" s="19" t="str">
        <f>IFERROR(VLOOKUP(L267,'Raw data - THC'!A263:AA3318,7,0),"")</f>
        <v/>
      </c>
      <c r="C267" s="10" t="str">
        <f>IFERROR(VLOOKUP(L267,'Raw data - THC'!A263:AA73318,9,0),"")</f>
        <v/>
      </c>
      <c r="D267" s="10" t="str">
        <f>IFERROR(VLOOKUP(L267,'Raw data - THC'!A263:AA3318,12,0),"")</f>
        <v/>
      </c>
      <c r="E267" s="10" t="str">
        <f>IFERROR(VLOOKUP(L267,'Raw data - THC'!A263:AA3318,14,0),"")</f>
        <v/>
      </c>
      <c r="F267" s="10" t="str">
        <f>IFERROR(VLOOKUP(L267,'Raw data - THC'!A263:AA3318,16,0),"")</f>
        <v/>
      </c>
      <c r="G267" s="10" t="str">
        <f>IFERROR(VLOOKUP(L267,'Raw data - THC'!A263:AA3318,18,0),"")</f>
        <v/>
      </c>
      <c r="H267" s="10" t="str">
        <f>IFERROR(VLOOKUP(L267,'Raw data - THC'!A263:AA3318,20,0),"")</f>
        <v/>
      </c>
      <c r="I267" s="10" t="str">
        <f>IFERROR(VLOOKUP(L267,'Raw data - THC'!A263:AA3318,22,0),"")</f>
        <v/>
      </c>
      <c r="J267" s="10" t="str">
        <f>IFERROR(VLOOKUP(L267,'Raw data - THC'!A263:AA3318,24,0),"")</f>
        <v/>
      </c>
      <c r="K267" s="10" t="str">
        <f>IFERROR(VLOOKUP(L267,'Raw data - THC'!A263:AA3318,25,0),"")</f>
        <v/>
      </c>
      <c r="L267" s="8">
        <v>145</v>
      </c>
      <c r="N267"/>
    </row>
    <row r="268" spans="1:14" ht="16.5" x14ac:dyDescent="0.45">
      <c r="A268" s="10" t="str">
        <f>IFERROR(VLOOKUP(L268,'Raw data - THC'!A264:AA3319,4,0),"")</f>
        <v/>
      </c>
      <c r="B268" s="19" t="str">
        <f>IFERROR(VLOOKUP(L268,'Raw data - THC'!A264:AA3319,7,0),"")</f>
        <v/>
      </c>
      <c r="C268" s="10" t="str">
        <f>IFERROR(VLOOKUP(L268,'Raw data - THC'!A264:AA73319,9,0),"")</f>
        <v/>
      </c>
      <c r="D268" s="10" t="str">
        <f>IFERROR(VLOOKUP(L268,'Raw data - THC'!A264:AA3319,12,0),"")</f>
        <v/>
      </c>
      <c r="E268" s="10" t="str">
        <f>IFERROR(VLOOKUP(L268,'Raw data - THC'!A264:AA3319,14,0),"")</f>
        <v/>
      </c>
      <c r="F268" s="10" t="str">
        <f>IFERROR(VLOOKUP(L268,'Raw data - THC'!A264:AA3319,16,0),"")</f>
        <v/>
      </c>
      <c r="G268" s="10" t="str">
        <f>IFERROR(VLOOKUP(L268,'Raw data - THC'!A264:AA3319,18,0),"")</f>
        <v/>
      </c>
      <c r="H268" s="10" t="str">
        <f>IFERROR(VLOOKUP(L268,'Raw data - THC'!A264:AA3319,20,0),"")</f>
        <v/>
      </c>
      <c r="I268" s="10" t="str">
        <f>IFERROR(VLOOKUP(L268,'Raw data - THC'!A264:AA3319,22,0),"")</f>
        <v/>
      </c>
      <c r="J268" s="10" t="str">
        <f>IFERROR(VLOOKUP(L268,'Raw data - THC'!A264:AA3319,24,0),"")</f>
        <v/>
      </c>
      <c r="K268" s="10" t="str">
        <f>IFERROR(VLOOKUP(L268,'Raw data - THC'!A264:AA3319,25,0),"")</f>
        <v/>
      </c>
      <c r="L268" s="8">
        <v>145</v>
      </c>
      <c r="N268"/>
    </row>
    <row r="269" spans="1:14" ht="16.5" x14ac:dyDescent="0.45">
      <c r="A269" s="10" t="str">
        <f>IFERROR(VLOOKUP(L269,'Raw data - THC'!A265:AA3320,4,0),"")</f>
        <v/>
      </c>
      <c r="B269" s="19" t="str">
        <f>IFERROR(VLOOKUP(L269,'Raw data - THC'!A265:AA3320,7,0),"")</f>
        <v/>
      </c>
      <c r="C269" s="10" t="str">
        <f>IFERROR(VLOOKUP(L269,'Raw data - THC'!A265:AA73320,9,0),"")</f>
        <v/>
      </c>
      <c r="D269" s="10" t="str">
        <f>IFERROR(VLOOKUP(L269,'Raw data - THC'!A265:AA3320,12,0),"")</f>
        <v/>
      </c>
      <c r="E269" s="10" t="str">
        <f>IFERROR(VLOOKUP(L269,'Raw data - THC'!A265:AA3320,14,0),"")</f>
        <v/>
      </c>
      <c r="F269" s="10" t="str">
        <f>IFERROR(VLOOKUP(L269,'Raw data - THC'!A265:AA3320,16,0),"")</f>
        <v/>
      </c>
      <c r="G269" s="10" t="str">
        <f>IFERROR(VLOOKUP(L269,'Raw data - THC'!A265:AA3320,18,0),"")</f>
        <v/>
      </c>
      <c r="H269" s="10" t="str">
        <f>IFERROR(VLOOKUP(L269,'Raw data - THC'!A265:AA3320,20,0),"")</f>
        <v/>
      </c>
      <c r="I269" s="10" t="str">
        <f>IFERROR(VLOOKUP(L269,'Raw data - THC'!A265:AA3320,22,0),"")</f>
        <v/>
      </c>
      <c r="J269" s="10" t="str">
        <f>IFERROR(VLOOKUP(L269,'Raw data - THC'!A265:AA3320,24,0),"")</f>
        <v/>
      </c>
      <c r="K269" s="10" t="str">
        <f>IFERROR(VLOOKUP(L269,'Raw data - THC'!A265:AA3320,25,0),"")</f>
        <v/>
      </c>
      <c r="L269" s="8">
        <v>145</v>
      </c>
      <c r="N269"/>
    </row>
    <row r="270" spans="1:14" ht="16.5" x14ac:dyDescent="0.45">
      <c r="A270" s="10" t="str">
        <f>IFERROR(VLOOKUP(L270,'Raw data - THC'!A266:AA3321,4,0),"")</f>
        <v/>
      </c>
      <c r="B270" s="19" t="str">
        <f>IFERROR(VLOOKUP(L270,'Raw data - THC'!A266:AA3321,7,0),"")</f>
        <v/>
      </c>
      <c r="C270" s="10" t="str">
        <f>IFERROR(VLOOKUP(L270,'Raw data - THC'!A266:AA73321,9,0),"")</f>
        <v/>
      </c>
      <c r="D270" s="10" t="str">
        <f>IFERROR(VLOOKUP(L270,'Raw data - THC'!A266:AA3321,12,0),"")</f>
        <v/>
      </c>
      <c r="E270" s="10" t="str">
        <f>IFERROR(VLOOKUP(L270,'Raw data - THC'!A266:AA3321,14,0),"")</f>
        <v/>
      </c>
      <c r="F270" s="10" t="str">
        <f>IFERROR(VLOOKUP(L270,'Raw data - THC'!A266:AA3321,16,0),"")</f>
        <v/>
      </c>
      <c r="G270" s="10" t="str">
        <f>IFERROR(VLOOKUP(L270,'Raw data - THC'!A266:AA3321,18,0),"")</f>
        <v/>
      </c>
      <c r="H270" s="10" t="str">
        <f>IFERROR(VLOOKUP(L270,'Raw data - THC'!A266:AA3321,20,0),"")</f>
        <v/>
      </c>
      <c r="I270" s="10" t="str">
        <f>IFERROR(VLOOKUP(L270,'Raw data - THC'!A266:AA3321,22,0),"")</f>
        <v/>
      </c>
      <c r="J270" s="10" t="str">
        <f>IFERROR(VLOOKUP(L270,'Raw data - THC'!A266:AA3321,24,0),"")</f>
        <v/>
      </c>
      <c r="K270" s="10" t="str">
        <f>IFERROR(VLOOKUP(L270,'Raw data - THC'!A266:AA3321,25,0),"")</f>
        <v/>
      </c>
      <c r="L270" s="8">
        <v>145</v>
      </c>
      <c r="N270"/>
    </row>
    <row r="271" spans="1:14" ht="16.5" x14ac:dyDescent="0.45">
      <c r="A271" s="10" t="str">
        <f>IFERROR(VLOOKUP(L271,'Raw data - THC'!A267:AA3322,4,0),"")</f>
        <v/>
      </c>
      <c r="B271" s="19" t="str">
        <f>IFERROR(VLOOKUP(L271,'Raw data - THC'!A267:AA3322,7,0),"")</f>
        <v/>
      </c>
      <c r="C271" s="10" t="str">
        <f>IFERROR(VLOOKUP(L271,'Raw data - THC'!A267:AA73322,9,0),"")</f>
        <v/>
      </c>
      <c r="D271" s="10" t="str">
        <f>IFERROR(VLOOKUP(L271,'Raw data - THC'!A267:AA3322,12,0),"")</f>
        <v/>
      </c>
      <c r="E271" s="10" t="str">
        <f>IFERROR(VLOOKUP(L271,'Raw data - THC'!A267:AA3322,14,0),"")</f>
        <v/>
      </c>
      <c r="F271" s="10" t="str">
        <f>IFERROR(VLOOKUP(L271,'Raw data - THC'!A267:AA3322,16,0),"")</f>
        <v/>
      </c>
      <c r="G271" s="10" t="str">
        <f>IFERROR(VLOOKUP(L271,'Raw data - THC'!A267:AA3322,18,0),"")</f>
        <v/>
      </c>
      <c r="H271" s="10" t="str">
        <f>IFERROR(VLOOKUP(L271,'Raw data - THC'!A267:AA3322,20,0),"")</f>
        <v/>
      </c>
      <c r="I271" s="10" t="str">
        <f>IFERROR(VLOOKUP(L271,'Raw data - THC'!A267:AA3322,22,0),"")</f>
        <v/>
      </c>
      <c r="J271" s="10" t="str">
        <f>IFERROR(VLOOKUP(L271,'Raw data - THC'!A267:AA3322,24,0),"")</f>
        <v/>
      </c>
      <c r="K271" s="10" t="str">
        <f>IFERROR(VLOOKUP(L271,'Raw data - THC'!A267:AA3322,25,0),"")</f>
        <v/>
      </c>
      <c r="L271" s="8">
        <v>145</v>
      </c>
      <c r="N271"/>
    </row>
    <row r="272" spans="1:14" ht="16.5" x14ac:dyDescent="0.45">
      <c r="A272" s="10" t="str">
        <f>IFERROR(VLOOKUP(L272,'Raw data - THC'!A268:AA3323,4,0),"")</f>
        <v/>
      </c>
      <c r="B272" s="19" t="str">
        <f>IFERROR(VLOOKUP(L272,'Raw data - THC'!A268:AA3323,7,0),"")</f>
        <v/>
      </c>
      <c r="C272" s="10" t="str">
        <f>IFERROR(VLOOKUP(L272,'Raw data - THC'!A268:AA73323,9,0),"")</f>
        <v/>
      </c>
      <c r="D272" s="10" t="str">
        <f>IFERROR(VLOOKUP(L272,'Raw data - THC'!A268:AA3323,12,0),"")</f>
        <v/>
      </c>
      <c r="E272" s="10" t="str">
        <f>IFERROR(VLOOKUP(L272,'Raw data - THC'!A268:AA3323,14,0),"")</f>
        <v/>
      </c>
      <c r="F272" s="10" t="str">
        <f>IFERROR(VLOOKUP(L272,'Raw data - THC'!A268:AA3323,16,0),"")</f>
        <v/>
      </c>
      <c r="G272" s="10" t="str">
        <f>IFERROR(VLOOKUP(L272,'Raw data - THC'!A268:AA3323,18,0),"")</f>
        <v/>
      </c>
      <c r="H272" s="10" t="str">
        <f>IFERROR(VLOOKUP(L272,'Raw data - THC'!A268:AA3323,20,0),"")</f>
        <v/>
      </c>
      <c r="I272" s="10" t="str">
        <f>IFERROR(VLOOKUP(L272,'Raw data - THC'!A268:AA3323,22,0),"")</f>
        <v/>
      </c>
      <c r="J272" s="10" t="str">
        <f>IFERROR(VLOOKUP(L272,'Raw data - THC'!A268:AA3323,24,0),"")</f>
        <v/>
      </c>
      <c r="K272" s="10" t="str">
        <f>IFERROR(VLOOKUP(L272,'Raw data - THC'!A268:AA3323,25,0),"")</f>
        <v/>
      </c>
      <c r="L272" s="8">
        <v>145</v>
      </c>
      <c r="N272"/>
    </row>
    <row r="273" spans="1:14" ht="16.5" x14ac:dyDescent="0.45">
      <c r="A273" s="10" t="str">
        <f>IFERROR(VLOOKUP(L273,'Raw data - THC'!A269:AA3324,4,0),"")</f>
        <v/>
      </c>
      <c r="B273" s="19" t="str">
        <f>IFERROR(VLOOKUP(L273,'Raw data - THC'!A269:AA3324,7,0),"")</f>
        <v/>
      </c>
      <c r="C273" s="10" t="str">
        <f>IFERROR(VLOOKUP(L273,'Raw data - THC'!A269:AA73324,9,0),"")</f>
        <v/>
      </c>
      <c r="D273" s="10" t="str">
        <f>IFERROR(VLOOKUP(L273,'Raw data - THC'!A269:AA3324,12,0),"")</f>
        <v/>
      </c>
      <c r="E273" s="10" t="str">
        <f>IFERROR(VLOOKUP(L273,'Raw data - THC'!A269:AA3324,14,0),"")</f>
        <v/>
      </c>
      <c r="F273" s="10" t="str">
        <f>IFERROR(VLOOKUP(L273,'Raw data - THC'!A269:AA3324,16,0),"")</f>
        <v/>
      </c>
      <c r="G273" s="10" t="str">
        <f>IFERROR(VLOOKUP(L273,'Raw data - THC'!A269:AA3324,18,0),"")</f>
        <v/>
      </c>
      <c r="H273" s="10" t="str">
        <f>IFERROR(VLOOKUP(L273,'Raw data - THC'!A269:AA3324,20,0),"")</f>
        <v/>
      </c>
      <c r="I273" s="10" t="str">
        <f>IFERROR(VLOOKUP(L273,'Raw data - THC'!A269:AA3324,22,0),"")</f>
        <v/>
      </c>
      <c r="J273" s="10" t="str">
        <f>IFERROR(VLOOKUP(L273,'Raw data - THC'!A269:AA3324,24,0),"")</f>
        <v/>
      </c>
      <c r="K273" s="10" t="str">
        <f>IFERROR(VLOOKUP(L273,'Raw data - THC'!A269:AA3324,25,0),"")</f>
        <v/>
      </c>
      <c r="L273" s="8">
        <v>145</v>
      </c>
      <c r="N273"/>
    </row>
    <row r="274" spans="1:14" ht="16.5" x14ac:dyDescent="0.45">
      <c r="A274" s="10" t="str">
        <f>IFERROR(VLOOKUP(L274,'Raw data - THC'!A270:AA3325,4,0),"")</f>
        <v/>
      </c>
      <c r="B274" s="19" t="str">
        <f>IFERROR(VLOOKUP(L274,'Raw data - THC'!A270:AA3325,7,0),"")</f>
        <v/>
      </c>
      <c r="C274" s="10" t="str">
        <f>IFERROR(VLOOKUP(L274,'Raw data - THC'!A270:AA73325,9,0),"")</f>
        <v/>
      </c>
      <c r="D274" s="10" t="str">
        <f>IFERROR(VLOOKUP(L274,'Raw data - THC'!A270:AA3325,12,0),"")</f>
        <v/>
      </c>
      <c r="E274" s="10" t="str">
        <f>IFERROR(VLOOKUP(L274,'Raw data - THC'!A270:AA3325,14,0),"")</f>
        <v/>
      </c>
      <c r="F274" s="10" t="str">
        <f>IFERROR(VLOOKUP(L274,'Raw data - THC'!A270:AA3325,16,0),"")</f>
        <v/>
      </c>
      <c r="G274" s="10" t="str">
        <f>IFERROR(VLOOKUP(L274,'Raw data - THC'!A270:AA3325,18,0),"")</f>
        <v/>
      </c>
      <c r="H274" s="10" t="str">
        <f>IFERROR(VLOOKUP(L274,'Raw data - THC'!A270:AA3325,20,0),"")</f>
        <v/>
      </c>
      <c r="I274" s="10" t="str">
        <f>IFERROR(VLOOKUP(L274,'Raw data - THC'!A270:AA3325,22,0),"")</f>
        <v/>
      </c>
      <c r="J274" s="10" t="str">
        <f>IFERROR(VLOOKUP(L274,'Raw data - THC'!A270:AA3325,24,0),"")</f>
        <v/>
      </c>
      <c r="K274" s="10" t="str">
        <f>IFERROR(VLOOKUP(L274,'Raw data - THC'!A270:AA3325,25,0),"")</f>
        <v/>
      </c>
      <c r="L274" s="8">
        <v>145</v>
      </c>
      <c r="N274"/>
    </row>
    <row r="275" spans="1:14" ht="16.5" x14ac:dyDescent="0.45">
      <c r="A275" s="10" t="str">
        <f>IFERROR(VLOOKUP(L275,'Raw data - THC'!A271:AA3326,4,0),"")</f>
        <v/>
      </c>
      <c r="B275" s="19" t="str">
        <f>IFERROR(VLOOKUP(L275,'Raw data - THC'!A271:AA3326,7,0),"")</f>
        <v/>
      </c>
      <c r="C275" s="10" t="str">
        <f>IFERROR(VLOOKUP(L275,'Raw data - THC'!A271:AA73326,9,0),"")</f>
        <v/>
      </c>
      <c r="D275" s="10" t="str">
        <f>IFERROR(VLOOKUP(L275,'Raw data - THC'!A271:AA3326,12,0),"")</f>
        <v/>
      </c>
      <c r="E275" s="10" t="str">
        <f>IFERROR(VLOOKUP(L275,'Raw data - THC'!A271:AA3326,14,0),"")</f>
        <v/>
      </c>
      <c r="F275" s="10" t="str">
        <f>IFERROR(VLOOKUP(L275,'Raw data - THC'!A271:AA3326,16,0),"")</f>
        <v/>
      </c>
      <c r="G275" s="10" t="str">
        <f>IFERROR(VLOOKUP(L275,'Raw data - THC'!A271:AA3326,18,0),"")</f>
        <v/>
      </c>
      <c r="H275" s="10" t="str">
        <f>IFERROR(VLOOKUP(L275,'Raw data - THC'!A271:AA3326,20,0),"")</f>
        <v/>
      </c>
      <c r="I275" s="10" t="str">
        <f>IFERROR(VLOOKUP(L275,'Raw data - THC'!A271:AA3326,22,0),"")</f>
        <v/>
      </c>
      <c r="J275" s="10" t="str">
        <f>IFERROR(VLOOKUP(L275,'Raw data - THC'!A271:AA3326,24,0),"")</f>
        <v/>
      </c>
      <c r="K275" s="10" t="str">
        <f>IFERROR(VLOOKUP(L275,'Raw data - THC'!A271:AA3326,25,0),"")</f>
        <v/>
      </c>
      <c r="L275" s="8">
        <v>145</v>
      </c>
      <c r="N275"/>
    </row>
    <row r="276" spans="1:14" ht="16.5" x14ac:dyDescent="0.45">
      <c r="A276" s="10" t="str">
        <f>IFERROR(VLOOKUP(L276,'Raw data - THC'!A272:AA3327,4,0),"")</f>
        <v/>
      </c>
      <c r="B276" s="19" t="str">
        <f>IFERROR(VLOOKUP(L276,'Raw data - THC'!A272:AA3327,7,0),"")</f>
        <v/>
      </c>
      <c r="C276" s="10" t="str">
        <f>IFERROR(VLOOKUP(L276,'Raw data - THC'!A272:AA73327,9,0),"")</f>
        <v/>
      </c>
      <c r="D276" s="10" t="str">
        <f>IFERROR(VLOOKUP(L276,'Raw data - THC'!A272:AA3327,12,0),"")</f>
        <v/>
      </c>
      <c r="E276" s="10" t="str">
        <f>IFERROR(VLOOKUP(L276,'Raw data - THC'!A272:AA3327,14,0),"")</f>
        <v/>
      </c>
      <c r="F276" s="10" t="str">
        <f>IFERROR(VLOOKUP(L276,'Raw data - THC'!A272:AA3327,16,0),"")</f>
        <v/>
      </c>
      <c r="G276" s="10" t="str">
        <f>IFERROR(VLOOKUP(L276,'Raw data - THC'!A272:AA3327,18,0),"")</f>
        <v/>
      </c>
      <c r="H276" s="10" t="str">
        <f>IFERROR(VLOOKUP(L276,'Raw data - THC'!A272:AA3327,20,0),"")</f>
        <v/>
      </c>
      <c r="I276" s="10" t="str">
        <f>IFERROR(VLOOKUP(L276,'Raw data - THC'!A272:AA3327,22,0),"")</f>
        <v/>
      </c>
      <c r="J276" s="10" t="str">
        <f>IFERROR(VLOOKUP(L276,'Raw data - THC'!A272:AA3327,24,0),"")</f>
        <v/>
      </c>
      <c r="K276" s="10" t="str">
        <f>IFERROR(VLOOKUP(L276,'Raw data - THC'!A272:AA3327,25,0),"")</f>
        <v/>
      </c>
      <c r="L276" s="8">
        <v>145</v>
      </c>
      <c r="N276"/>
    </row>
    <row r="277" spans="1:14" ht="16.5" x14ac:dyDescent="0.45">
      <c r="A277" s="10" t="str">
        <f>IFERROR(VLOOKUP(L277,'Raw data - THC'!A273:AA3328,4,0),"")</f>
        <v/>
      </c>
      <c r="B277" s="19" t="str">
        <f>IFERROR(VLOOKUP(L277,'Raw data - THC'!A273:AA3328,7,0),"")</f>
        <v/>
      </c>
      <c r="C277" s="10" t="str">
        <f>IFERROR(VLOOKUP(L277,'Raw data - THC'!A273:AA73328,9,0),"")</f>
        <v/>
      </c>
      <c r="D277" s="10" t="str">
        <f>IFERROR(VLOOKUP(L277,'Raw data - THC'!A273:AA3328,12,0),"")</f>
        <v/>
      </c>
      <c r="E277" s="10" t="str">
        <f>IFERROR(VLOOKUP(L277,'Raw data - THC'!A273:AA3328,14,0),"")</f>
        <v/>
      </c>
      <c r="F277" s="10" t="str">
        <f>IFERROR(VLOOKUP(L277,'Raw data - THC'!A273:AA3328,16,0),"")</f>
        <v/>
      </c>
      <c r="G277" s="10" t="str">
        <f>IFERROR(VLOOKUP(L277,'Raw data - THC'!A273:AA3328,18,0),"")</f>
        <v/>
      </c>
      <c r="H277" s="10" t="str">
        <f>IFERROR(VLOOKUP(L277,'Raw data - THC'!A273:AA3328,20,0),"")</f>
        <v/>
      </c>
      <c r="I277" s="10" t="str">
        <f>IFERROR(VLOOKUP(L277,'Raw data - THC'!A273:AA3328,22,0),"")</f>
        <v/>
      </c>
      <c r="J277" s="10" t="str">
        <f>IFERROR(VLOOKUP(L277,'Raw data - THC'!A273:AA3328,24,0),"")</f>
        <v/>
      </c>
      <c r="K277" s="10" t="str">
        <f>IFERROR(VLOOKUP(L277,'Raw data - THC'!A273:AA3328,25,0),"")</f>
        <v/>
      </c>
      <c r="L277" s="8">
        <v>145</v>
      </c>
      <c r="N277"/>
    </row>
    <row r="278" spans="1:14" ht="16.5" x14ac:dyDescent="0.45">
      <c r="A278" s="10" t="str">
        <f>IFERROR(VLOOKUP(L278,'Raw data - THC'!A274:AA3329,4,0),"")</f>
        <v/>
      </c>
      <c r="B278" s="19" t="str">
        <f>IFERROR(VLOOKUP(L278,'Raw data - THC'!A274:AA3329,7,0),"")</f>
        <v/>
      </c>
      <c r="C278" s="10" t="str">
        <f>IFERROR(VLOOKUP(L278,'Raw data - THC'!A274:AA73329,9,0),"")</f>
        <v/>
      </c>
      <c r="D278" s="10" t="str">
        <f>IFERROR(VLOOKUP(L278,'Raw data - THC'!A274:AA3329,12,0),"")</f>
        <v/>
      </c>
      <c r="E278" s="10" t="str">
        <f>IFERROR(VLOOKUP(L278,'Raw data - THC'!A274:AA3329,14,0),"")</f>
        <v/>
      </c>
      <c r="F278" s="10" t="str">
        <f>IFERROR(VLOOKUP(L278,'Raw data - THC'!A274:AA3329,16,0),"")</f>
        <v/>
      </c>
      <c r="G278" s="10" t="str">
        <f>IFERROR(VLOOKUP(L278,'Raw data - THC'!A274:AA3329,18,0),"")</f>
        <v/>
      </c>
      <c r="H278" s="10" t="str">
        <f>IFERROR(VLOOKUP(L278,'Raw data - THC'!A274:AA3329,20,0),"")</f>
        <v/>
      </c>
      <c r="I278" s="10" t="str">
        <f>IFERROR(VLOOKUP(L278,'Raw data - THC'!A274:AA3329,22,0),"")</f>
        <v/>
      </c>
      <c r="J278" s="10" t="str">
        <f>IFERROR(VLOOKUP(L278,'Raw data - THC'!A274:AA3329,24,0),"")</f>
        <v/>
      </c>
      <c r="K278" s="10" t="str">
        <f>IFERROR(VLOOKUP(L278,'Raw data - THC'!A274:AA3329,25,0),"")</f>
        <v/>
      </c>
      <c r="L278" s="8">
        <v>145</v>
      </c>
      <c r="N278"/>
    </row>
    <row r="279" spans="1:14" ht="16.5" x14ac:dyDescent="0.45">
      <c r="A279" s="10" t="str">
        <f>IFERROR(VLOOKUP(L279,'Raw data - THC'!A275:AA3330,4,0),"")</f>
        <v/>
      </c>
      <c r="B279" s="19" t="str">
        <f>IFERROR(VLOOKUP(L279,'Raw data - THC'!A275:AA3330,7,0),"")</f>
        <v/>
      </c>
      <c r="C279" s="10" t="str">
        <f>IFERROR(VLOOKUP(L279,'Raw data - THC'!A275:AA73330,9,0),"")</f>
        <v/>
      </c>
      <c r="D279" s="10" t="str">
        <f>IFERROR(VLOOKUP(L279,'Raw data - THC'!A275:AA3330,12,0),"")</f>
        <v/>
      </c>
      <c r="E279" s="10" t="str">
        <f>IFERROR(VLOOKUP(L279,'Raw data - THC'!A275:AA3330,14,0),"")</f>
        <v/>
      </c>
      <c r="F279" s="10" t="str">
        <f>IFERROR(VLOOKUP(L279,'Raw data - THC'!A275:AA3330,16,0),"")</f>
        <v/>
      </c>
      <c r="G279" s="10" t="str">
        <f>IFERROR(VLOOKUP(L279,'Raw data - THC'!A275:AA3330,18,0),"")</f>
        <v/>
      </c>
      <c r="H279" s="10" t="str">
        <f>IFERROR(VLOOKUP(L279,'Raw data - THC'!A275:AA3330,20,0),"")</f>
        <v/>
      </c>
      <c r="I279" s="10" t="str">
        <f>IFERROR(VLOOKUP(L279,'Raw data - THC'!A275:AA3330,22,0),"")</f>
        <v/>
      </c>
      <c r="J279" s="10" t="str">
        <f>IFERROR(VLOOKUP(L279,'Raw data - THC'!A275:AA3330,24,0),"")</f>
        <v/>
      </c>
      <c r="K279" s="10" t="str">
        <f>IFERROR(VLOOKUP(L279,'Raw data - THC'!A275:AA3330,25,0),"")</f>
        <v/>
      </c>
      <c r="L279" s="8">
        <v>145</v>
      </c>
      <c r="N279"/>
    </row>
    <row r="280" spans="1:14" ht="16.5" x14ac:dyDescent="0.45">
      <c r="A280" s="10" t="str">
        <f>IFERROR(VLOOKUP(L280,'Raw data - THC'!A276:AA3331,4,0),"")</f>
        <v/>
      </c>
      <c r="B280" s="19" t="str">
        <f>IFERROR(VLOOKUP(L280,'Raw data - THC'!A276:AA3331,7,0),"")</f>
        <v/>
      </c>
      <c r="C280" s="10" t="str">
        <f>IFERROR(VLOOKUP(L280,'Raw data - THC'!A276:AA73331,9,0),"")</f>
        <v/>
      </c>
      <c r="D280" s="10" t="str">
        <f>IFERROR(VLOOKUP(L280,'Raw data - THC'!A276:AA3331,12,0),"")</f>
        <v/>
      </c>
      <c r="E280" s="10" t="str">
        <f>IFERROR(VLOOKUP(L280,'Raw data - THC'!A276:AA3331,14,0),"")</f>
        <v/>
      </c>
      <c r="F280" s="10" t="str">
        <f>IFERROR(VLOOKUP(L280,'Raw data - THC'!A276:AA3331,16,0),"")</f>
        <v/>
      </c>
      <c r="G280" s="10" t="str">
        <f>IFERROR(VLOOKUP(L280,'Raw data - THC'!A276:AA3331,18,0),"")</f>
        <v/>
      </c>
      <c r="H280" s="10" t="str">
        <f>IFERROR(VLOOKUP(L280,'Raw data - THC'!A276:AA3331,20,0),"")</f>
        <v/>
      </c>
      <c r="I280" s="10" t="str">
        <f>IFERROR(VLOOKUP(L280,'Raw data - THC'!A276:AA3331,22,0),"")</f>
        <v/>
      </c>
      <c r="J280" s="10" t="str">
        <f>IFERROR(VLOOKUP(L280,'Raw data - THC'!A276:AA3331,24,0),"")</f>
        <v/>
      </c>
      <c r="K280" s="10" t="str">
        <f>IFERROR(VLOOKUP(L280,'Raw data - THC'!A276:AA3331,25,0),"")</f>
        <v/>
      </c>
      <c r="L280" s="8">
        <v>145</v>
      </c>
      <c r="N280"/>
    </row>
    <row r="281" spans="1:14" ht="16.5" x14ac:dyDescent="0.45">
      <c r="A281" s="10" t="str">
        <f>IFERROR(VLOOKUP(L281,'Raw data - THC'!A277:AA3332,4,0),"")</f>
        <v/>
      </c>
      <c r="B281" s="19" t="str">
        <f>IFERROR(VLOOKUP(L281,'Raw data - THC'!A277:AA3332,7,0),"")</f>
        <v/>
      </c>
      <c r="C281" s="10" t="str">
        <f>IFERROR(VLOOKUP(L281,'Raw data - THC'!A277:AA73332,9,0),"")</f>
        <v/>
      </c>
      <c r="D281" s="10" t="str">
        <f>IFERROR(VLOOKUP(L281,'Raw data - THC'!A277:AA3332,12,0),"")</f>
        <v/>
      </c>
      <c r="E281" s="10" t="str">
        <f>IFERROR(VLOOKUP(L281,'Raw data - THC'!A277:AA3332,14,0),"")</f>
        <v/>
      </c>
      <c r="F281" s="10" t="str">
        <f>IFERROR(VLOOKUP(L281,'Raw data - THC'!A277:AA3332,16,0),"")</f>
        <v/>
      </c>
      <c r="G281" s="10" t="str">
        <f>IFERROR(VLOOKUP(L281,'Raw data - THC'!A277:AA3332,18,0),"")</f>
        <v/>
      </c>
      <c r="H281" s="10" t="str">
        <f>IFERROR(VLOOKUP(L281,'Raw data - THC'!A277:AA3332,20,0),"")</f>
        <v/>
      </c>
      <c r="I281" s="10" t="str">
        <f>IFERROR(VLOOKUP(L281,'Raw data - THC'!A277:AA3332,22,0),"")</f>
        <v/>
      </c>
      <c r="J281" s="10" t="str">
        <f>IFERROR(VLOOKUP(L281,'Raw data - THC'!A277:AA3332,24,0),"")</f>
        <v/>
      </c>
      <c r="K281" s="10" t="str">
        <f>IFERROR(VLOOKUP(L281,'Raw data - THC'!A277:AA3332,25,0),"")</f>
        <v/>
      </c>
      <c r="L281" s="8">
        <v>145</v>
      </c>
      <c r="N281"/>
    </row>
    <row r="282" spans="1:14" ht="16.5" x14ac:dyDescent="0.45">
      <c r="A282" s="10" t="str">
        <f>IFERROR(VLOOKUP(L282,'Raw data - THC'!A278:AA3333,4,0),"")</f>
        <v/>
      </c>
      <c r="B282" s="19" t="str">
        <f>IFERROR(VLOOKUP(L282,'Raw data - THC'!A278:AA3333,7,0),"")</f>
        <v/>
      </c>
      <c r="C282" s="10" t="str">
        <f>IFERROR(VLOOKUP(L282,'Raw data - THC'!A278:AA73333,9,0),"")</f>
        <v/>
      </c>
      <c r="D282" s="10" t="str">
        <f>IFERROR(VLOOKUP(L282,'Raw data - THC'!A278:AA3333,12,0),"")</f>
        <v/>
      </c>
      <c r="E282" s="10" t="str">
        <f>IFERROR(VLOOKUP(L282,'Raw data - THC'!A278:AA3333,14,0),"")</f>
        <v/>
      </c>
      <c r="F282" s="10" t="str">
        <f>IFERROR(VLOOKUP(L282,'Raw data - THC'!A278:AA3333,16,0),"")</f>
        <v/>
      </c>
      <c r="G282" s="10" t="str">
        <f>IFERROR(VLOOKUP(L282,'Raw data - THC'!A278:AA3333,18,0),"")</f>
        <v/>
      </c>
      <c r="H282" s="10" t="str">
        <f>IFERROR(VLOOKUP(L282,'Raw data - THC'!A278:AA3333,20,0),"")</f>
        <v/>
      </c>
      <c r="I282" s="10" t="str">
        <f>IFERROR(VLOOKUP(L282,'Raw data - THC'!A278:AA3333,22,0),"")</f>
        <v/>
      </c>
      <c r="J282" s="10" t="str">
        <f>IFERROR(VLOOKUP(L282,'Raw data - THC'!A278:AA3333,24,0),"")</f>
        <v/>
      </c>
      <c r="K282" s="10" t="str">
        <f>IFERROR(VLOOKUP(L282,'Raw data - THC'!A278:AA3333,25,0),"")</f>
        <v/>
      </c>
      <c r="L282" s="8">
        <v>145</v>
      </c>
      <c r="N282"/>
    </row>
    <row r="283" spans="1:14" ht="16.5" x14ac:dyDescent="0.45">
      <c r="A283" s="10" t="str">
        <f>IFERROR(VLOOKUP(L283,'Raw data - THC'!A279:AA3334,4,0),"")</f>
        <v/>
      </c>
      <c r="B283" s="19" t="str">
        <f>IFERROR(VLOOKUP(L283,'Raw data - THC'!A279:AA3334,7,0),"")</f>
        <v/>
      </c>
      <c r="C283" s="10" t="str">
        <f>IFERROR(VLOOKUP(L283,'Raw data - THC'!A279:AA73334,9,0),"")</f>
        <v/>
      </c>
      <c r="D283" s="10" t="str">
        <f>IFERROR(VLOOKUP(L283,'Raw data - THC'!A279:AA3334,12,0),"")</f>
        <v/>
      </c>
      <c r="E283" s="10" t="str">
        <f>IFERROR(VLOOKUP(L283,'Raw data - THC'!A279:AA3334,14,0),"")</f>
        <v/>
      </c>
      <c r="F283" s="10" t="str">
        <f>IFERROR(VLOOKUP(L283,'Raw data - THC'!A279:AA3334,16,0),"")</f>
        <v/>
      </c>
      <c r="G283" s="10" t="str">
        <f>IFERROR(VLOOKUP(L283,'Raw data - THC'!A279:AA3334,18,0),"")</f>
        <v/>
      </c>
      <c r="H283" s="10" t="str">
        <f>IFERROR(VLOOKUP(L283,'Raw data - THC'!A279:AA3334,20,0),"")</f>
        <v/>
      </c>
      <c r="I283" s="10" t="str">
        <f>IFERROR(VLOOKUP(L283,'Raw data - THC'!A279:AA3334,22,0),"")</f>
        <v/>
      </c>
      <c r="J283" s="10" t="str">
        <f>IFERROR(VLOOKUP(L283,'Raw data - THC'!A279:AA3334,24,0),"")</f>
        <v/>
      </c>
      <c r="K283" s="10" t="str">
        <f>IFERROR(VLOOKUP(L283,'Raw data - THC'!A279:AA3334,25,0),"")</f>
        <v/>
      </c>
      <c r="L283" s="8">
        <v>145</v>
      </c>
      <c r="N283"/>
    </row>
    <row r="284" spans="1:14" ht="16.5" x14ac:dyDescent="0.45">
      <c r="A284" s="10" t="str">
        <f>IFERROR(VLOOKUP(L284,'Raw data - THC'!A280:AA3335,4,0),"")</f>
        <v/>
      </c>
      <c r="B284" s="19" t="str">
        <f>IFERROR(VLOOKUP(L284,'Raw data - THC'!A280:AA3335,7,0),"")</f>
        <v/>
      </c>
      <c r="C284" s="10" t="str">
        <f>IFERROR(VLOOKUP(L284,'Raw data - THC'!A280:AA73335,9,0),"")</f>
        <v/>
      </c>
      <c r="D284" s="10" t="str">
        <f>IFERROR(VLOOKUP(L284,'Raw data - THC'!A280:AA3335,12,0),"")</f>
        <v/>
      </c>
      <c r="E284" s="10" t="str">
        <f>IFERROR(VLOOKUP(L284,'Raw data - THC'!A280:AA3335,14,0),"")</f>
        <v/>
      </c>
      <c r="F284" s="10" t="str">
        <f>IFERROR(VLOOKUP(L284,'Raw data - THC'!A280:AA3335,16,0),"")</f>
        <v/>
      </c>
      <c r="G284" s="10" t="str">
        <f>IFERROR(VLOOKUP(L284,'Raw data - THC'!A280:AA3335,18,0),"")</f>
        <v/>
      </c>
      <c r="H284" s="10" t="str">
        <f>IFERROR(VLOOKUP(L284,'Raw data - THC'!A280:AA3335,20,0),"")</f>
        <v/>
      </c>
      <c r="I284" s="10" t="str">
        <f>IFERROR(VLOOKUP(L284,'Raw data - THC'!A280:AA3335,22,0),"")</f>
        <v/>
      </c>
      <c r="J284" s="10" t="str">
        <f>IFERROR(VLOOKUP(L284,'Raw data - THC'!A280:AA3335,24,0),"")</f>
        <v/>
      </c>
      <c r="K284" s="10" t="str">
        <f>IFERROR(VLOOKUP(L284,'Raw data - THC'!A280:AA3335,25,0),"")</f>
        <v/>
      </c>
      <c r="L284" s="8">
        <v>145</v>
      </c>
      <c r="N284"/>
    </row>
    <row r="285" spans="1:14" ht="16.5" x14ac:dyDescent="0.45">
      <c r="A285" s="10" t="str">
        <f>IFERROR(VLOOKUP(L285,'Raw data - THC'!A281:AA3336,4,0),"")</f>
        <v/>
      </c>
      <c r="B285" s="19" t="str">
        <f>IFERROR(VLOOKUP(L285,'Raw data - THC'!A281:AA3336,7,0),"")</f>
        <v/>
      </c>
      <c r="C285" s="10" t="str">
        <f>IFERROR(VLOOKUP(L285,'Raw data - THC'!A281:AA73336,9,0),"")</f>
        <v/>
      </c>
      <c r="D285" s="10" t="str">
        <f>IFERROR(VLOOKUP(L285,'Raw data - THC'!A281:AA3336,12,0),"")</f>
        <v/>
      </c>
      <c r="E285" s="10" t="str">
        <f>IFERROR(VLOOKUP(L285,'Raw data - THC'!A281:AA3336,14,0),"")</f>
        <v/>
      </c>
      <c r="F285" s="10" t="str">
        <f>IFERROR(VLOOKUP(L285,'Raw data - THC'!A281:AA3336,16,0),"")</f>
        <v/>
      </c>
      <c r="G285" s="10" t="str">
        <f>IFERROR(VLOOKUP(L285,'Raw data - THC'!A281:AA3336,18,0),"")</f>
        <v/>
      </c>
      <c r="H285" s="10" t="str">
        <f>IFERROR(VLOOKUP(L285,'Raw data - THC'!A281:AA3336,20,0),"")</f>
        <v/>
      </c>
      <c r="I285" s="10" t="str">
        <f>IFERROR(VLOOKUP(L285,'Raw data - THC'!A281:AA3336,22,0),"")</f>
        <v/>
      </c>
      <c r="J285" s="10" t="str">
        <f>IFERROR(VLOOKUP(L285,'Raw data - THC'!A281:AA3336,24,0),"")</f>
        <v/>
      </c>
      <c r="K285" s="10" t="str">
        <f>IFERROR(VLOOKUP(L285,'Raw data - THC'!A281:AA3336,25,0),"")</f>
        <v/>
      </c>
      <c r="L285" s="8">
        <v>145</v>
      </c>
      <c r="N285"/>
    </row>
    <row r="286" spans="1:14" ht="16.5" x14ac:dyDescent="0.45">
      <c r="A286" s="10" t="str">
        <f>IFERROR(VLOOKUP(L286,'Raw data - THC'!A282:AA3337,4,0),"")</f>
        <v/>
      </c>
      <c r="B286" s="19" t="str">
        <f>IFERROR(VLOOKUP(L286,'Raw data - THC'!A282:AA3337,7,0),"")</f>
        <v/>
      </c>
      <c r="C286" s="10" t="str">
        <f>IFERROR(VLOOKUP(L286,'Raw data - THC'!A282:AA73337,9,0),"")</f>
        <v/>
      </c>
      <c r="D286" s="10" t="str">
        <f>IFERROR(VLOOKUP(L286,'Raw data - THC'!A282:AA3337,12,0),"")</f>
        <v/>
      </c>
      <c r="E286" s="10" t="str">
        <f>IFERROR(VLOOKUP(L286,'Raw data - THC'!A282:AA3337,14,0),"")</f>
        <v/>
      </c>
      <c r="F286" s="10" t="str">
        <f>IFERROR(VLOOKUP(L286,'Raw data - THC'!A282:AA3337,16,0),"")</f>
        <v/>
      </c>
      <c r="G286" s="10" t="str">
        <f>IFERROR(VLOOKUP(L286,'Raw data - THC'!A282:AA3337,18,0),"")</f>
        <v/>
      </c>
      <c r="H286" s="10" t="str">
        <f>IFERROR(VLOOKUP(L286,'Raw data - THC'!A282:AA3337,20,0),"")</f>
        <v/>
      </c>
      <c r="I286" s="10" t="str">
        <f>IFERROR(VLOOKUP(L286,'Raw data - THC'!A282:AA3337,22,0),"")</f>
        <v/>
      </c>
      <c r="J286" s="10" t="str">
        <f>IFERROR(VLOOKUP(L286,'Raw data - THC'!A282:AA3337,24,0),"")</f>
        <v/>
      </c>
      <c r="K286" s="10" t="str">
        <f>IFERROR(VLOOKUP(L286,'Raw data - THC'!A282:AA3337,25,0),"")</f>
        <v/>
      </c>
      <c r="L286" s="8">
        <v>145</v>
      </c>
      <c r="N286"/>
    </row>
    <row r="287" spans="1:14" ht="16.5" x14ac:dyDescent="0.45">
      <c r="A287" s="10" t="str">
        <f>IFERROR(VLOOKUP(L287,'Raw data - THC'!A283:AA3338,4,0),"")</f>
        <v/>
      </c>
      <c r="B287" s="19" t="str">
        <f>IFERROR(VLOOKUP(L287,'Raw data - THC'!A283:AA3338,7,0),"")</f>
        <v/>
      </c>
      <c r="C287" s="10" t="str">
        <f>IFERROR(VLOOKUP(L287,'Raw data - THC'!A283:AA73338,9,0),"")</f>
        <v/>
      </c>
      <c r="D287" s="10" t="str">
        <f>IFERROR(VLOOKUP(L287,'Raw data - THC'!A283:AA3338,12,0),"")</f>
        <v/>
      </c>
      <c r="E287" s="10" t="str">
        <f>IFERROR(VLOOKUP(L287,'Raw data - THC'!A283:AA3338,14,0),"")</f>
        <v/>
      </c>
      <c r="F287" s="10" t="str">
        <f>IFERROR(VLOOKUP(L287,'Raw data - THC'!A283:AA3338,16,0),"")</f>
        <v/>
      </c>
      <c r="G287" s="10" t="str">
        <f>IFERROR(VLOOKUP(L287,'Raw data - THC'!A283:AA3338,18,0),"")</f>
        <v/>
      </c>
      <c r="H287" s="10" t="str">
        <f>IFERROR(VLOOKUP(L287,'Raw data - THC'!A283:AA3338,20,0),"")</f>
        <v/>
      </c>
      <c r="I287" s="10" t="str">
        <f>IFERROR(VLOOKUP(L287,'Raw data - THC'!A283:AA3338,22,0),"")</f>
        <v/>
      </c>
      <c r="J287" s="10" t="str">
        <f>IFERROR(VLOOKUP(L287,'Raw data - THC'!A283:AA3338,24,0),"")</f>
        <v/>
      </c>
      <c r="K287" s="10" t="str">
        <f>IFERROR(VLOOKUP(L287,'Raw data - THC'!A283:AA3338,25,0),"")</f>
        <v/>
      </c>
      <c r="L287" s="8">
        <v>145</v>
      </c>
      <c r="N287"/>
    </row>
    <row r="288" spans="1:14" ht="16.5" x14ac:dyDescent="0.45">
      <c r="A288" s="10" t="str">
        <f>IFERROR(VLOOKUP(L288,'Raw data - THC'!A284:AA3339,4,0),"")</f>
        <v/>
      </c>
      <c r="B288" s="19" t="str">
        <f>IFERROR(VLOOKUP(L288,'Raw data - THC'!A284:AA3339,7,0),"")</f>
        <v/>
      </c>
      <c r="C288" s="10" t="str">
        <f>IFERROR(VLOOKUP(L288,'Raw data - THC'!A284:AA73339,9,0),"")</f>
        <v/>
      </c>
      <c r="D288" s="10" t="str">
        <f>IFERROR(VLOOKUP(L288,'Raw data - THC'!A284:AA3339,12,0),"")</f>
        <v/>
      </c>
      <c r="E288" s="10" t="str">
        <f>IFERROR(VLOOKUP(L288,'Raw data - THC'!A284:AA3339,14,0),"")</f>
        <v/>
      </c>
      <c r="F288" s="10" t="str">
        <f>IFERROR(VLOOKUP(L288,'Raw data - THC'!A284:AA3339,16,0),"")</f>
        <v/>
      </c>
      <c r="G288" s="10" t="str">
        <f>IFERROR(VLOOKUP(L288,'Raw data - THC'!A284:AA3339,18,0),"")</f>
        <v/>
      </c>
      <c r="H288" s="10" t="str">
        <f>IFERROR(VLOOKUP(L288,'Raw data - THC'!A284:AA3339,20,0),"")</f>
        <v/>
      </c>
      <c r="I288" s="10" t="str">
        <f>IFERROR(VLOOKUP(L288,'Raw data - THC'!A284:AA3339,22,0),"")</f>
        <v/>
      </c>
      <c r="J288" s="10" t="str">
        <f>IFERROR(VLOOKUP(L288,'Raw data - THC'!A284:AA3339,24,0),"")</f>
        <v/>
      </c>
      <c r="K288" s="10" t="str">
        <f>IFERROR(VLOOKUP(L288,'Raw data - THC'!A284:AA3339,25,0),"")</f>
        <v/>
      </c>
      <c r="L288" s="8">
        <v>145</v>
      </c>
      <c r="N288"/>
    </row>
    <row r="289" spans="1:14" ht="16.5" x14ac:dyDescent="0.45">
      <c r="A289" s="10" t="str">
        <f>IFERROR(VLOOKUP(L289,'Raw data - THC'!A285:AA3340,4,0),"")</f>
        <v/>
      </c>
      <c r="B289" s="19" t="str">
        <f>IFERROR(VLOOKUP(L289,'Raw data - THC'!A285:AA3340,7,0),"")</f>
        <v/>
      </c>
      <c r="C289" s="10" t="str">
        <f>IFERROR(VLOOKUP(L289,'Raw data - THC'!A285:AA73340,9,0),"")</f>
        <v/>
      </c>
      <c r="D289" s="10" t="str">
        <f>IFERROR(VLOOKUP(L289,'Raw data - THC'!A285:AA3340,12,0),"")</f>
        <v/>
      </c>
      <c r="E289" s="10" t="str">
        <f>IFERROR(VLOOKUP(L289,'Raw data - THC'!A285:AA3340,14,0),"")</f>
        <v/>
      </c>
      <c r="F289" s="10" t="str">
        <f>IFERROR(VLOOKUP(L289,'Raw data - THC'!A285:AA3340,16,0),"")</f>
        <v/>
      </c>
      <c r="G289" s="10" t="str">
        <f>IFERROR(VLOOKUP(L289,'Raw data - THC'!A285:AA3340,18,0),"")</f>
        <v/>
      </c>
      <c r="H289" s="10" t="str">
        <f>IFERROR(VLOOKUP(L289,'Raw data - THC'!A285:AA3340,20,0),"")</f>
        <v/>
      </c>
      <c r="I289" s="10" t="str">
        <f>IFERROR(VLOOKUP(L289,'Raw data - THC'!A285:AA3340,22,0),"")</f>
        <v/>
      </c>
      <c r="J289" s="10" t="str">
        <f>IFERROR(VLOOKUP(L289,'Raw data - THC'!A285:AA3340,24,0),"")</f>
        <v/>
      </c>
      <c r="K289" s="10" t="str">
        <f>IFERROR(VLOOKUP(L289,'Raw data - THC'!A285:AA3340,25,0),"")</f>
        <v/>
      </c>
      <c r="L289" s="8">
        <v>145</v>
      </c>
      <c r="N289"/>
    </row>
    <row r="290" spans="1:14" ht="16.5" x14ac:dyDescent="0.45">
      <c r="A290" s="10" t="str">
        <f>IFERROR(VLOOKUP(L290,'Raw data - THC'!A286:AA3341,4,0),"")</f>
        <v/>
      </c>
      <c r="B290" s="19" t="str">
        <f>IFERROR(VLOOKUP(L290,'Raw data - THC'!A286:AA3341,7,0),"")</f>
        <v/>
      </c>
      <c r="C290" s="10" t="str">
        <f>IFERROR(VLOOKUP(L290,'Raw data - THC'!A286:AA73341,9,0),"")</f>
        <v/>
      </c>
      <c r="D290" s="10" t="str">
        <f>IFERROR(VLOOKUP(L290,'Raw data - THC'!A286:AA3341,12,0),"")</f>
        <v/>
      </c>
      <c r="E290" s="10" t="str">
        <f>IFERROR(VLOOKUP(L290,'Raw data - THC'!A286:AA3341,14,0),"")</f>
        <v/>
      </c>
      <c r="F290" s="10" t="str">
        <f>IFERROR(VLOOKUP(L290,'Raw data - THC'!A286:AA3341,16,0),"")</f>
        <v/>
      </c>
      <c r="G290" s="10" t="str">
        <f>IFERROR(VLOOKUP(L290,'Raw data - THC'!A286:AA3341,18,0),"")</f>
        <v/>
      </c>
      <c r="H290" s="10" t="str">
        <f>IFERROR(VLOOKUP(L290,'Raw data - THC'!A286:AA3341,20,0),"")</f>
        <v/>
      </c>
      <c r="I290" s="10" t="str">
        <f>IFERROR(VLOOKUP(L290,'Raw data - THC'!A286:AA3341,22,0),"")</f>
        <v/>
      </c>
      <c r="J290" s="10" t="str">
        <f>IFERROR(VLOOKUP(L290,'Raw data - THC'!A286:AA3341,24,0),"")</f>
        <v/>
      </c>
      <c r="K290" s="10" t="str">
        <f>IFERROR(VLOOKUP(L290,'Raw data - THC'!A286:AA3341,25,0),"")</f>
        <v/>
      </c>
      <c r="L290" s="8">
        <v>145</v>
      </c>
      <c r="N290"/>
    </row>
    <row r="291" spans="1:14" ht="16.5" x14ac:dyDescent="0.45">
      <c r="A291" s="10" t="str">
        <f>IFERROR(VLOOKUP(L291,'Raw data - THC'!A287:AA3342,4,0),"")</f>
        <v/>
      </c>
      <c r="B291" s="19" t="str">
        <f>IFERROR(VLOOKUP(L291,'Raw data - THC'!A287:AA3342,7,0),"")</f>
        <v/>
      </c>
      <c r="C291" s="10" t="str">
        <f>IFERROR(VLOOKUP(L291,'Raw data - THC'!A287:AA73342,9,0),"")</f>
        <v/>
      </c>
      <c r="D291" s="10" t="str">
        <f>IFERROR(VLOOKUP(L291,'Raw data - THC'!A287:AA3342,12,0),"")</f>
        <v/>
      </c>
      <c r="E291" s="10" t="str">
        <f>IFERROR(VLOOKUP(L291,'Raw data - THC'!A287:AA3342,14,0),"")</f>
        <v/>
      </c>
      <c r="F291" s="10" t="str">
        <f>IFERROR(VLOOKUP(L291,'Raw data - THC'!A287:AA3342,16,0),"")</f>
        <v/>
      </c>
      <c r="G291" s="10" t="str">
        <f>IFERROR(VLOOKUP(L291,'Raw data - THC'!A287:AA3342,18,0),"")</f>
        <v/>
      </c>
      <c r="H291" s="10" t="str">
        <f>IFERROR(VLOOKUP(L291,'Raw data - THC'!A287:AA3342,20,0),"")</f>
        <v/>
      </c>
      <c r="I291" s="10" t="str">
        <f>IFERROR(VLOOKUP(L291,'Raw data - THC'!A287:AA3342,22,0),"")</f>
        <v/>
      </c>
      <c r="J291" s="10" t="str">
        <f>IFERROR(VLOOKUP(L291,'Raw data - THC'!A287:AA3342,24,0),"")</f>
        <v/>
      </c>
      <c r="K291" s="10" t="str">
        <f>IFERROR(VLOOKUP(L291,'Raw data - THC'!A287:AA3342,25,0),"")</f>
        <v/>
      </c>
      <c r="L291" s="8">
        <v>145</v>
      </c>
      <c r="N291"/>
    </row>
    <row r="292" spans="1:14" ht="16.5" x14ac:dyDescent="0.45">
      <c r="A292" s="10" t="str">
        <f>IFERROR(VLOOKUP(L292,'Raw data - THC'!A288:AA3343,4,0),"")</f>
        <v/>
      </c>
      <c r="B292" s="19" t="str">
        <f>IFERROR(VLOOKUP(L292,'Raw data - THC'!A288:AA3343,7,0),"")</f>
        <v/>
      </c>
      <c r="C292" s="10" t="str">
        <f>IFERROR(VLOOKUP(L292,'Raw data - THC'!A288:AA73343,9,0),"")</f>
        <v/>
      </c>
      <c r="D292" s="10" t="str">
        <f>IFERROR(VLOOKUP(L292,'Raw data - THC'!A288:AA3343,12,0),"")</f>
        <v/>
      </c>
      <c r="E292" s="10" t="str">
        <f>IFERROR(VLOOKUP(L292,'Raw data - THC'!A288:AA3343,14,0),"")</f>
        <v/>
      </c>
      <c r="F292" s="10" t="str">
        <f>IFERROR(VLOOKUP(L292,'Raw data - THC'!A288:AA3343,16,0),"")</f>
        <v/>
      </c>
      <c r="G292" s="10" t="str">
        <f>IFERROR(VLOOKUP(L292,'Raw data - THC'!A288:AA3343,18,0),"")</f>
        <v/>
      </c>
      <c r="H292" s="10" t="str">
        <f>IFERROR(VLOOKUP(L292,'Raw data - THC'!A288:AA3343,20,0),"")</f>
        <v/>
      </c>
      <c r="I292" s="10" t="str">
        <f>IFERROR(VLOOKUP(L292,'Raw data - THC'!A288:AA3343,22,0),"")</f>
        <v/>
      </c>
      <c r="J292" s="10" t="str">
        <f>IFERROR(VLOOKUP(L292,'Raw data - THC'!A288:AA3343,24,0),"")</f>
        <v/>
      </c>
      <c r="K292" s="10" t="str">
        <f>IFERROR(VLOOKUP(L292,'Raw data - THC'!A288:AA3343,25,0),"")</f>
        <v/>
      </c>
      <c r="L292" s="8">
        <v>145</v>
      </c>
      <c r="N292"/>
    </row>
    <row r="293" spans="1:14" ht="16.5" x14ac:dyDescent="0.45">
      <c r="A293" s="10" t="str">
        <f>IFERROR(VLOOKUP(L293,'Raw data - THC'!A289:AA3344,4,0),"")</f>
        <v/>
      </c>
      <c r="B293" s="19" t="str">
        <f>IFERROR(VLOOKUP(L293,'Raw data - THC'!A289:AA3344,7,0),"")</f>
        <v/>
      </c>
      <c r="C293" s="10" t="str">
        <f>IFERROR(VLOOKUP(L293,'Raw data - THC'!A289:AA73344,9,0),"")</f>
        <v/>
      </c>
      <c r="D293" s="10" t="str">
        <f>IFERROR(VLOOKUP(L293,'Raw data - THC'!A289:AA3344,12,0),"")</f>
        <v/>
      </c>
      <c r="E293" s="10" t="str">
        <f>IFERROR(VLOOKUP(L293,'Raw data - THC'!A289:AA3344,14,0),"")</f>
        <v/>
      </c>
      <c r="F293" s="10" t="str">
        <f>IFERROR(VLOOKUP(L293,'Raw data - THC'!A289:AA3344,16,0),"")</f>
        <v/>
      </c>
      <c r="G293" s="10" t="str">
        <f>IFERROR(VLOOKUP(L293,'Raw data - THC'!A289:AA3344,18,0),"")</f>
        <v/>
      </c>
      <c r="H293" s="10" t="str">
        <f>IFERROR(VLOOKUP(L293,'Raw data - THC'!A289:AA3344,20,0),"")</f>
        <v/>
      </c>
      <c r="I293" s="10" t="str">
        <f>IFERROR(VLOOKUP(L293,'Raw data - THC'!A289:AA3344,22,0),"")</f>
        <v/>
      </c>
      <c r="J293" s="10" t="str">
        <f>IFERROR(VLOOKUP(L293,'Raw data - THC'!A289:AA3344,24,0),"")</f>
        <v/>
      </c>
      <c r="K293" s="10" t="str">
        <f>IFERROR(VLOOKUP(L293,'Raw data - THC'!A289:AA3344,25,0),"")</f>
        <v/>
      </c>
      <c r="L293" s="8">
        <v>145</v>
      </c>
      <c r="N293"/>
    </row>
    <row r="294" spans="1:14" ht="16.5" x14ac:dyDescent="0.45">
      <c r="A294" s="10" t="str">
        <f>IFERROR(VLOOKUP(L294,'Raw data - THC'!A290:AA3345,4,0),"")</f>
        <v/>
      </c>
      <c r="B294" s="19" t="str">
        <f>IFERROR(VLOOKUP(L294,'Raw data - THC'!A290:AA3345,7,0),"")</f>
        <v/>
      </c>
      <c r="C294" s="10" t="str">
        <f>IFERROR(VLOOKUP(L294,'Raw data - THC'!A290:AA73345,9,0),"")</f>
        <v/>
      </c>
      <c r="D294" s="10" t="str">
        <f>IFERROR(VLOOKUP(L294,'Raw data - THC'!A290:AA3345,12,0),"")</f>
        <v/>
      </c>
      <c r="E294" s="10" t="str">
        <f>IFERROR(VLOOKUP(L294,'Raw data - THC'!A290:AA3345,14,0),"")</f>
        <v/>
      </c>
      <c r="F294" s="10" t="str">
        <f>IFERROR(VLOOKUP(L294,'Raw data - THC'!A290:AA3345,16,0),"")</f>
        <v/>
      </c>
      <c r="G294" s="10" t="str">
        <f>IFERROR(VLOOKUP(L294,'Raw data - THC'!A290:AA3345,18,0),"")</f>
        <v/>
      </c>
      <c r="H294" s="10" t="str">
        <f>IFERROR(VLOOKUP(L294,'Raw data - THC'!A290:AA3345,20,0),"")</f>
        <v/>
      </c>
      <c r="I294" s="10" t="str">
        <f>IFERROR(VLOOKUP(L294,'Raw data - THC'!A290:AA3345,22,0),"")</f>
        <v/>
      </c>
      <c r="J294" s="10" t="str">
        <f>IFERROR(VLOOKUP(L294,'Raw data - THC'!A290:AA3345,24,0),"")</f>
        <v/>
      </c>
      <c r="K294" s="10" t="str">
        <f>IFERROR(VLOOKUP(L294,'Raw data - THC'!A290:AA3345,25,0),"")</f>
        <v/>
      </c>
      <c r="L294" s="8">
        <v>145</v>
      </c>
      <c r="N294"/>
    </row>
    <row r="295" spans="1:14" ht="16.5" x14ac:dyDescent="0.45">
      <c r="A295" s="10" t="str">
        <f>IFERROR(VLOOKUP(L295,'Raw data - THC'!A291:AA3346,4,0),"")</f>
        <v/>
      </c>
      <c r="B295" s="19" t="str">
        <f>IFERROR(VLOOKUP(L295,'Raw data - THC'!A291:AA3346,7,0),"")</f>
        <v/>
      </c>
      <c r="C295" s="10" t="str">
        <f>IFERROR(VLOOKUP(L295,'Raw data - THC'!A291:AA73346,9,0),"")</f>
        <v/>
      </c>
      <c r="D295" s="10" t="str">
        <f>IFERROR(VLOOKUP(L295,'Raw data - THC'!A291:AA3346,12,0),"")</f>
        <v/>
      </c>
      <c r="E295" s="10" t="str">
        <f>IFERROR(VLOOKUP(L295,'Raw data - THC'!A291:AA3346,14,0),"")</f>
        <v/>
      </c>
      <c r="F295" s="10" t="str">
        <f>IFERROR(VLOOKUP(L295,'Raw data - THC'!A291:AA3346,16,0),"")</f>
        <v/>
      </c>
      <c r="G295" s="10" t="str">
        <f>IFERROR(VLOOKUP(L295,'Raw data - THC'!A291:AA3346,18,0),"")</f>
        <v/>
      </c>
      <c r="H295" s="10" t="str">
        <f>IFERROR(VLOOKUP(L295,'Raw data - THC'!A291:AA3346,20,0),"")</f>
        <v/>
      </c>
      <c r="I295" s="10" t="str">
        <f>IFERROR(VLOOKUP(L295,'Raw data - THC'!A291:AA3346,22,0),"")</f>
        <v/>
      </c>
      <c r="J295" s="10" t="str">
        <f>IFERROR(VLOOKUP(L295,'Raw data - THC'!A291:AA3346,24,0),"")</f>
        <v/>
      </c>
      <c r="K295" s="10" t="str">
        <f>IFERROR(VLOOKUP(L295,'Raw data - THC'!A291:AA3346,25,0),"")</f>
        <v/>
      </c>
      <c r="L295" s="8">
        <v>145</v>
      </c>
      <c r="N295"/>
    </row>
    <row r="296" spans="1:14" ht="16.5" x14ac:dyDescent="0.45">
      <c r="A296" s="10" t="str">
        <f>IFERROR(VLOOKUP(L296,'Raw data - THC'!A292:AA3347,4,0),"")</f>
        <v/>
      </c>
      <c r="B296" s="19" t="str">
        <f>IFERROR(VLOOKUP(L296,'Raw data - THC'!A292:AA3347,7,0),"")</f>
        <v/>
      </c>
      <c r="C296" s="10" t="str">
        <f>IFERROR(VLOOKUP(L296,'Raw data - THC'!A292:AA73347,9,0),"")</f>
        <v/>
      </c>
      <c r="D296" s="10" t="str">
        <f>IFERROR(VLOOKUP(L296,'Raw data - THC'!A292:AA3347,12,0),"")</f>
        <v/>
      </c>
      <c r="E296" s="10" t="str">
        <f>IFERROR(VLOOKUP(L296,'Raw data - THC'!A292:AA3347,14,0),"")</f>
        <v/>
      </c>
      <c r="F296" s="10" t="str">
        <f>IFERROR(VLOOKUP(L296,'Raw data - THC'!A292:AA3347,16,0),"")</f>
        <v/>
      </c>
      <c r="G296" s="10" t="str">
        <f>IFERROR(VLOOKUP(L296,'Raw data - THC'!A292:AA3347,18,0),"")</f>
        <v/>
      </c>
      <c r="H296" s="10" t="str">
        <f>IFERROR(VLOOKUP(L296,'Raw data - THC'!A292:AA3347,20,0),"")</f>
        <v/>
      </c>
      <c r="I296" s="10" t="str">
        <f>IFERROR(VLOOKUP(L296,'Raw data - THC'!A292:AA3347,22,0),"")</f>
        <v/>
      </c>
      <c r="J296" s="10" t="str">
        <f>IFERROR(VLOOKUP(L296,'Raw data - THC'!A292:AA3347,24,0),"")</f>
        <v/>
      </c>
      <c r="K296" s="10" t="str">
        <f>IFERROR(VLOOKUP(L296,'Raw data - THC'!A292:AA3347,25,0),"")</f>
        <v/>
      </c>
      <c r="L296" s="8">
        <v>145</v>
      </c>
      <c r="N296"/>
    </row>
    <row r="297" spans="1:14" ht="16.5" x14ac:dyDescent="0.45">
      <c r="A297" s="10" t="str">
        <f>IFERROR(VLOOKUP(L297,'Raw data - THC'!A293:AA3348,4,0),"")</f>
        <v/>
      </c>
      <c r="B297" s="19" t="str">
        <f>IFERROR(VLOOKUP(L297,'Raw data - THC'!A293:AA3348,7,0),"")</f>
        <v/>
      </c>
      <c r="C297" s="10" t="str">
        <f>IFERROR(VLOOKUP(L297,'Raw data - THC'!A293:AA73348,9,0),"")</f>
        <v/>
      </c>
      <c r="D297" s="10" t="str">
        <f>IFERROR(VLOOKUP(L297,'Raw data - THC'!A293:AA3348,12,0),"")</f>
        <v/>
      </c>
      <c r="E297" s="10" t="str">
        <f>IFERROR(VLOOKUP(L297,'Raw data - THC'!A293:AA3348,14,0),"")</f>
        <v/>
      </c>
      <c r="F297" s="10" t="str">
        <f>IFERROR(VLOOKUP(L297,'Raw data - THC'!A293:AA3348,16,0),"")</f>
        <v/>
      </c>
      <c r="G297" s="10" t="str">
        <f>IFERROR(VLOOKUP(L297,'Raw data - THC'!A293:AA3348,18,0),"")</f>
        <v/>
      </c>
      <c r="H297" s="10" t="str">
        <f>IFERROR(VLOOKUP(L297,'Raw data - THC'!A293:AA3348,20,0),"")</f>
        <v/>
      </c>
      <c r="I297" s="10" t="str">
        <f>IFERROR(VLOOKUP(L297,'Raw data - THC'!A293:AA3348,22,0),"")</f>
        <v/>
      </c>
      <c r="J297" s="10" t="str">
        <f>IFERROR(VLOOKUP(L297,'Raw data - THC'!A293:AA3348,24,0),"")</f>
        <v/>
      </c>
      <c r="K297" s="10" t="str">
        <f>IFERROR(VLOOKUP(L297,'Raw data - THC'!A293:AA3348,25,0),"")</f>
        <v/>
      </c>
      <c r="L297" s="8">
        <v>145</v>
      </c>
      <c r="N297"/>
    </row>
    <row r="298" spans="1:14" ht="16.5" x14ac:dyDescent="0.45">
      <c r="A298" s="10" t="str">
        <f>IFERROR(VLOOKUP(L298,'Raw data - THC'!A294:AA3349,4,0),"")</f>
        <v/>
      </c>
      <c r="B298" s="19" t="str">
        <f>IFERROR(VLOOKUP(L298,'Raw data - THC'!A294:AA3349,7,0),"")</f>
        <v/>
      </c>
      <c r="C298" s="10" t="str">
        <f>IFERROR(VLOOKUP(L298,'Raw data - THC'!A294:AA73349,9,0),"")</f>
        <v/>
      </c>
      <c r="D298" s="10" t="str">
        <f>IFERROR(VLOOKUP(L298,'Raw data - THC'!A294:AA3349,12,0),"")</f>
        <v/>
      </c>
      <c r="E298" s="10" t="str">
        <f>IFERROR(VLOOKUP(L298,'Raw data - THC'!A294:AA3349,14,0),"")</f>
        <v/>
      </c>
      <c r="F298" s="10" t="str">
        <f>IFERROR(VLOOKUP(L298,'Raw data - THC'!A294:AA3349,16,0),"")</f>
        <v/>
      </c>
      <c r="G298" s="10" t="str">
        <f>IFERROR(VLOOKUP(L298,'Raw data - THC'!A294:AA3349,18,0),"")</f>
        <v/>
      </c>
      <c r="H298" s="10" t="str">
        <f>IFERROR(VLOOKUP(L298,'Raw data - THC'!A294:AA3349,20,0),"")</f>
        <v/>
      </c>
      <c r="I298" s="10" t="str">
        <f>IFERROR(VLOOKUP(L298,'Raw data - THC'!A294:AA3349,22,0),"")</f>
        <v/>
      </c>
      <c r="J298" s="10" t="str">
        <f>IFERROR(VLOOKUP(L298,'Raw data - THC'!A294:AA3349,24,0),"")</f>
        <v/>
      </c>
      <c r="K298" s="10" t="str">
        <f>IFERROR(VLOOKUP(L298,'Raw data - THC'!A294:AA3349,25,0),"")</f>
        <v/>
      </c>
      <c r="L298" s="8">
        <v>145</v>
      </c>
      <c r="N298"/>
    </row>
    <row r="299" spans="1:14" ht="16.5" x14ac:dyDescent="0.45">
      <c r="A299" s="10" t="str">
        <f>IFERROR(VLOOKUP(L299,'Raw data - THC'!A295:AA3350,4,0),"")</f>
        <v/>
      </c>
      <c r="B299" s="19" t="str">
        <f>IFERROR(VLOOKUP(L299,'Raw data - THC'!A295:AA3350,7,0),"")</f>
        <v/>
      </c>
      <c r="C299" s="10" t="str">
        <f>IFERROR(VLOOKUP(L299,'Raw data - THC'!A295:AA73350,9,0),"")</f>
        <v/>
      </c>
      <c r="D299" s="10" t="str">
        <f>IFERROR(VLOOKUP(L299,'Raw data - THC'!A295:AA3350,12,0),"")</f>
        <v/>
      </c>
      <c r="E299" s="10" t="str">
        <f>IFERROR(VLOOKUP(L299,'Raw data - THC'!A295:AA3350,14,0),"")</f>
        <v/>
      </c>
      <c r="F299" s="10" t="str">
        <f>IFERROR(VLOOKUP(L299,'Raw data - THC'!A295:AA3350,16,0),"")</f>
        <v/>
      </c>
      <c r="G299" s="10" t="str">
        <f>IFERROR(VLOOKUP(L299,'Raw data - THC'!A295:AA3350,18,0),"")</f>
        <v/>
      </c>
      <c r="H299" s="10" t="str">
        <f>IFERROR(VLOOKUP(L299,'Raw data - THC'!A295:AA3350,20,0),"")</f>
        <v/>
      </c>
      <c r="I299" s="10" t="str">
        <f>IFERROR(VLOOKUP(L299,'Raw data - THC'!A295:AA3350,22,0),"")</f>
        <v/>
      </c>
      <c r="J299" s="10" t="str">
        <f>IFERROR(VLOOKUP(L299,'Raw data - THC'!A295:AA3350,24,0),"")</f>
        <v/>
      </c>
      <c r="K299" s="10" t="str">
        <f>IFERROR(VLOOKUP(L299,'Raw data - THC'!A295:AA3350,25,0),"")</f>
        <v/>
      </c>
      <c r="L299" s="8">
        <v>145</v>
      </c>
      <c r="N299"/>
    </row>
    <row r="300" spans="1:14" ht="16.5" x14ac:dyDescent="0.45">
      <c r="A300" s="10" t="str">
        <f>IFERROR(VLOOKUP(L300,'Raw data - THC'!A296:AA3351,4,0),"")</f>
        <v/>
      </c>
      <c r="B300" s="19" t="str">
        <f>IFERROR(VLOOKUP(L300,'Raw data - THC'!A296:AA3351,7,0),"")</f>
        <v/>
      </c>
      <c r="C300" s="10" t="str">
        <f>IFERROR(VLOOKUP(L300,'Raw data - THC'!A296:AA73351,9,0),"")</f>
        <v/>
      </c>
      <c r="D300" s="10" t="str">
        <f>IFERROR(VLOOKUP(L300,'Raw data - THC'!A296:AA3351,12,0),"")</f>
        <v/>
      </c>
      <c r="E300" s="10" t="str">
        <f>IFERROR(VLOOKUP(L300,'Raw data - THC'!A296:AA3351,14,0),"")</f>
        <v/>
      </c>
      <c r="F300" s="10" t="str">
        <f>IFERROR(VLOOKUP(L300,'Raw data - THC'!A296:AA3351,16,0),"")</f>
        <v/>
      </c>
      <c r="G300" s="10" t="str">
        <f>IFERROR(VLOOKUP(L300,'Raw data - THC'!A296:AA3351,18,0),"")</f>
        <v/>
      </c>
      <c r="H300" s="10" t="str">
        <f>IFERROR(VLOOKUP(L300,'Raw data - THC'!A296:AA3351,20,0),"")</f>
        <v/>
      </c>
      <c r="I300" s="10" t="str">
        <f>IFERROR(VLOOKUP(L300,'Raw data - THC'!A296:AA3351,22,0),"")</f>
        <v/>
      </c>
      <c r="J300" s="10" t="str">
        <f>IFERROR(VLOOKUP(L300,'Raw data - THC'!A296:AA3351,24,0),"")</f>
        <v/>
      </c>
      <c r="K300" s="10" t="str">
        <f>IFERROR(VLOOKUP(L300,'Raw data - THC'!A296:AA3351,25,0),"")</f>
        <v/>
      </c>
      <c r="L300" s="8">
        <v>145</v>
      </c>
      <c r="N300"/>
    </row>
    <row r="301" spans="1:14" ht="16.5" x14ac:dyDescent="0.45">
      <c r="A301" s="10" t="str">
        <f>IFERROR(VLOOKUP(L301,'Raw data - THC'!A297:AA3352,4,0),"")</f>
        <v/>
      </c>
      <c r="B301" s="19" t="str">
        <f>IFERROR(VLOOKUP(L301,'Raw data - THC'!A297:AA3352,7,0),"")</f>
        <v/>
      </c>
      <c r="C301" s="10" t="str">
        <f>IFERROR(VLOOKUP(L301,'Raw data - THC'!A297:AA73352,9,0),"")</f>
        <v/>
      </c>
      <c r="D301" s="10" t="str">
        <f>IFERROR(VLOOKUP(L301,'Raw data - THC'!A297:AA3352,12,0),"")</f>
        <v/>
      </c>
      <c r="E301" s="10" t="str">
        <f>IFERROR(VLOOKUP(L301,'Raw data - THC'!A297:AA3352,14,0),"")</f>
        <v/>
      </c>
      <c r="F301" s="10" t="str">
        <f>IFERROR(VLOOKUP(L301,'Raw data - THC'!A297:AA3352,16,0),"")</f>
        <v/>
      </c>
      <c r="G301" s="10" t="str">
        <f>IFERROR(VLOOKUP(L301,'Raw data - THC'!A297:AA3352,18,0),"")</f>
        <v/>
      </c>
      <c r="H301" s="10" t="str">
        <f>IFERROR(VLOOKUP(L301,'Raw data - THC'!A297:AA3352,20,0),"")</f>
        <v/>
      </c>
      <c r="I301" s="10" t="str">
        <f>IFERROR(VLOOKUP(L301,'Raw data - THC'!A297:AA3352,22,0),"")</f>
        <v/>
      </c>
      <c r="J301" s="10" t="str">
        <f>IFERROR(VLOOKUP(L301,'Raw data - THC'!A297:AA3352,24,0),"")</f>
        <v/>
      </c>
      <c r="K301" s="10" t="str">
        <f>IFERROR(VLOOKUP(L301,'Raw data - THC'!A297:AA3352,25,0),"")</f>
        <v/>
      </c>
      <c r="L301" s="8">
        <v>145</v>
      </c>
      <c r="N301"/>
    </row>
    <row r="302" spans="1:14" ht="16.5" x14ac:dyDescent="0.45">
      <c r="A302" s="10" t="str">
        <f>IFERROR(VLOOKUP(L302,'Raw data - THC'!A298:AA3353,4,0),"")</f>
        <v/>
      </c>
      <c r="B302" s="19" t="str">
        <f>IFERROR(VLOOKUP(L302,'Raw data - THC'!A298:AA3353,7,0),"")</f>
        <v/>
      </c>
      <c r="C302" s="10" t="str">
        <f>IFERROR(VLOOKUP(L302,'Raw data - THC'!A298:AA73353,9,0),"")</f>
        <v/>
      </c>
      <c r="D302" s="10" t="str">
        <f>IFERROR(VLOOKUP(L302,'Raw data - THC'!A298:AA3353,12,0),"")</f>
        <v/>
      </c>
      <c r="E302" s="10" t="str">
        <f>IFERROR(VLOOKUP(L302,'Raw data - THC'!A298:AA3353,14,0),"")</f>
        <v/>
      </c>
      <c r="F302" s="10" t="str">
        <f>IFERROR(VLOOKUP(L302,'Raw data - THC'!A298:AA3353,16,0),"")</f>
        <v/>
      </c>
      <c r="G302" s="10" t="str">
        <f>IFERROR(VLOOKUP(L302,'Raw data - THC'!A298:AA3353,18,0),"")</f>
        <v/>
      </c>
      <c r="H302" s="10" t="str">
        <f>IFERROR(VLOOKUP(L302,'Raw data - THC'!A298:AA3353,20,0),"")</f>
        <v/>
      </c>
      <c r="I302" s="10" t="str">
        <f>IFERROR(VLOOKUP(L302,'Raw data - THC'!A298:AA3353,22,0),"")</f>
        <v/>
      </c>
      <c r="J302" s="10" t="str">
        <f>IFERROR(VLOOKUP(L302,'Raw data - THC'!A298:AA3353,24,0),"")</f>
        <v/>
      </c>
      <c r="K302" s="10" t="str">
        <f>IFERROR(VLOOKUP(L302,'Raw data - THC'!A298:AA3353,25,0),"")</f>
        <v/>
      </c>
      <c r="L302" s="8">
        <v>145</v>
      </c>
      <c r="N302"/>
    </row>
    <row r="303" spans="1:14" ht="16.5" x14ac:dyDescent="0.45">
      <c r="A303" s="10" t="str">
        <f>IFERROR(VLOOKUP(L303,'Raw data - THC'!A299:AA3354,4,0),"")</f>
        <v/>
      </c>
      <c r="B303" s="19" t="str">
        <f>IFERROR(VLOOKUP(L303,'Raw data - THC'!A299:AA3354,7,0),"")</f>
        <v/>
      </c>
      <c r="C303" s="10" t="str">
        <f>IFERROR(VLOOKUP(L303,'Raw data - THC'!A299:AA73354,9,0),"")</f>
        <v/>
      </c>
      <c r="D303" s="10" t="str">
        <f>IFERROR(VLOOKUP(L303,'Raw data - THC'!A299:AA3354,12,0),"")</f>
        <v/>
      </c>
      <c r="E303" s="10" t="str">
        <f>IFERROR(VLOOKUP(L303,'Raw data - THC'!A299:AA3354,14,0),"")</f>
        <v/>
      </c>
      <c r="F303" s="10" t="str">
        <f>IFERROR(VLOOKUP(L303,'Raw data - THC'!A299:AA3354,16,0),"")</f>
        <v/>
      </c>
      <c r="G303" s="10" t="str">
        <f>IFERROR(VLOOKUP(L303,'Raw data - THC'!A299:AA3354,18,0),"")</f>
        <v/>
      </c>
      <c r="H303" s="10" t="str">
        <f>IFERROR(VLOOKUP(L303,'Raw data - THC'!A299:AA3354,20,0),"")</f>
        <v/>
      </c>
      <c r="I303" s="10" t="str">
        <f>IFERROR(VLOOKUP(L303,'Raw data - THC'!A299:AA3354,22,0),"")</f>
        <v/>
      </c>
      <c r="J303" s="10" t="str">
        <f>IFERROR(VLOOKUP(L303,'Raw data - THC'!A299:AA3354,24,0),"")</f>
        <v/>
      </c>
      <c r="K303" s="10" t="str">
        <f>IFERROR(VLOOKUP(L303,'Raw data - THC'!A299:AA3354,25,0),"")</f>
        <v/>
      </c>
      <c r="L303" s="8">
        <v>145</v>
      </c>
      <c r="N303"/>
    </row>
    <row r="304" spans="1:14" ht="16.5" x14ac:dyDescent="0.45">
      <c r="A304" s="10" t="str">
        <f>IFERROR(VLOOKUP(L304,'Raw data - THC'!A300:AA3355,4,0),"")</f>
        <v/>
      </c>
      <c r="B304" s="19" t="str">
        <f>IFERROR(VLOOKUP(L304,'Raw data - THC'!A300:AA3355,7,0),"")</f>
        <v/>
      </c>
      <c r="C304" s="10" t="str">
        <f>IFERROR(VLOOKUP(L304,'Raw data - THC'!A300:AA73355,9,0),"")</f>
        <v/>
      </c>
      <c r="D304" s="10" t="str">
        <f>IFERROR(VLOOKUP(L304,'Raw data - THC'!A300:AA3355,12,0),"")</f>
        <v/>
      </c>
      <c r="E304" s="10" t="str">
        <f>IFERROR(VLOOKUP(L304,'Raw data - THC'!A300:AA3355,14,0),"")</f>
        <v/>
      </c>
      <c r="F304" s="10" t="str">
        <f>IFERROR(VLOOKUP(L304,'Raw data - THC'!A300:AA3355,16,0),"")</f>
        <v/>
      </c>
      <c r="G304" s="10" t="str">
        <f>IFERROR(VLOOKUP(L304,'Raw data - THC'!A300:AA3355,18,0),"")</f>
        <v/>
      </c>
      <c r="H304" s="10" t="str">
        <f>IFERROR(VLOOKUP(L304,'Raw data - THC'!A300:AA3355,20,0),"")</f>
        <v/>
      </c>
      <c r="I304" s="10" t="str">
        <f>IFERROR(VLOOKUP(L304,'Raw data - THC'!A300:AA3355,22,0),"")</f>
        <v/>
      </c>
      <c r="J304" s="10" t="str">
        <f>IFERROR(VLOOKUP(L304,'Raw data - THC'!A300:AA3355,24,0),"")</f>
        <v/>
      </c>
      <c r="K304" s="10" t="str">
        <f>IFERROR(VLOOKUP(L304,'Raw data - THC'!A300:AA3355,25,0),"")</f>
        <v/>
      </c>
      <c r="L304" s="8">
        <v>145</v>
      </c>
      <c r="N304"/>
    </row>
    <row r="305" spans="1:14" ht="16.5" x14ac:dyDescent="0.45">
      <c r="A305" s="10" t="str">
        <f>IFERROR(VLOOKUP(L305,'Raw data - THC'!A301:AA3356,4,0),"")</f>
        <v/>
      </c>
      <c r="B305" s="19" t="str">
        <f>IFERROR(VLOOKUP(L305,'Raw data - THC'!A301:AA3356,7,0),"")</f>
        <v/>
      </c>
      <c r="C305" s="10" t="str">
        <f>IFERROR(VLOOKUP(L305,'Raw data - THC'!A301:AA73356,9,0),"")</f>
        <v/>
      </c>
      <c r="D305" s="10" t="str">
        <f>IFERROR(VLOOKUP(L305,'Raw data - THC'!A301:AA3356,12,0),"")</f>
        <v/>
      </c>
      <c r="E305" s="10" t="str">
        <f>IFERROR(VLOOKUP(L305,'Raw data - THC'!A301:AA3356,14,0),"")</f>
        <v/>
      </c>
      <c r="F305" s="10" t="str">
        <f>IFERROR(VLOOKUP(L305,'Raw data - THC'!A301:AA3356,16,0),"")</f>
        <v/>
      </c>
      <c r="G305" s="10" t="str">
        <f>IFERROR(VLOOKUP(L305,'Raw data - THC'!A301:AA3356,18,0),"")</f>
        <v/>
      </c>
      <c r="H305" s="10" t="str">
        <f>IFERROR(VLOOKUP(L305,'Raw data - THC'!A301:AA3356,20,0),"")</f>
        <v/>
      </c>
      <c r="I305" s="10" t="str">
        <f>IFERROR(VLOOKUP(L305,'Raw data - THC'!A301:AA3356,22,0),"")</f>
        <v/>
      </c>
      <c r="J305" s="10" t="str">
        <f>IFERROR(VLOOKUP(L305,'Raw data - THC'!A301:AA3356,24,0),"")</f>
        <v/>
      </c>
      <c r="K305" s="10" t="str">
        <f>IFERROR(VLOOKUP(L305,'Raw data - THC'!A301:AA3356,25,0),"")</f>
        <v/>
      </c>
      <c r="L305" s="8">
        <v>145</v>
      </c>
      <c r="N305"/>
    </row>
    <row r="306" spans="1:14" ht="16.5" x14ac:dyDescent="0.45">
      <c r="A306" s="10" t="str">
        <f>IFERROR(VLOOKUP(L306,'Raw data - THC'!A302:AA3357,4,0),"")</f>
        <v/>
      </c>
      <c r="B306" s="19" t="str">
        <f>IFERROR(VLOOKUP(L306,'Raw data - THC'!A302:AA3357,7,0),"")</f>
        <v/>
      </c>
      <c r="C306" s="10" t="str">
        <f>IFERROR(VLOOKUP(L306,'Raw data - THC'!A302:AA73357,9,0),"")</f>
        <v/>
      </c>
      <c r="D306" s="10" t="str">
        <f>IFERROR(VLOOKUP(L306,'Raw data - THC'!A302:AA3357,12,0),"")</f>
        <v/>
      </c>
      <c r="E306" s="10" t="str">
        <f>IFERROR(VLOOKUP(L306,'Raw data - THC'!A302:AA3357,14,0),"")</f>
        <v/>
      </c>
      <c r="F306" s="10" t="str">
        <f>IFERROR(VLOOKUP(L306,'Raw data - THC'!A302:AA3357,16,0),"")</f>
        <v/>
      </c>
      <c r="G306" s="10" t="str">
        <f>IFERROR(VLOOKUP(L306,'Raw data - THC'!A302:AA3357,18,0),"")</f>
        <v/>
      </c>
      <c r="H306" s="10" t="str">
        <f>IFERROR(VLOOKUP(L306,'Raw data - THC'!A302:AA3357,20,0),"")</f>
        <v/>
      </c>
      <c r="I306" s="10" t="str">
        <f>IFERROR(VLOOKUP(L306,'Raw data - THC'!A302:AA3357,22,0),"")</f>
        <v/>
      </c>
      <c r="J306" s="10" t="str">
        <f>IFERROR(VLOOKUP(L306,'Raw data - THC'!A302:AA3357,24,0),"")</f>
        <v/>
      </c>
      <c r="K306" s="10" t="str">
        <f>IFERROR(VLOOKUP(L306,'Raw data - THC'!A302:AA3357,25,0),"")</f>
        <v/>
      </c>
      <c r="L306" s="8">
        <v>145</v>
      </c>
      <c r="N306"/>
    </row>
    <row r="307" spans="1:14" ht="16.5" x14ac:dyDescent="0.45">
      <c r="A307" s="10" t="str">
        <f>IFERROR(VLOOKUP(L307,'Raw data - THC'!A303:AA3358,4,0),"")</f>
        <v/>
      </c>
      <c r="B307" s="19" t="str">
        <f>IFERROR(VLOOKUP(L307,'Raw data - THC'!A303:AA3358,7,0),"")</f>
        <v/>
      </c>
      <c r="C307" s="10" t="str">
        <f>IFERROR(VLOOKUP(L307,'Raw data - THC'!A303:AA73358,9,0),"")</f>
        <v/>
      </c>
      <c r="D307" s="10" t="str">
        <f>IFERROR(VLOOKUP(L307,'Raw data - THC'!A303:AA3358,12,0),"")</f>
        <v/>
      </c>
      <c r="E307" s="10" t="str">
        <f>IFERROR(VLOOKUP(L307,'Raw data - THC'!A303:AA3358,14,0),"")</f>
        <v/>
      </c>
      <c r="F307" s="10" t="str">
        <f>IFERROR(VLOOKUP(L307,'Raw data - THC'!A303:AA3358,16,0),"")</f>
        <v/>
      </c>
      <c r="G307" s="10" t="str">
        <f>IFERROR(VLOOKUP(L307,'Raw data - THC'!A303:AA3358,18,0),"")</f>
        <v/>
      </c>
      <c r="H307" s="10" t="str">
        <f>IFERROR(VLOOKUP(L307,'Raw data - THC'!A303:AA3358,20,0),"")</f>
        <v/>
      </c>
      <c r="I307" s="10" t="str">
        <f>IFERROR(VLOOKUP(L307,'Raw data - THC'!A303:AA3358,22,0),"")</f>
        <v/>
      </c>
      <c r="J307" s="10" t="str">
        <f>IFERROR(VLOOKUP(L307,'Raw data - THC'!A303:AA3358,24,0),"")</f>
        <v/>
      </c>
      <c r="K307" s="10" t="str">
        <f>IFERROR(VLOOKUP(L307,'Raw data - THC'!A303:AA3358,25,0),"")</f>
        <v/>
      </c>
      <c r="L307" s="8">
        <v>145</v>
      </c>
      <c r="N307"/>
    </row>
    <row r="308" spans="1:14" ht="16.5" x14ac:dyDescent="0.45">
      <c r="A308" s="10" t="str">
        <f>IFERROR(VLOOKUP(L308,'Raw data - THC'!A303:AA3359,4,0),"")</f>
        <v/>
      </c>
      <c r="B308" s="19" t="str">
        <f>IFERROR(VLOOKUP(L308,'Raw data - THC'!A303:AA3359,7,0),"")</f>
        <v/>
      </c>
      <c r="C308" s="10" t="str">
        <f>IFERROR(VLOOKUP(L308,'Raw data - THC'!A303:AA73359,9,0),"")</f>
        <v/>
      </c>
      <c r="D308" s="10" t="str">
        <f>IFERROR(VLOOKUP(L308,'Raw data - THC'!A303:AA3359,12,0),"")</f>
        <v/>
      </c>
      <c r="E308" s="10" t="str">
        <f>IFERROR(VLOOKUP(L308,'Raw data - THC'!A303:AA3359,14,0),"")</f>
        <v/>
      </c>
      <c r="F308" s="10" t="str">
        <f>IFERROR(VLOOKUP(L308,'Raw data - THC'!A303:AA3359,16,0),"")</f>
        <v/>
      </c>
      <c r="G308" s="10" t="str">
        <f>IFERROR(VLOOKUP(L308,'Raw data - THC'!A303:AA3359,18,0),"")</f>
        <v/>
      </c>
      <c r="H308" s="10" t="str">
        <f>IFERROR(VLOOKUP(L308,'Raw data - THC'!A303:AA3359,20,0),"")</f>
        <v/>
      </c>
      <c r="I308" s="10" t="str">
        <f>IFERROR(VLOOKUP(L308,'Raw data - THC'!A303:AA3359,22,0),"")</f>
        <v/>
      </c>
      <c r="J308" s="10" t="str">
        <f>IFERROR(VLOOKUP(L308,'Raw data - THC'!A303:AA3359,24,0),"")</f>
        <v/>
      </c>
      <c r="K308" s="10" t="str">
        <f>IFERROR(VLOOKUP(L308,'Raw data - THC'!A303:AA3359,25,0),"")</f>
        <v/>
      </c>
      <c r="L308" s="8">
        <v>145</v>
      </c>
      <c r="N308"/>
    </row>
    <row r="309" spans="1:14" ht="16.5" x14ac:dyDescent="0.45">
      <c r="A309" s="10" t="str">
        <f>IFERROR(VLOOKUP(L309,'Raw data - THC'!A303:AA3360,4,0),"")</f>
        <v/>
      </c>
      <c r="B309" s="19" t="str">
        <f>IFERROR(VLOOKUP(L309,'Raw data - THC'!A303:AA3360,7,0),"")</f>
        <v/>
      </c>
      <c r="C309" s="10" t="str">
        <f>IFERROR(VLOOKUP(L309,'Raw data - THC'!A303:AA73360,9,0),"")</f>
        <v/>
      </c>
      <c r="D309" s="10" t="str">
        <f>IFERROR(VLOOKUP(L309,'Raw data - THC'!A303:AA3360,12,0),"")</f>
        <v/>
      </c>
      <c r="E309" s="10" t="str">
        <f>IFERROR(VLOOKUP(L309,'Raw data - THC'!A303:AA3360,14,0),"")</f>
        <v/>
      </c>
      <c r="F309" s="10" t="str">
        <f>IFERROR(VLOOKUP(L309,'Raw data - THC'!A303:AA3360,16,0),"")</f>
        <v/>
      </c>
      <c r="G309" s="10" t="str">
        <f>IFERROR(VLOOKUP(L309,'Raw data - THC'!A303:AA3360,18,0),"")</f>
        <v/>
      </c>
      <c r="H309" s="10" t="str">
        <f>IFERROR(VLOOKUP(L309,'Raw data - THC'!A303:AA3360,20,0),"")</f>
        <v/>
      </c>
      <c r="I309" s="10" t="str">
        <f>IFERROR(VLOOKUP(L309,'Raw data - THC'!A303:AA3360,22,0),"")</f>
        <v/>
      </c>
      <c r="J309" s="10" t="str">
        <f>IFERROR(VLOOKUP(L309,'Raw data - THC'!A303:AA3360,24,0),"")</f>
        <v/>
      </c>
      <c r="K309" s="10" t="str">
        <f>IFERROR(VLOOKUP(L309,'Raw data - THC'!A303:AA3360,25,0),"")</f>
        <v/>
      </c>
      <c r="L309" s="8">
        <v>145</v>
      </c>
      <c r="N309"/>
    </row>
    <row r="310" spans="1:14" ht="16.5" x14ac:dyDescent="0.45">
      <c r="A310" s="10" t="str">
        <f>IFERROR(VLOOKUP(L310,'Raw data - THC'!A303:AA3361,4,0),"")</f>
        <v/>
      </c>
      <c r="B310" s="19" t="str">
        <f>IFERROR(VLOOKUP(L310,'Raw data - THC'!A303:AA3361,7,0),"")</f>
        <v/>
      </c>
      <c r="C310" s="10" t="str">
        <f>IFERROR(VLOOKUP(L310,'Raw data - THC'!A303:AA73361,9,0),"")</f>
        <v/>
      </c>
      <c r="D310" s="10" t="str">
        <f>IFERROR(VLOOKUP(L310,'Raw data - THC'!A303:AA3361,12,0),"")</f>
        <v/>
      </c>
      <c r="E310" s="10" t="str">
        <f>IFERROR(VLOOKUP(L310,'Raw data - THC'!A303:AA3361,14,0),"")</f>
        <v/>
      </c>
      <c r="F310" s="10" t="str">
        <f>IFERROR(VLOOKUP(L310,'Raw data - THC'!A303:AA3361,16,0),"")</f>
        <v/>
      </c>
      <c r="G310" s="10" t="str">
        <f>IFERROR(VLOOKUP(L310,'Raw data - THC'!A303:AA3361,18,0),"")</f>
        <v/>
      </c>
      <c r="H310" s="10" t="str">
        <f>IFERROR(VLOOKUP(L310,'Raw data - THC'!A303:AA3361,20,0),"")</f>
        <v/>
      </c>
      <c r="I310" s="10" t="str">
        <f>IFERROR(VLOOKUP(L310,'Raw data - THC'!A303:AA3361,22,0),"")</f>
        <v/>
      </c>
      <c r="J310" s="10" t="str">
        <f>IFERROR(VLOOKUP(L310,'Raw data - THC'!A303:AA3361,24,0),"")</f>
        <v/>
      </c>
      <c r="K310" s="10" t="str">
        <f>IFERROR(VLOOKUP(L310,'Raw data - THC'!A303:AA3361,25,0),"")</f>
        <v/>
      </c>
      <c r="L310" s="8">
        <v>145</v>
      </c>
      <c r="N310"/>
    </row>
    <row r="311" spans="1:14" ht="16.5" x14ac:dyDescent="0.45">
      <c r="A311" s="10" t="str">
        <f>IFERROR(VLOOKUP(L311,'Raw data - THC'!A303:AA3362,4,0),"")</f>
        <v/>
      </c>
      <c r="B311" s="19" t="str">
        <f>IFERROR(VLOOKUP(L311,'Raw data - THC'!A303:AA3362,7,0),"")</f>
        <v/>
      </c>
      <c r="C311" s="10" t="str">
        <f>IFERROR(VLOOKUP(L311,'Raw data - THC'!A303:AA73362,9,0),"")</f>
        <v/>
      </c>
      <c r="D311" s="10" t="str">
        <f>IFERROR(VLOOKUP(L311,'Raw data - THC'!A303:AA3362,12,0),"")</f>
        <v/>
      </c>
      <c r="E311" s="10" t="str">
        <f>IFERROR(VLOOKUP(L311,'Raw data - THC'!A303:AA3362,14,0),"")</f>
        <v/>
      </c>
      <c r="F311" s="10" t="str">
        <f>IFERROR(VLOOKUP(L311,'Raw data - THC'!A303:AA3362,16,0),"")</f>
        <v/>
      </c>
      <c r="G311" s="10" t="str">
        <f>IFERROR(VLOOKUP(L311,'Raw data - THC'!A303:AA3362,18,0),"")</f>
        <v/>
      </c>
      <c r="H311" s="10" t="str">
        <f>IFERROR(VLOOKUP(L311,'Raw data - THC'!A303:AA3362,20,0),"")</f>
        <v/>
      </c>
      <c r="I311" s="10" t="str">
        <f>IFERROR(VLOOKUP(L311,'Raw data - THC'!A303:AA3362,22,0),"")</f>
        <v/>
      </c>
      <c r="J311" s="10" t="str">
        <f>IFERROR(VLOOKUP(L311,'Raw data - THC'!A303:AA3362,24,0),"")</f>
        <v/>
      </c>
      <c r="K311" s="10" t="str">
        <f>IFERROR(VLOOKUP(L311,'Raw data - THC'!A303:AA3362,25,0),"")</f>
        <v/>
      </c>
      <c r="L311" s="8">
        <v>145</v>
      </c>
      <c r="N311"/>
    </row>
    <row r="312" spans="1:14" ht="16.5" x14ac:dyDescent="0.45">
      <c r="A312" s="10" t="str">
        <f>IFERROR(VLOOKUP(L312,'Raw data - THC'!A304:AA3363,4,0),"")</f>
        <v/>
      </c>
      <c r="B312" s="19" t="str">
        <f>IFERROR(VLOOKUP(L312,'Raw data - THC'!A304:AA3363,7,0),"")</f>
        <v/>
      </c>
      <c r="C312" s="10" t="str">
        <f>IFERROR(VLOOKUP(L312,'Raw data - THC'!A304:AA73363,9,0),"")</f>
        <v/>
      </c>
      <c r="D312" s="10" t="str">
        <f>IFERROR(VLOOKUP(L312,'Raw data - THC'!A304:AA3363,12,0),"")</f>
        <v/>
      </c>
      <c r="E312" s="10" t="str">
        <f>IFERROR(VLOOKUP(L312,'Raw data - THC'!A304:AA3363,14,0),"")</f>
        <v/>
      </c>
      <c r="F312" s="10" t="str">
        <f>IFERROR(VLOOKUP(L312,'Raw data - THC'!A304:AA3363,16,0),"")</f>
        <v/>
      </c>
      <c r="G312" s="10" t="str">
        <f>IFERROR(VLOOKUP(L312,'Raw data - THC'!A304:AA3363,18,0),"")</f>
        <v/>
      </c>
      <c r="H312" s="10" t="str">
        <f>IFERROR(VLOOKUP(L312,'Raw data - THC'!A304:AA3363,20,0),"")</f>
        <v/>
      </c>
      <c r="I312" s="10" t="str">
        <f>IFERROR(VLOOKUP(L312,'Raw data - THC'!A304:AA3363,22,0),"")</f>
        <v/>
      </c>
      <c r="J312" s="10" t="str">
        <f>IFERROR(VLOOKUP(L312,'Raw data - THC'!A304:AA3363,24,0),"")</f>
        <v/>
      </c>
      <c r="K312" s="10" t="str">
        <f>IFERROR(VLOOKUP(L312,'Raw data - THC'!A304:AA3363,25,0),"")</f>
        <v/>
      </c>
      <c r="L312" s="8">
        <v>145</v>
      </c>
      <c r="N312"/>
    </row>
    <row r="313" spans="1:14" ht="16.5" x14ac:dyDescent="0.45">
      <c r="A313" s="10" t="str">
        <f>IFERROR(VLOOKUP(L313,'Raw data - THC'!A305:AA3364,4,0),"")</f>
        <v/>
      </c>
      <c r="B313" s="19" t="str">
        <f>IFERROR(VLOOKUP(L313,'Raw data - THC'!A305:AA3364,7,0),"")</f>
        <v/>
      </c>
      <c r="C313" s="10" t="str">
        <f>IFERROR(VLOOKUP(L313,'Raw data - THC'!A305:AA73364,9,0),"")</f>
        <v/>
      </c>
      <c r="D313" s="10" t="str">
        <f>IFERROR(VLOOKUP(L313,'Raw data - THC'!A305:AA3364,12,0),"")</f>
        <v/>
      </c>
      <c r="E313" s="10" t="str">
        <f>IFERROR(VLOOKUP(L313,'Raw data - THC'!A305:AA3364,14,0),"")</f>
        <v/>
      </c>
      <c r="F313" s="10" t="str">
        <f>IFERROR(VLOOKUP(L313,'Raw data - THC'!A305:AA3364,16,0),"")</f>
        <v/>
      </c>
      <c r="G313" s="10" t="str">
        <f>IFERROR(VLOOKUP(L313,'Raw data - THC'!A305:AA3364,18,0),"")</f>
        <v/>
      </c>
      <c r="H313" s="10" t="str">
        <f>IFERROR(VLOOKUP(L313,'Raw data - THC'!A305:AA3364,20,0),"")</f>
        <v/>
      </c>
      <c r="I313" s="10" t="str">
        <f>IFERROR(VLOOKUP(L313,'Raw data - THC'!A305:AA3364,22,0),"")</f>
        <v/>
      </c>
      <c r="J313" s="10" t="str">
        <f>IFERROR(VLOOKUP(L313,'Raw data - THC'!A305:AA3364,24,0),"")</f>
        <v/>
      </c>
      <c r="K313" s="10" t="str">
        <f>IFERROR(VLOOKUP(L313,'Raw data - THC'!A305:AA3364,25,0),"")</f>
        <v/>
      </c>
      <c r="L313" s="8">
        <v>145</v>
      </c>
      <c r="N313"/>
    </row>
    <row r="314" spans="1:14" ht="16.5" x14ac:dyDescent="0.45">
      <c r="A314" s="10" t="str">
        <f>IFERROR(VLOOKUP(L314,'Raw data - THC'!A306:AA3365,4,0),"")</f>
        <v/>
      </c>
      <c r="B314" s="19" t="str">
        <f>IFERROR(VLOOKUP(L314,'Raw data - THC'!A306:AA3365,7,0),"")</f>
        <v/>
      </c>
      <c r="C314" s="10" t="str">
        <f>IFERROR(VLOOKUP(L314,'Raw data - THC'!A306:AA73365,9,0),"")</f>
        <v/>
      </c>
      <c r="D314" s="10" t="str">
        <f>IFERROR(VLOOKUP(L314,'Raw data - THC'!A306:AA3365,12,0),"")</f>
        <v/>
      </c>
      <c r="E314" s="10" t="str">
        <f>IFERROR(VLOOKUP(L314,'Raw data - THC'!A306:AA3365,14,0),"")</f>
        <v/>
      </c>
      <c r="F314" s="10" t="str">
        <f>IFERROR(VLOOKUP(L314,'Raw data - THC'!A306:AA3365,16,0),"")</f>
        <v/>
      </c>
      <c r="G314" s="10" t="str">
        <f>IFERROR(VLOOKUP(L314,'Raw data - THC'!A306:AA3365,18,0),"")</f>
        <v/>
      </c>
      <c r="H314" s="10" t="str">
        <f>IFERROR(VLOOKUP(L314,'Raw data - THC'!A306:AA3365,20,0),"")</f>
        <v/>
      </c>
      <c r="I314" s="10" t="str">
        <f>IFERROR(VLOOKUP(L314,'Raw data - THC'!A306:AA3365,22,0),"")</f>
        <v/>
      </c>
      <c r="J314" s="10" t="str">
        <f>IFERROR(VLOOKUP(L314,'Raw data - THC'!A306:AA3365,24,0),"")</f>
        <v/>
      </c>
      <c r="K314" s="10" t="str">
        <f>IFERROR(VLOOKUP(L314,'Raw data - THC'!A306:AA3365,25,0),"")</f>
        <v/>
      </c>
      <c r="L314" s="8">
        <v>145</v>
      </c>
      <c r="N314"/>
    </row>
    <row r="315" spans="1:14" ht="16.5" x14ac:dyDescent="0.45">
      <c r="A315" s="10" t="str">
        <f>IFERROR(VLOOKUP(L315,'Raw data - THC'!A307:AA3366,4,0),"")</f>
        <v/>
      </c>
      <c r="B315" s="19" t="str">
        <f>IFERROR(VLOOKUP(L315,'Raw data - THC'!A307:AA3366,7,0),"")</f>
        <v/>
      </c>
      <c r="C315" s="10" t="str">
        <f>IFERROR(VLOOKUP(L315,'Raw data - THC'!A307:AA73366,9,0),"")</f>
        <v/>
      </c>
      <c r="D315" s="10" t="str">
        <f>IFERROR(VLOOKUP(L315,'Raw data - THC'!A307:AA3366,12,0),"")</f>
        <v/>
      </c>
      <c r="E315" s="10" t="str">
        <f>IFERROR(VLOOKUP(L315,'Raw data - THC'!A307:AA3366,14,0),"")</f>
        <v/>
      </c>
      <c r="F315" s="10" t="str">
        <f>IFERROR(VLOOKUP(L315,'Raw data - THC'!A307:AA3366,16,0),"")</f>
        <v/>
      </c>
      <c r="G315" s="10" t="str">
        <f>IFERROR(VLOOKUP(L315,'Raw data - THC'!A307:AA3366,18,0),"")</f>
        <v/>
      </c>
      <c r="H315" s="10" t="str">
        <f>IFERROR(VLOOKUP(L315,'Raw data - THC'!A307:AA3366,20,0),"")</f>
        <v/>
      </c>
      <c r="I315" s="10" t="str">
        <f>IFERROR(VLOOKUP(L315,'Raw data - THC'!A307:AA3366,22,0),"")</f>
        <v/>
      </c>
      <c r="J315" s="10" t="str">
        <f>IFERROR(VLOOKUP(L315,'Raw data - THC'!A307:AA3366,24,0),"")</f>
        <v/>
      </c>
      <c r="K315" s="10" t="str">
        <f>IFERROR(VLOOKUP(L315,'Raw data - THC'!A307:AA3366,25,0),"")</f>
        <v/>
      </c>
      <c r="L315" s="8">
        <v>145</v>
      </c>
      <c r="N315"/>
    </row>
    <row r="316" spans="1:14" ht="16.5" x14ac:dyDescent="0.45">
      <c r="A316" s="10" t="str">
        <f>IFERROR(VLOOKUP(L316,'Raw data - THC'!A308:AA3367,4,0),"")</f>
        <v/>
      </c>
      <c r="B316" s="19" t="str">
        <f>IFERROR(VLOOKUP(L316,'Raw data - THC'!A308:AA3367,7,0),"")</f>
        <v/>
      </c>
      <c r="C316" s="10" t="str">
        <f>IFERROR(VLOOKUP(L316,'Raw data - THC'!A308:AA73367,9,0),"")</f>
        <v/>
      </c>
      <c r="D316" s="10" t="str">
        <f>IFERROR(VLOOKUP(L316,'Raw data - THC'!A308:AA3367,12,0),"")</f>
        <v/>
      </c>
      <c r="E316" s="10" t="str">
        <f>IFERROR(VLOOKUP(L316,'Raw data - THC'!A308:AA3367,14,0),"")</f>
        <v/>
      </c>
      <c r="F316" s="10" t="str">
        <f>IFERROR(VLOOKUP(L316,'Raw data - THC'!A308:AA3367,16,0),"")</f>
        <v/>
      </c>
      <c r="G316" s="10" t="str">
        <f>IFERROR(VLOOKUP(L316,'Raw data - THC'!A308:AA3367,18,0),"")</f>
        <v/>
      </c>
      <c r="H316" s="10" t="str">
        <f>IFERROR(VLOOKUP(L316,'Raw data - THC'!A308:AA3367,20,0),"")</f>
        <v/>
      </c>
      <c r="I316" s="10" t="str">
        <f>IFERROR(VLOOKUP(L316,'Raw data - THC'!A308:AA3367,22,0),"")</f>
        <v/>
      </c>
      <c r="J316" s="10" t="str">
        <f>IFERROR(VLOOKUP(L316,'Raw data - THC'!A308:AA3367,24,0),"")</f>
        <v/>
      </c>
      <c r="K316" s="10" t="str">
        <f>IFERROR(VLOOKUP(L316,'Raw data - THC'!A308:AA3367,25,0),"")</f>
        <v/>
      </c>
      <c r="L316" s="8">
        <v>145</v>
      </c>
      <c r="N316"/>
    </row>
    <row r="317" spans="1:14" ht="16.5" x14ac:dyDescent="0.45">
      <c r="A317" s="10" t="str">
        <f>IFERROR(VLOOKUP(L317,'Raw data - THC'!A309:AA3368,4,0),"")</f>
        <v/>
      </c>
      <c r="B317" s="19" t="str">
        <f>IFERROR(VLOOKUP(L317,'Raw data - THC'!A309:AA3368,7,0),"")</f>
        <v/>
      </c>
      <c r="C317" s="10" t="str">
        <f>IFERROR(VLOOKUP(L317,'Raw data - THC'!A309:AA73368,9,0),"")</f>
        <v/>
      </c>
      <c r="D317" s="10" t="str">
        <f>IFERROR(VLOOKUP(L317,'Raw data - THC'!A309:AA3368,12,0),"")</f>
        <v/>
      </c>
      <c r="E317" s="10" t="str">
        <f>IFERROR(VLOOKUP(L317,'Raw data - THC'!A309:AA3368,14,0),"")</f>
        <v/>
      </c>
      <c r="F317" s="10" t="str">
        <f>IFERROR(VLOOKUP(L317,'Raw data - THC'!A309:AA3368,16,0),"")</f>
        <v/>
      </c>
      <c r="G317" s="10" t="str">
        <f>IFERROR(VLOOKUP(L317,'Raw data - THC'!A309:AA3368,18,0),"")</f>
        <v/>
      </c>
      <c r="H317" s="10" t="str">
        <f>IFERROR(VLOOKUP(L317,'Raw data - THC'!A309:AA3368,20,0),"")</f>
        <v/>
      </c>
      <c r="I317" s="10" t="str">
        <f>IFERROR(VLOOKUP(L317,'Raw data - THC'!A309:AA3368,22,0),"")</f>
        <v/>
      </c>
      <c r="J317" s="10" t="str">
        <f>IFERROR(VLOOKUP(L317,'Raw data - THC'!A309:AA3368,24,0),"")</f>
        <v/>
      </c>
      <c r="K317" s="10" t="str">
        <f>IFERROR(VLOOKUP(L317,'Raw data - THC'!A309:AA3368,25,0),"")</f>
        <v/>
      </c>
      <c r="L317" s="8">
        <v>145</v>
      </c>
      <c r="N317"/>
    </row>
    <row r="318" spans="1:14" ht="16.5" x14ac:dyDescent="0.45">
      <c r="A318" s="10" t="str">
        <f>IFERROR(VLOOKUP(L318,'Raw data - THC'!A310:AA3369,4,0),"")</f>
        <v/>
      </c>
      <c r="B318" s="19" t="str">
        <f>IFERROR(VLOOKUP(L318,'Raw data - THC'!A310:AA3369,7,0),"")</f>
        <v/>
      </c>
      <c r="C318" s="10" t="str">
        <f>IFERROR(VLOOKUP(L318,'Raw data - THC'!A310:AA73369,9,0),"")</f>
        <v/>
      </c>
      <c r="D318" s="10" t="str">
        <f>IFERROR(VLOOKUP(L318,'Raw data - THC'!A310:AA3369,12,0),"")</f>
        <v/>
      </c>
      <c r="E318" s="10" t="str">
        <f>IFERROR(VLOOKUP(L318,'Raw data - THC'!A310:AA3369,14,0),"")</f>
        <v/>
      </c>
      <c r="F318" s="10" t="str">
        <f>IFERROR(VLOOKUP(L318,'Raw data - THC'!A310:AA3369,16,0),"")</f>
        <v/>
      </c>
      <c r="G318" s="10" t="str">
        <f>IFERROR(VLOOKUP(L318,'Raw data - THC'!A310:AA3369,18,0),"")</f>
        <v/>
      </c>
      <c r="H318" s="10" t="str">
        <f>IFERROR(VLOOKUP(L318,'Raw data - THC'!A310:AA3369,20,0),"")</f>
        <v/>
      </c>
      <c r="I318" s="10" t="str">
        <f>IFERROR(VLOOKUP(L318,'Raw data - THC'!A310:AA3369,22,0),"")</f>
        <v/>
      </c>
      <c r="J318" s="10" t="str">
        <f>IFERROR(VLOOKUP(L318,'Raw data - THC'!A310:AA3369,24,0),"")</f>
        <v/>
      </c>
      <c r="K318" s="10" t="str">
        <f>IFERROR(VLOOKUP(L318,'Raw data - THC'!A310:AA3369,25,0),"")</f>
        <v/>
      </c>
      <c r="L318" s="8">
        <v>145</v>
      </c>
      <c r="N318"/>
    </row>
    <row r="319" spans="1:14" ht="16.5" x14ac:dyDescent="0.45">
      <c r="A319" s="10" t="str">
        <f>IFERROR(VLOOKUP(L319,'Raw data - THC'!A311:AA3370,4,0),"")</f>
        <v/>
      </c>
      <c r="B319" s="19" t="str">
        <f>IFERROR(VLOOKUP(L319,'Raw data - THC'!A311:AA3370,7,0),"")</f>
        <v/>
      </c>
      <c r="C319" s="10" t="str">
        <f>IFERROR(VLOOKUP(L319,'Raw data - THC'!A311:AA73370,9,0),"")</f>
        <v/>
      </c>
      <c r="D319" s="10" t="str">
        <f>IFERROR(VLOOKUP(L319,'Raw data - THC'!A311:AA3370,12,0),"")</f>
        <v/>
      </c>
      <c r="E319" s="10" t="str">
        <f>IFERROR(VLOOKUP(L319,'Raw data - THC'!A311:AA3370,14,0),"")</f>
        <v/>
      </c>
      <c r="F319" s="10" t="str">
        <f>IFERROR(VLOOKUP(L319,'Raw data - THC'!A311:AA3370,16,0),"")</f>
        <v/>
      </c>
      <c r="G319" s="10" t="str">
        <f>IFERROR(VLOOKUP(L319,'Raw data - THC'!A311:AA3370,18,0),"")</f>
        <v/>
      </c>
      <c r="H319" s="10" t="str">
        <f>IFERROR(VLOOKUP(L319,'Raw data - THC'!A311:AA3370,20,0),"")</f>
        <v/>
      </c>
      <c r="I319" s="10" t="str">
        <f>IFERROR(VLOOKUP(L319,'Raw data - THC'!A311:AA3370,22,0),"")</f>
        <v/>
      </c>
      <c r="J319" s="10" t="str">
        <f>IFERROR(VLOOKUP(L319,'Raw data - THC'!A311:AA3370,24,0),"")</f>
        <v/>
      </c>
      <c r="K319" s="10" t="str">
        <f>IFERROR(VLOOKUP(L319,'Raw data - THC'!A311:AA3370,25,0),"")</f>
        <v/>
      </c>
      <c r="L319" s="8">
        <v>145</v>
      </c>
      <c r="N319"/>
    </row>
    <row r="320" spans="1:14" ht="16.5" x14ac:dyDescent="0.45">
      <c r="A320" s="10" t="str">
        <f>IFERROR(VLOOKUP(L320,'Raw data - THC'!A312:AA3371,4,0),"")</f>
        <v/>
      </c>
      <c r="B320" s="19" t="str">
        <f>IFERROR(VLOOKUP(L320,'Raw data - THC'!A312:AA3371,7,0),"")</f>
        <v/>
      </c>
      <c r="C320" s="10" t="str">
        <f>IFERROR(VLOOKUP(L320,'Raw data - THC'!A312:AA73371,9,0),"")</f>
        <v/>
      </c>
      <c r="D320" s="10" t="str">
        <f>IFERROR(VLOOKUP(L320,'Raw data - THC'!A312:AA3371,12,0),"")</f>
        <v/>
      </c>
      <c r="E320" s="10" t="str">
        <f>IFERROR(VLOOKUP(L320,'Raw data - THC'!A312:AA3371,14,0),"")</f>
        <v/>
      </c>
      <c r="F320" s="10" t="str">
        <f>IFERROR(VLOOKUP(L320,'Raw data - THC'!A312:AA3371,16,0),"")</f>
        <v/>
      </c>
      <c r="G320" s="10" t="str">
        <f>IFERROR(VLOOKUP(L320,'Raw data - THC'!A312:AA3371,18,0),"")</f>
        <v/>
      </c>
      <c r="H320" s="10" t="str">
        <f>IFERROR(VLOOKUP(L320,'Raw data - THC'!A312:AA3371,20,0),"")</f>
        <v/>
      </c>
      <c r="I320" s="10" t="str">
        <f>IFERROR(VLOOKUP(L320,'Raw data - THC'!A312:AA3371,22,0),"")</f>
        <v/>
      </c>
      <c r="J320" s="10" t="str">
        <f>IFERROR(VLOOKUP(L320,'Raw data - THC'!A312:AA3371,24,0),"")</f>
        <v/>
      </c>
      <c r="K320" s="10" t="str">
        <f>IFERROR(VLOOKUP(L320,'Raw data - THC'!A312:AA3371,25,0),"")</f>
        <v/>
      </c>
      <c r="L320" s="8">
        <v>145</v>
      </c>
      <c r="N320"/>
    </row>
    <row r="321" spans="1:14" ht="16.5" x14ac:dyDescent="0.45">
      <c r="A321" s="10" t="str">
        <f>IFERROR(VLOOKUP(L321,'Raw data - THC'!A313:AA3372,4,0),"")</f>
        <v/>
      </c>
      <c r="B321" s="19" t="str">
        <f>IFERROR(VLOOKUP(L321,'Raw data - THC'!A313:AA3372,7,0),"")</f>
        <v/>
      </c>
      <c r="C321" s="10" t="str">
        <f>IFERROR(VLOOKUP(L321,'Raw data - THC'!A313:AA73372,9,0),"")</f>
        <v/>
      </c>
      <c r="D321" s="10" t="str">
        <f>IFERROR(VLOOKUP(L321,'Raw data - THC'!A313:AA3372,12,0),"")</f>
        <v/>
      </c>
      <c r="E321" s="10" t="str">
        <f>IFERROR(VLOOKUP(L321,'Raw data - THC'!A313:AA3372,14,0),"")</f>
        <v/>
      </c>
      <c r="F321" s="10" t="str">
        <f>IFERROR(VLOOKUP(L321,'Raw data - THC'!A313:AA3372,16,0),"")</f>
        <v/>
      </c>
      <c r="G321" s="10" t="str">
        <f>IFERROR(VLOOKUP(L321,'Raw data - THC'!A313:AA3372,18,0),"")</f>
        <v/>
      </c>
      <c r="H321" s="10" t="str">
        <f>IFERROR(VLOOKUP(L321,'Raw data - THC'!A313:AA3372,20,0),"")</f>
        <v/>
      </c>
      <c r="I321" s="10" t="str">
        <f>IFERROR(VLOOKUP(L321,'Raw data - THC'!A313:AA3372,22,0),"")</f>
        <v/>
      </c>
      <c r="J321" s="10" t="str">
        <f>IFERROR(VLOOKUP(L321,'Raw data - THC'!A313:AA3372,24,0),"")</f>
        <v/>
      </c>
      <c r="K321" s="10" t="str">
        <f>IFERROR(VLOOKUP(L321,'Raw data - THC'!A313:AA3372,25,0),"")</f>
        <v/>
      </c>
      <c r="L321" s="8">
        <v>145</v>
      </c>
      <c r="N321"/>
    </row>
    <row r="322" spans="1:14" ht="16.5" x14ac:dyDescent="0.45">
      <c r="A322" s="10" t="str">
        <f>IFERROR(VLOOKUP(L322,'Raw data - THC'!A314:AA3373,4,0),"")</f>
        <v/>
      </c>
      <c r="B322" s="19" t="str">
        <f>IFERROR(VLOOKUP(L322,'Raw data - THC'!A314:AA3373,7,0),"")</f>
        <v/>
      </c>
      <c r="C322" s="10" t="str">
        <f>IFERROR(VLOOKUP(L322,'Raw data - THC'!A314:AA73373,9,0),"")</f>
        <v/>
      </c>
      <c r="D322" s="10" t="str">
        <f>IFERROR(VLOOKUP(L322,'Raw data - THC'!A314:AA3373,12,0),"")</f>
        <v/>
      </c>
      <c r="E322" s="10" t="str">
        <f>IFERROR(VLOOKUP(L322,'Raw data - THC'!A314:AA3373,14,0),"")</f>
        <v/>
      </c>
      <c r="F322" s="10" t="str">
        <f>IFERROR(VLOOKUP(L322,'Raw data - THC'!A314:AA3373,16,0),"")</f>
        <v/>
      </c>
      <c r="G322" s="10" t="str">
        <f>IFERROR(VLOOKUP(L322,'Raw data - THC'!A314:AA3373,18,0),"")</f>
        <v/>
      </c>
      <c r="H322" s="10" t="str">
        <f>IFERROR(VLOOKUP(L322,'Raw data - THC'!A314:AA3373,20,0),"")</f>
        <v/>
      </c>
      <c r="I322" s="10" t="str">
        <f>IFERROR(VLOOKUP(L322,'Raw data - THC'!A314:AA3373,22,0),"")</f>
        <v/>
      </c>
      <c r="J322" s="10" t="str">
        <f>IFERROR(VLOOKUP(L322,'Raw data - THC'!A314:AA3373,24,0),"")</f>
        <v/>
      </c>
      <c r="K322" s="10" t="str">
        <f>IFERROR(VLOOKUP(L322,'Raw data - THC'!A314:AA3373,25,0),"")</f>
        <v/>
      </c>
      <c r="L322" s="8">
        <v>145</v>
      </c>
      <c r="N322"/>
    </row>
    <row r="323" spans="1:14" ht="16.5" x14ac:dyDescent="0.45">
      <c r="A323" s="10" t="str">
        <f>IFERROR(VLOOKUP(L323,'Raw data - THC'!A315:AA3374,4,0),"")</f>
        <v/>
      </c>
      <c r="B323" s="19" t="str">
        <f>IFERROR(VLOOKUP(L323,'Raw data - THC'!A315:AA3374,7,0),"")</f>
        <v/>
      </c>
      <c r="C323" s="10" t="str">
        <f>IFERROR(VLOOKUP(L323,'Raw data - THC'!A315:AA73374,9,0),"")</f>
        <v/>
      </c>
      <c r="D323" s="10" t="str">
        <f>IFERROR(VLOOKUP(L323,'Raw data - THC'!A315:AA3374,12,0),"")</f>
        <v/>
      </c>
      <c r="E323" s="10" t="str">
        <f>IFERROR(VLOOKUP(L323,'Raw data - THC'!A315:AA3374,14,0),"")</f>
        <v/>
      </c>
      <c r="F323" s="10" t="str">
        <f>IFERROR(VLOOKUP(L323,'Raw data - THC'!A315:AA3374,16,0),"")</f>
        <v/>
      </c>
      <c r="G323" s="10" t="str">
        <f>IFERROR(VLOOKUP(L323,'Raw data - THC'!A315:AA3374,18,0),"")</f>
        <v/>
      </c>
      <c r="H323" s="10" t="str">
        <f>IFERROR(VLOOKUP(L323,'Raw data - THC'!A315:AA3374,20,0),"")</f>
        <v/>
      </c>
      <c r="I323" s="10" t="str">
        <f>IFERROR(VLOOKUP(L323,'Raw data - THC'!A315:AA3374,22,0),"")</f>
        <v/>
      </c>
      <c r="J323" s="10" t="str">
        <f>IFERROR(VLOOKUP(L323,'Raw data - THC'!A315:AA3374,24,0),"")</f>
        <v/>
      </c>
      <c r="K323" s="10" t="str">
        <f>IFERROR(VLOOKUP(L323,'Raw data - THC'!A315:AA3374,25,0),"")</f>
        <v/>
      </c>
      <c r="L323" s="8">
        <v>145</v>
      </c>
      <c r="N323"/>
    </row>
    <row r="324" spans="1:14" ht="16.5" x14ac:dyDescent="0.45">
      <c r="A324" s="10" t="str">
        <f>IFERROR(VLOOKUP(L324,'Raw data - THC'!A315:AA3375,4,0),"")</f>
        <v/>
      </c>
      <c r="B324" s="19" t="str">
        <f>IFERROR(VLOOKUP(L324,'Raw data - THC'!A315:AA3375,7,0),"")</f>
        <v/>
      </c>
      <c r="C324" s="10" t="str">
        <f>IFERROR(VLOOKUP(L324,'Raw data - THC'!A315:AA73375,9,0),"")</f>
        <v/>
      </c>
      <c r="D324" s="10" t="str">
        <f>IFERROR(VLOOKUP(L324,'Raw data - THC'!A315:AA3375,12,0),"")</f>
        <v/>
      </c>
      <c r="E324" s="10" t="str">
        <f>IFERROR(VLOOKUP(L324,'Raw data - THC'!A315:AA3375,14,0),"")</f>
        <v/>
      </c>
      <c r="F324" s="10" t="str">
        <f>IFERROR(VLOOKUP(L324,'Raw data - THC'!A315:AA3375,16,0),"")</f>
        <v/>
      </c>
      <c r="G324" s="10" t="str">
        <f>IFERROR(VLOOKUP(L324,'Raw data - THC'!A315:AA3375,18,0),"")</f>
        <v/>
      </c>
      <c r="H324" s="10" t="str">
        <f>IFERROR(VLOOKUP(L324,'Raw data - THC'!A315:AA3375,20,0),"")</f>
        <v/>
      </c>
      <c r="I324" s="10" t="str">
        <f>IFERROR(VLOOKUP(L324,'Raw data - THC'!A315:AA3375,22,0),"")</f>
        <v/>
      </c>
      <c r="J324" s="10" t="str">
        <f>IFERROR(VLOOKUP(L324,'Raw data - THC'!A315:AA3375,24,0),"")</f>
        <v/>
      </c>
      <c r="K324" s="10" t="str">
        <f>IFERROR(VLOOKUP(L324,'Raw data - THC'!A315:AA3375,25,0),"")</f>
        <v/>
      </c>
      <c r="L324" s="8">
        <v>145</v>
      </c>
      <c r="N324"/>
    </row>
    <row r="325" spans="1:14" ht="16.5" x14ac:dyDescent="0.45">
      <c r="A325" s="10" t="str">
        <f>IFERROR(VLOOKUP(L325,'Raw data - THC'!A315:AA3376,4,0),"")</f>
        <v/>
      </c>
      <c r="B325" s="19" t="str">
        <f>IFERROR(VLOOKUP(L325,'Raw data - THC'!A315:AA3376,7,0),"")</f>
        <v/>
      </c>
      <c r="C325" s="10" t="str">
        <f>IFERROR(VLOOKUP(L325,'Raw data - THC'!A315:AA73376,9,0),"")</f>
        <v/>
      </c>
      <c r="D325" s="10" t="str">
        <f>IFERROR(VLOOKUP(L325,'Raw data - THC'!A315:AA3376,12,0),"")</f>
        <v/>
      </c>
      <c r="E325" s="10" t="str">
        <f>IFERROR(VLOOKUP(L325,'Raw data - THC'!A315:AA3376,14,0),"")</f>
        <v/>
      </c>
      <c r="F325" s="10" t="str">
        <f>IFERROR(VLOOKUP(L325,'Raw data - THC'!A315:AA3376,16,0),"")</f>
        <v/>
      </c>
      <c r="G325" s="10" t="str">
        <f>IFERROR(VLOOKUP(L325,'Raw data - THC'!A315:AA3376,18,0),"")</f>
        <v/>
      </c>
      <c r="H325" s="10" t="str">
        <f>IFERROR(VLOOKUP(L325,'Raw data - THC'!A315:AA3376,20,0),"")</f>
        <v/>
      </c>
      <c r="I325" s="10" t="str">
        <f>IFERROR(VLOOKUP(L325,'Raw data - THC'!A315:AA3376,22,0),"")</f>
        <v/>
      </c>
      <c r="J325" s="10" t="str">
        <f>IFERROR(VLOOKUP(L325,'Raw data - THC'!A315:AA3376,24,0),"")</f>
        <v/>
      </c>
      <c r="K325" s="10" t="str">
        <f>IFERROR(VLOOKUP(L325,'Raw data - THC'!A315:AA3376,25,0),"")</f>
        <v/>
      </c>
      <c r="L325" s="8">
        <v>145</v>
      </c>
      <c r="N325"/>
    </row>
    <row r="326" spans="1:14" ht="16.5" x14ac:dyDescent="0.45">
      <c r="A326" s="10" t="str">
        <f>IFERROR(VLOOKUP(L326,'Raw data - THC'!A315:AA3377,4,0),"")</f>
        <v/>
      </c>
      <c r="B326" s="19" t="str">
        <f>IFERROR(VLOOKUP(L326,'Raw data - THC'!A315:AA3377,7,0),"")</f>
        <v/>
      </c>
      <c r="C326" s="10" t="str">
        <f>IFERROR(VLOOKUP(L326,'Raw data - THC'!A315:AA73377,9,0),"")</f>
        <v/>
      </c>
      <c r="D326" s="10" t="str">
        <f>IFERROR(VLOOKUP(L326,'Raw data - THC'!A315:AA3377,12,0),"")</f>
        <v/>
      </c>
      <c r="E326" s="10" t="str">
        <f>IFERROR(VLOOKUP(L326,'Raw data - THC'!A315:AA3377,14,0),"")</f>
        <v/>
      </c>
      <c r="F326" s="10" t="str">
        <f>IFERROR(VLOOKUP(L326,'Raw data - THC'!A315:AA3377,16,0),"")</f>
        <v/>
      </c>
      <c r="G326" s="10" t="str">
        <f>IFERROR(VLOOKUP(L326,'Raw data - THC'!A315:AA3377,18,0),"")</f>
        <v/>
      </c>
      <c r="H326" s="10" t="str">
        <f>IFERROR(VLOOKUP(L326,'Raw data - THC'!A315:AA3377,20,0),"")</f>
        <v/>
      </c>
      <c r="I326" s="10" t="str">
        <f>IFERROR(VLOOKUP(L326,'Raw data - THC'!A315:AA3377,22,0),"")</f>
        <v/>
      </c>
      <c r="J326" s="10" t="str">
        <f>IFERROR(VLOOKUP(L326,'Raw data - THC'!A315:AA3377,24,0),"")</f>
        <v/>
      </c>
      <c r="K326" s="10" t="str">
        <f>IFERROR(VLOOKUP(L326,'Raw data - THC'!A315:AA3377,25,0),"")</f>
        <v/>
      </c>
      <c r="L326" s="8">
        <v>145</v>
      </c>
      <c r="N326"/>
    </row>
    <row r="327" spans="1:14" ht="16.5" x14ac:dyDescent="0.45">
      <c r="A327" s="10" t="str">
        <f>IFERROR(VLOOKUP(L327,'Raw data - THC'!A315:AA3378,4,0),"")</f>
        <v/>
      </c>
      <c r="B327" s="19" t="str">
        <f>IFERROR(VLOOKUP(L327,'Raw data - THC'!A315:AA3378,7,0),"")</f>
        <v/>
      </c>
      <c r="C327" s="10" t="str">
        <f>IFERROR(VLOOKUP(L327,'Raw data - THC'!A315:AA73378,9,0),"")</f>
        <v/>
      </c>
      <c r="D327" s="10" t="str">
        <f>IFERROR(VLOOKUP(L327,'Raw data - THC'!A315:AA3378,12,0),"")</f>
        <v/>
      </c>
      <c r="E327" s="10" t="str">
        <f>IFERROR(VLOOKUP(L327,'Raw data - THC'!A315:AA3378,14,0),"")</f>
        <v/>
      </c>
      <c r="F327" s="10" t="str">
        <f>IFERROR(VLOOKUP(L327,'Raw data - THC'!A315:AA3378,16,0),"")</f>
        <v/>
      </c>
      <c r="G327" s="10" t="str">
        <f>IFERROR(VLOOKUP(L327,'Raw data - THC'!A315:AA3378,18,0),"")</f>
        <v/>
      </c>
      <c r="H327" s="10" t="str">
        <f>IFERROR(VLOOKUP(L327,'Raw data - THC'!A315:AA3378,20,0),"")</f>
        <v/>
      </c>
      <c r="I327" s="10" t="str">
        <f>IFERROR(VLOOKUP(L327,'Raw data - THC'!A315:AA3378,22,0),"")</f>
        <v/>
      </c>
      <c r="J327" s="10" t="str">
        <f>IFERROR(VLOOKUP(L327,'Raw data - THC'!A315:AA3378,24,0),"")</f>
        <v/>
      </c>
      <c r="K327" s="10" t="str">
        <f>IFERROR(VLOOKUP(L327,'Raw data - THC'!A315:AA3378,25,0),"")</f>
        <v/>
      </c>
      <c r="L327" s="8">
        <v>145</v>
      </c>
      <c r="N327"/>
    </row>
    <row r="328" spans="1:14" ht="16.5" x14ac:dyDescent="0.45">
      <c r="A328" s="10" t="str">
        <f>IFERROR(VLOOKUP(L328,'Raw data - THC'!A315:AA3379,4,0),"")</f>
        <v/>
      </c>
      <c r="B328" s="19" t="str">
        <f>IFERROR(VLOOKUP(L328,'Raw data - THC'!A315:AA3379,7,0),"")</f>
        <v/>
      </c>
      <c r="C328" s="10" t="str">
        <f>IFERROR(VLOOKUP(L328,'Raw data - THC'!A315:AA73379,9,0),"")</f>
        <v/>
      </c>
      <c r="D328" s="10" t="str">
        <f>IFERROR(VLOOKUP(L328,'Raw data - THC'!A315:AA3379,12,0),"")</f>
        <v/>
      </c>
      <c r="E328" s="10" t="str">
        <f>IFERROR(VLOOKUP(L328,'Raw data - THC'!A315:AA3379,14,0),"")</f>
        <v/>
      </c>
      <c r="F328" s="10" t="str">
        <f>IFERROR(VLOOKUP(L328,'Raw data - THC'!A315:AA3379,16,0),"")</f>
        <v/>
      </c>
      <c r="G328" s="10" t="str">
        <f>IFERROR(VLOOKUP(L328,'Raw data - THC'!A315:AA3379,18,0),"")</f>
        <v/>
      </c>
      <c r="H328" s="10" t="str">
        <f>IFERROR(VLOOKUP(L328,'Raw data - THC'!A315:AA3379,20,0),"")</f>
        <v/>
      </c>
      <c r="I328" s="10" t="str">
        <f>IFERROR(VLOOKUP(L328,'Raw data - THC'!A315:AA3379,22,0),"")</f>
        <v/>
      </c>
      <c r="J328" s="10" t="str">
        <f>IFERROR(VLOOKUP(L328,'Raw data - THC'!A315:AA3379,24,0),"")</f>
        <v/>
      </c>
      <c r="K328" s="10" t="str">
        <f>IFERROR(VLOOKUP(L328,'Raw data - THC'!A315:AA3379,25,0),"")</f>
        <v/>
      </c>
      <c r="L328" s="8">
        <v>145</v>
      </c>
      <c r="N328"/>
    </row>
    <row r="329" spans="1:14" ht="16.5" x14ac:dyDescent="0.45">
      <c r="A329" s="10" t="str">
        <f>IFERROR(VLOOKUP(L329,'Raw data - THC'!A316:AA3380,4,0),"")</f>
        <v/>
      </c>
      <c r="B329" s="19" t="str">
        <f>IFERROR(VLOOKUP(L329,'Raw data - THC'!A316:AA3380,7,0),"")</f>
        <v/>
      </c>
      <c r="C329" s="10" t="str">
        <f>IFERROR(VLOOKUP(L329,'Raw data - THC'!A316:AA73380,9,0),"")</f>
        <v/>
      </c>
      <c r="D329" s="10" t="str">
        <f>IFERROR(VLOOKUP(L329,'Raw data - THC'!A316:AA3380,12,0),"")</f>
        <v/>
      </c>
      <c r="E329" s="10" t="str">
        <f>IFERROR(VLOOKUP(L329,'Raw data - THC'!A316:AA3380,14,0),"")</f>
        <v/>
      </c>
      <c r="F329" s="10" t="str">
        <f>IFERROR(VLOOKUP(L329,'Raw data - THC'!A316:AA3380,16,0),"")</f>
        <v/>
      </c>
      <c r="G329" s="10" t="str">
        <f>IFERROR(VLOOKUP(L329,'Raw data - THC'!A316:AA3380,18,0),"")</f>
        <v/>
      </c>
      <c r="H329" s="10" t="str">
        <f>IFERROR(VLOOKUP(L329,'Raw data - THC'!A316:AA3380,20,0),"")</f>
        <v/>
      </c>
      <c r="I329" s="10" t="str">
        <f>IFERROR(VLOOKUP(L329,'Raw data - THC'!A316:AA3380,22,0),"")</f>
        <v/>
      </c>
      <c r="J329" s="10" t="str">
        <f>IFERROR(VLOOKUP(L329,'Raw data - THC'!A316:AA3380,24,0),"")</f>
        <v/>
      </c>
      <c r="K329" s="10" t="str">
        <f>IFERROR(VLOOKUP(L329,'Raw data - THC'!A316:AA3380,25,0),"")</f>
        <v/>
      </c>
      <c r="L329" s="8">
        <v>145</v>
      </c>
      <c r="N329"/>
    </row>
    <row r="330" spans="1:14" ht="16.5" x14ac:dyDescent="0.45">
      <c r="A330" s="10" t="str">
        <f>IFERROR(VLOOKUP(L330,'Raw data - THC'!A317:AA3381,4,0),"")</f>
        <v/>
      </c>
      <c r="B330" s="19" t="str">
        <f>IFERROR(VLOOKUP(L330,'Raw data - THC'!A317:AA3381,7,0),"")</f>
        <v/>
      </c>
      <c r="C330" s="10" t="str">
        <f>IFERROR(VLOOKUP(L330,'Raw data - THC'!A317:AA73381,9,0),"")</f>
        <v/>
      </c>
      <c r="D330" s="10" t="str">
        <f>IFERROR(VLOOKUP(L330,'Raw data - THC'!A317:AA3381,12,0),"")</f>
        <v/>
      </c>
      <c r="E330" s="10" t="str">
        <f>IFERROR(VLOOKUP(L330,'Raw data - THC'!A317:AA3381,14,0),"")</f>
        <v/>
      </c>
      <c r="F330" s="10" t="str">
        <f>IFERROR(VLOOKUP(L330,'Raw data - THC'!A317:AA3381,16,0),"")</f>
        <v/>
      </c>
      <c r="G330" s="10" t="str">
        <f>IFERROR(VLOOKUP(L330,'Raw data - THC'!A317:AA3381,18,0),"")</f>
        <v/>
      </c>
      <c r="H330" s="10" t="str">
        <f>IFERROR(VLOOKUP(L330,'Raw data - THC'!A317:AA3381,20,0),"")</f>
        <v/>
      </c>
      <c r="I330" s="10" t="str">
        <f>IFERROR(VLOOKUP(L330,'Raw data - THC'!A317:AA3381,22,0),"")</f>
        <v/>
      </c>
      <c r="J330" s="10" t="str">
        <f>IFERROR(VLOOKUP(L330,'Raw data - THC'!A317:AA3381,24,0),"")</f>
        <v/>
      </c>
      <c r="K330" s="10" t="str">
        <f>IFERROR(VLOOKUP(L330,'Raw data - THC'!A317:AA3381,25,0),"")</f>
        <v/>
      </c>
      <c r="L330" s="8">
        <v>145</v>
      </c>
      <c r="N330"/>
    </row>
    <row r="331" spans="1:14" ht="16.5" x14ac:dyDescent="0.45">
      <c r="A331" s="10" t="str">
        <f>IFERROR(VLOOKUP(L331,'Raw data - THC'!A318:AA3382,4,0),"")</f>
        <v/>
      </c>
      <c r="B331" s="19" t="str">
        <f>IFERROR(VLOOKUP(L331,'Raw data - THC'!A318:AA3382,7,0),"")</f>
        <v/>
      </c>
      <c r="C331" s="10" t="str">
        <f>IFERROR(VLOOKUP(L331,'Raw data - THC'!A318:AA73382,9,0),"")</f>
        <v/>
      </c>
      <c r="D331" s="10" t="str">
        <f>IFERROR(VLOOKUP(L331,'Raw data - THC'!A318:AA3382,12,0),"")</f>
        <v/>
      </c>
      <c r="E331" s="10" t="str">
        <f>IFERROR(VLOOKUP(L331,'Raw data - THC'!A318:AA3382,14,0),"")</f>
        <v/>
      </c>
      <c r="F331" s="10" t="str">
        <f>IFERROR(VLOOKUP(L331,'Raw data - THC'!A318:AA3382,16,0),"")</f>
        <v/>
      </c>
      <c r="G331" s="10" t="str">
        <f>IFERROR(VLOOKUP(L331,'Raw data - THC'!A318:AA3382,18,0),"")</f>
        <v/>
      </c>
      <c r="H331" s="10" t="str">
        <f>IFERROR(VLOOKUP(L331,'Raw data - THC'!A318:AA3382,20,0),"")</f>
        <v/>
      </c>
      <c r="I331" s="10" t="str">
        <f>IFERROR(VLOOKUP(L331,'Raw data - THC'!A318:AA3382,22,0),"")</f>
        <v/>
      </c>
      <c r="J331" s="10" t="str">
        <f>IFERROR(VLOOKUP(L331,'Raw data - THC'!A318:AA3382,24,0),"")</f>
        <v/>
      </c>
      <c r="K331" s="10" t="str">
        <f>IFERROR(VLOOKUP(L331,'Raw data - THC'!A318:AA3382,25,0),"")</f>
        <v/>
      </c>
      <c r="L331" s="8">
        <v>145</v>
      </c>
      <c r="N331"/>
    </row>
    <row r="332" spans="1:14" ht="16.5" x14ac:dyDescent="0.45">
      <c r="A332" s="10" t="str">
        <f>IFERROR(VLOOKUP(L332,'Raw data - THC'!A319:AA3383,4,0),"")</f>
        <v/>
      </c>
      <c r="B332" s="19" t="str">
        <f>IFERROR(VLOOKUP(L332,'Raw data - THC'!A319:AA3383,7,0),"")</f>
        <v/>
      </c>
      <c r="C332" s="10" t="str">
        <f>IFERROR(VLOOKUP(L332,'Raw data - THC'!A319:AA73383,9,0),"")</f>
        <v/>
      </c>
      <c r="D332" s="10" t="str">
        <f>IFERROR(VLOOKUP(L332,'Raw data - THC'!A319:AA3383,12,0),"")</f>
        <v/>
      </c>
      <c r="E332" s="10" t="str">
        <f>IFERROR(VLOOKUP(L332,'Raw data - THC'!A319:AA3383,14,0),"")</f>
        <v/>
      </c>
      <c r="F332" s="10" t="str">
        <f>IFERROR(VLOOKUP(L332,'Raw data - THC'!A319:AA3383,16,0),"")</f>
        <v/>
      </c>
      <c r="G332" s="10" t="str">
        <f>IFERROR(VLOOKUP(L332,'Raw data - THC'!A319:AA3383,18,0),"")</f>
        <v/>
      </c>
      <c r="H332" s="10" t="str">
        <f>IFERROR(VLOOKUP(L332,'Raw data - THC'!A319:AA3383,20,0),"")</f>
        <v/>
      </c>
      <c r="I332" s="10" t="str">
        <f>IFERROR(VLOOKUP(L332,'Raw data - THC'!A319:AA3383,22,0),"")</f>
        <v/>
      </c>
      <c r="J332" s="10" t="str">
        <f>IFERROR(VLOOKUP(L332,'Raw data - THC'!A319:AA3383,24,0),"")</f>
        <v/>
      </c>
      <c r="K332" s="10" t="str">
        <f>IFERROR(VLOOKUP(L332,'Raw data - THC'!A319:AA3383,25,0),"")</f>
        <v/>
      </c>
      <c r="L332" s="8">
        <v>145</v>
      </c>
      <c r="N332"/>
    </row>
    <row r="333" spans="1:14" ht="16.5" x14ac:dyDescent="0.45">
      <c r="A333" s="10" t="str">
        <f>IFERROR(VLOOKUP(L333,'Raw data - THC'!A320:AA3384,4,0),"")</f>
        <v/>
      </c>
      <c r="B333" s="19" t="str">
        <f>IFERROR(VLOOKUP(L333,'Raw data - THC'!A320:AA3384,7,0),"")</f>
        <v/>
      </c>
      <c r="C333" s="10" t="str">
        <f>IFERROR(VLOOKUP(L333,'Raw data - THC'!A320:AA73384,9,0),"")</f>
        <v/>
      </c>
      <c r="D333" s="10" t="str">
        <f>IFERROR(VLOOKUP(L333,'Raw data - THC'!A320:AA3384,12,0),"")</f>
        <v/>
      </c>
      <c r="E333" s="10" t="str">
        <f>IFERROR(VLOOKUP(L333,'Raw data - THC'!A320:AA3384,14,0),"")</f>
        <v/>
      </c>
      <c r="F333" s="10" t="str">
        <f>IFERROR(VLOOKUP(L333,'Raw data - THC'!A320:AA3384,16,0),"")</f>
        <v/>
      </c>
      <c r="G333" s="10" t="str">
        <f>IFERROR(VLOOKUP(L333,'Raw data - THC'!A320:AA3384,18,0),"")</f>
        <v/>
      </c>
      <c r="H333" s="10" t="str">
        <f>IFERROR(VLOOKUP(L333,'Raw data - THC'!A320:AA3384,20,0),"")</f>
        <v/>
      </c>
      <c r="I333" s="10" t="str">
        <f>IFERROR(VLOOKUP(L333,'Raw data - THC'!A320:AA3384,22,0),"")</f>
        <v/>
      </c>
      <c r="J333" s="10" t="str">
        <f>IFERROR(VLOOKUP(L333,'Raw data - THC'!A320:AA3384,24,0),"")</f>
        <v/>
      </c>
      <c r="K333" s="10" t="str">
        <f>IFERROR(VLOOKUP(L333,'Raw data - THC'!A320:AA3384,25,0),"")</f>
        <v/>
      </c>
      <c r="L333" s="8">
        <v>145</v>
      </c>
      <c r="N333"/>
    </row>
    <row r="334" spans="1:14" ht="16.5" x14ac:dyDescent="0.45">
      <c r="A334" s="10" t="str">
        <f>IFERROR(VLOOKUP(L334,'Raw data - THC'!A321:AA3385,4,0),"")</f>
        <v/>
      </c>
      <c r="B334" s="19" t="str">
        <f>IFERROR(VLOOKUP(L334,'Raw data - THC'!A321:AA3385,7,0),"")</f>
        <v/>
      </c>
      <c r="C334" s="10" t="str">
        <f>IFERROR(VLOOKUP(L334,'Raw data - THC'!A321:AA73385,9,0),"")</f>
        <v/>
      </c>
      <c r="D334" s="10" t="str">
        <f>IFERROR(VLOOKUP(L334,'Raw data - THC'!A321:AA3385,12,0),"")</f>
        <v/>
      </c>
      <c r="E334" s="10" t="str">
        <f>IFERROR(VLOOKUP(L334,'Raw data - THC'!A321:AA3385,14,0),"")</f>
        <v/>
      </c>
      <c r="F334" s="10" t="str">
        <f>IFERROR(VLOOKUP(L334,'Raw data - THC'!A321:AA3385,16,0),"")</f>
        <v/>
      </c>
      <c r="G334" s="10" t="str">
        <f>IFERROR(VLOOKUP(L334,'Raw data - THC'!A321:AA3385,18,0),"")</f>
        <v/>
      </c>
      <c r="H334" s="10" t="str">
        <f>IFERROR(VLOOKUP(L334,'Raw data - THC'!A321:AA3385,20,0),"")</f>
        <v/>
      </c>
      <c r="I334" s="10" t="str">
        <f>IFERROR(VLOOKUP(L334,'Raw data - THC'!A321:AA3385,22,0),"")</f>
        <v/>
      </c>
      <c r="J334" s="10" t="str">
        <f>IFERROR(VLOOKUP(L334,'Raw data - THC'!A321:AA3385,24,0),"")</f>
        <v/>
      </c>
      <c r="K334" s="10" t="str">
        <f>IFERROR(VLOOKUP(L334,'Raw data - THC'!A321:AA3385,25,0),"")</f>
        <v/>
      </c>
      <c r="L334" s="8">
        <v>145</v>
      </c>
      <c r="N334"/>
    </row>
    <row r="335" spans="1:14" ht="16.5" x14ac:dyDescent="0.45">
      <c r="A335" s="10" t="str">
        <f>IFERROR(VLOOKUP(L335,'Raw data - THC'!A322:AA3386,4,0),"")</f>
        <v/>
      </c>
      <c r="B335" s="19" t="str">
        <f>IFERROR(VLOOKUP(L335,'Raw data - THC'!A322:AA3386,7,0),"")</f>
        <v/>
      </c>
      <c r="C335" s="10" t="str">
        <f>IFERROR(VLOOKUP(L335,'Raw data - THC'!A322:AA73386,9,0),"")</f>
        <v/>
      </c>
      <c r="D335" s="10" t="str">
        <f>IFERROR(VLOOKUP(L335,'Raw data - THC'!A322:AA3386,12,0),"")</f>
        <v/>
      </c>
      <c r="E335" s="10" t="str">
        <f>IFERROR(VLOOKUP(L335,'Raw data - THC'!A322:AA3386,14,0),"")</f>
        <v/>
      </c>
      <c r="F335" s="10" t="str">
        <f>IFERROR(VLOOKUP(L335,'Raw data - THC'!A322:AA3386,16,0),"")</f>
        <v/>
      </c>
      <c r="G335" s="10" t="str">
        <f>IFERROR(VLOOKUP(L335,'Raw data - THC'!A322:AA3386,18,0),"")</f>
        <v/>
      </c>
      <c r="H335" s="10" t="str">
        <f>IFERROR(VLOOKUP(L335,'Raw data - THC'!A322:AA3386,20,0),"")</f>
        <v/>
      </c>
      <c r="I335" s="10" t="str">
        <f>IFERROR(VLOOKUP(L335,'Raw data - THC'!A322:AA3386,22,0),"")</f>
        <v/>
      </c>
      <c r="J335" s="10" t="str">
        <f>IFERROR(VLOOKUP(L335,'Raw data - THC'!A322:AA3386,24,0),"")</f>
        <v/>
      </c>
      <c r="K335" s="10" t="str">
        <f>IFERROR(VLOOKUP(L335,'Raw data - THC'!A322:AA3386,25,0),"")</f>
        <v/>
      </c>
      <c r="L335" s="8">
        <v>145</v>
      </c>
      <c r="N335"/>
    </row>
    <row r="336" spans="1:14" ht="16.5" x14ac:dyDescent="0.45">
      <c r="A336" s="10" t="str">
        <f>IFERROR(VLOOKUP(L336,'Raw data - THC'!A323:AA3387,4,0),"")</f>
        <v/>
      </c>
      <c r="B336" s="19" t="str">
        <f>IFERROR(VLOOKUP(L336,'Raw data - THC'!A323:AA3387,7,0),"")</f>
        <v/>
      </c>
      <c r="C336" s="10" t="str">
        <f>IFERROR(VLOOKUP(L336,'Raw data - THC'!A323:AA73387,9,0),"")</f>
        <v/>
      </c>
      <c r="D336" s="10" t="str">
        <f>IFERROR(VLOOKUP(L336,'Raw data - THC'!A323:AA3387,12,0),"")</f>
        <v/>
      </c>
      <c r="E336" s="10" t="str">
        <f>IFERROR(VLOOKUP(L336,'Raw data - THC'!A323:AA3387,14,0),"")</f>
        <v/>
      </c>
      <c r="F336" s="10" t="str">
        <f>IFERROR(VLOOKUP(L336,'Raw data - THC'!A323:AA3387,16,0),"")</f>
        <v/>
      </c>
      <c r="G336" s="10" t="str">
        <f>IFERROR(VLOOKUP(L336,'Raw data - THC'!A323:AA3387,18,0),"")</f>
        <v/>
      </c>
      <c r="H336" s="10" t="str">
        <f>IFERROR(VLOOKUP(L336,'Raw data - THC'!A323:AA3387,20,0),"")</f>
        <v/>
      </c>
      <c r="I336" s="10" t="str">
        <f>IFERROR(VLOOKUP(L336,'Raw data - THC'!A323:AA3387,22,0),"")</f>
        <v/>
      </c>
      <c r="J336" s="10" t="str">
        <f>IFERROR(VLOOKUP(L336,'Raw data - THC'!A323:AA3387,24,0),"")</f>
        <v/>
      </c>
      <c r="K336" s="10" t="str">
        <f>IFERROR(VLOOKUP(L336,'Raw data - THC'!A323:AA3387,25,0),"")</f>
        <v/>
      </c>
      <c r="L336" s="8">
        <v>145</v>
      </c>
      <c r="N336"/>
    </row>
    <row r="337" spans="1:14" ht="16.5" x14ac:dyDescent="0.45">
      <c r="A337" s="10" t="str">
        <f>IFERROR(VLOOKUP(L337,'Raw data - THC'!A324:AA3388,4,0),"")</f>
        <v/>
      </c>
      <c r="B337" s="19" t="str">
        <f>IFERROR(VLOOKUP(L337,'Raw data - THC'!A324:AA3388,7,0),"")</f>
        <v/>
      </c>
      <c r="C337" s="10" t="str">
        <f>IFERROR(VLOOKUP(L337,'Raw data - THC'!A324:AA73388,9,0),"")</f>
        <v/>
      </c>
      <c r="D337" s="10" t="str">
        <f>IFERROR(VLOOKUP(L337,'Raw data - THC'!A324:AA3388,12,0),"")</f>
        <v/>
      </c>
      <c r="E337" s="10" t="str">
        <f>IFERROR(VLOOKUP(L337,'Raw data - THC'!A324:AA3388,14,0),"")</f>
        <v/>
      </c>
      <c r="F337" s="10" t="str">
        <f>IFERROR(VLOOKUP(L337,'Raw data - THC'!A324:AA3388,16,0),"")</f>
        <v/>
      </c>
      <c r="G337" s="10" t="str">
        <f>IFERROR(VLOOKUP(L337,'Raw data - THC'!A324:AA3388,18,0),"")</f>
        <v/>
      </c>
      <c r="H337" s="10" t="str">
        <f>IFERROR(VLOOKUP(L337,'Raw data - THC'!A324:AA3388,20,0),"")</f>
        <v/>
      </c>
      <c r="I337" s="10" t="str">
        <f>IFERROR(VLOOKUP(L337,'Raw data - THC'!A324:AA3388,22,0),"")</f>
        <v/>
      </c>
      <c r="J337" s="10" t="str">
        <f>IFERROR(VLOOKUP(L337,'Raw data - THC'!A324:AA3388,24,0),"")</f>
        <v/>
      </c>
      <c r="K337" s="10" t="str">
        <f>IFERROR(VLOOKUP(L337,'Raw data - THC'!A324:AA3388,25,0),"")</f>
        <v/>
      </c>
      <c r="L337" s="8">
        <v>145</v>
      </c>
      <c r="N337"/>
    </row>
    <row r="338" spans="1:14" ht="16.5" x14ac:dyDescent="0.45">
      <c r="A338" s="10" t="str">
        <f>IFERROR(VLOOKUP(L338,'Raw data - THC'!A325:AA3389,4,0),"")</f>
        <v/>
      </c>
      <c r="B338" s="19" t="str">
        <f>IFERROR(VLOOKUP(L338,'Raw data - THC'!A325:AA3389,7,0),"")</f>
        <v/>
      </c>
      <c r="C338" s="10" t="str">
        <f>IFERROR(VLOOKUP(L338,'Raw data - THC'!A325:AA73389,9,0),"")</f>
        <v/>
      </c>
      <c r="D338" s="10" t="str">
        <f>IFERROR(VLOOKUP(L338,'Raw data - THC'!A325:AA3389,12,0),"")</f>
        <v/>
      </c>
      <c r="E338" s="10" t="str">
        <f>IFERROR(VLOOKUP(L338,'Raw data - THC'!A325:AA3389,14,0),"")</f>
        <v/>
      </c>
      <c r="F338" s="10" t="str">
        <f>IFERROR(VLOOKUP(L338,'Raw data - THC'!A325:AA3389,16,0),"")</f>
        <v/>
      </c>
      <c r="G338" s="10" t="str">
        <f>IFERROR(VLOOKUP(L338,'Raw data - THC'!A325:AA3389,18,0),"")</f>
        <v/>
      </c>
      <c r="H338" s="10" t="str">
        <f>IFERROR(VLOOKUP(L338,'Raw data - THC'!A325:AA3389,20,0),"")</f>
        <v/>
      </c>
      <c r="I338" s="10" t="str">
        <f>IFERROR(VLOOKUP(L338,'Raw data - THC'!A325:AA3389,22,0),"")</f>
        <v/>
      </c>
      <c r="J338" s="10" t="str">
        <f>IFERROR(VLOOKUP(L338,'Raw data - THC'!A325:AA3389,24,0),"")</f>
        <v/>
      </c>
      <c r="K338" s="10" t="str">
        <f>IFERROR(VLOOKUP(L338,'Raw data - THC'!A325:AA3389,25,0),"")</f>
        <v/>
      </c>
      <c r="L338" s="8">
        <v>145</v>
      </c>
      <c r="N338"/>
    </row>
    <row r="339" spans="1:14" ht="16.5" x14ac:dyDescent="0.45">
      <c r="A339" s="10" t="str">
        <f>IFERROR(VLOOKUP(L339,'Raw data - THC'!A326:AA3390,4,0),"")</f>
        <v/>
      </c>
      <c r="B339" s="19" t="str">
        <f>IFERROR(VLOOKUP(L339,'Raw data - THC'!A326:AA3390,7,0),"")</f>
        <v/>
      </c>
      <c r="C339" s="10" t="str">
        <f>IFERROR(VLOOKUP(L339,'Raw data - THC'!A326:AA73390,9,0),"")</f>
        <v/>
      </c>
      <c r="D339" s="10" t="str">
        <f>IFERROR(VLOOKUP(L339,'Raw data - THC'!A326:AA3390,12,0),"")</f>
        <v/>
      </c>
      <c r="E339" s="10" t="str">
        <f>IFERROR(VLOOKUP(L339,'Raw data - THC'!A326:AA3390,14,0),"")</f>
        <v/>
      </c>
      <c r="F339" s="10" t="str">
        <f>IFERROR(VLOOKUP(L339,'Raw data - THC'!A326:AA3390,16,0),"")</f>
        <v/>
      </c>
      <c r="G339" s="10" t="str">
        <f>IFERROR(VLOOKUP(L339,'Raw data - THC'!A326:AA3390,18,0),"")</f>
        <v/>
      </c>
      <c r="H339" s="10" t="str">
        <f>IFERROR(VLOOKUP(L339,'Raw data - THC'!A326:AA3390,20,0),"")</f>
        <v/>
      </c>
      <c r="I339" s="10" t="str">
        <f>IFERROR(VLOOKUP(L339,'Raw data - THC'!A326:AA3390,22,0),"")</f>
        <v/>
      </c>
      <c r="J339" s="10" t="str">
        <f>IFERROR(VLOOKUP(L339,'Raw data - THC'!A326:AA3390,24,0),"")</f>
        <v/>
      </c>
      <c r="K339" s="10" t="str">
        <f>IFERROR(VLOOKUP(L339,'Raw data - THC'!A326:AA3390,25,0),"")</f>
        <v/>
      </c>
      <c r="L339" s="8">
        <v>145</v>
      </c>
      <c r="N339"/>
    </row>
    <row r="340" spans="1:14" ht="16.5" x14ac:dyDescent="0.45">
      <c r="A340" s="10" t="str">
        <f>IFERROR(VLOOKUP(L340,'Raw data - THC'!A327:AA3391,4,0),"")</f>
        <v/>
      </c>
      <c r="B340" s="19" t="str">
        <f>IFERROR(VLOOKUP(L340,'Raw data - THC'!A327:AA3391,7,0),"")</f>
        <v/>
      </c>
      <c r="C340" s="10" t="str">
        <f>IFERROR(VLOOKUP(L340,'Raw data - THC'!A327:AA73391,9,0),"")</f>
        <v/>
      </c>
      <c r="D340" s="10" t="str">
        <f>IFERROR(VLOOKUP(L340,'Raw data - THC'!A327:AA3391,12,0),"")</f>
        <v/>
      </c>
      <c r="E340" s="10" t="str">
        <f>IFERROR(VLOOKUP(L340,'Raw data - THC'!A327:AA3391,14,0),"")</f>
        <v/>
      </c>
      <c r="F340" s="10" t="str">
        <f>IFERROR(VLOOKUP(L340,'Raw data - THC'!A327:AA3391,16,0),"")</f>
        <v/>
      </c>
      <c r="G340" s="10" t="str">
        <f>IFERROR(VLOOKUP(L340,'Raw data - THC'!A327:AA3391,18,0),"")</f>
        <v/>
      </c>
      <c r="H340" s="10" t="str">
        <f>IFERROR(VLOOKUP(L340,'Raw data - THC'!A327:AA3391,20,0),"")</f>
        <v/>
      </c>
      <c r="I340" s="10" t="str">
        <f>IFERROR(VLOOKUP(L340,'Raw data - THC'!A327:AA3391,22,0),"")</f>
        <v/>
      </c>
      <c r="J340" s="10" t="str">
        <f>IFERROR(VLOOKUP(L340,'Raw data - THC'!A327:AA3391,24,0),"")</f>
        <v/>
      </c>
      <c r="K340" s="10" t="str">
        <f>IFERROR(VLOOKUP(L340,'Raw data - THC'!A327:AA3391,25,0),"")</f>
        <v/>
      </c>
      <c r="L340" s="8">
        <v>145</v>
      </c>
      <c r="N340"/>
    </row>
    <row r="341" spans="1:14" ht="16.5" x14ac:dyDescent="0.45">
      <c r="A341" s="10" t="str">
        <f>IFERROR(VLOOKUP(L341,'Raw data - THC'!A328:AA3392,4,0),"")</f>
        <v/>
      </c>
      <c r="B341" s="19" t="str">
        <f>IFERROR(VLOOKUP(L341,'Raw data - THC'!A328:AA3392,7,0),"")</f>
        <v/>
      </c>
      <c r="C341" s="10" t="str">
        <f>IFERROR(VLOOKUP(L341,'Raw data - THC'!A328:AA73392,9,0),"")</f>
        <v/>
      </c>
      <c r="D341" s="10" t="str">
        <f>IFERROR(VLOOKUP(L341,'Raw data - THC'!A328:AA3392,12,0),"")</f>
        <v/>
      </c>
      <c r="E341" s="10" t="str">
        <f>IFERROR(VLOOKUP(L341,'Raw data - THC'!A328:AA3392,14,0),"")</f>
        <v/>
      </c>
      <c r="F341" s="10" t="str">
        <f>IFERROR(VLOOKUP(L341,'Raw data - THC'!A328:AA3392,16,0),"")</f>
        <v/>
      </c>
      <c r="G341" s="10" t="str">
        <f>IFERROR(VLOOKUP(L341,'Raw data - THC'!A328:AA3392,18,0),"")</f>
        <v/>
      </c>
      <c r="H341" s="10" t="str">
        <f>IFERROR(VLOOKUP(L341,'Raw data - THC'!A328:AA3392,20,0),"")</f>
        <v/>
      </c>
      <c r="I341" s="10" t="str">
        <f>IFERROR(VLOOKUP(L341,'Raw data - THC'!A328:AA3392,22,0),"")</f>
        <v/>
      </c>
      <c r="J341" s="10" t="str">
        <f>IFERROR(VLOOKUP(L341,'Raw data - THC'!A328:AA3392,24,0),"")</f>
        <v/>
      </c>
      <c r="K341" s="10" t="str">
        <f>IFERROR(VLOOKUP(L341,'Raw data - THC'!A328:AA3392,25,0),"")</f>
        <v/>
      </c>
      <c r="L341" s="8">
        <v>145</v>
      </c>
      <c r="N341"/>
    </row>
    <row r="342" spans="1:14" ht="16.5" x14ac:dyDescent="0.45">
      <c r="A342" s="10" t="str">
        <f>IFERROR(VLOOKUP(L342,'Raw data - THC'!A329:AA3393,4,0),"")</f>
        <v/>
      </c>
      <c r="B342" s="19" t="str">
        <f>IFERROR(VLOOKUP(L342,'Raw data - THC'!A329:AA3393,7,0),"")</f>
        <v/>
      </c>
      <c r="C342" s="10" t="str">
        <f>IFERROR(VLOOKUP(L342,'Raw data - THC'!A329:AA73393,9,0),"")</f>
        <v/>
      </c>
      <c r="D342" s="10" t="str">
        <f>IFERROR(VLOOKUP(L342,'Raw data - THC'!A329:AA3393,12,0),"")</f>
        <v/>
      </c>
      <c r="E342" s="10" t="str">
        <f>IFERROR(VLOOKUP(L342,'Raw data - THC'!A329:AA3393,14,0),"")</f>
        <v/>
      </c>
      <c r="F342" s="10" t="str">
        <f>IFERROR(VLOOKUP(L342,'Raw data - THC'!A329:AA3393,16,0),"")</f>
        <v/>
      </c>
      <c r="G342" s="10" t="str">
        <f>IFERROR(VLOOKUP(L342,'Raw data - THC'!A329:AA3393,18,0),"")</f>
        <v/>
      </c>
      <c r="H342" s="10" t="str">
        <f>IFERROR(VLOOKUP(L342,'Raw data - THC'!A329:AA3393,20,0),"")</f>
        <v/>
      </c>
      <c r="I342" s="10" t="str">
        <f>IFERROR(VLOOKUP(L342,'Raw data - THC'!A329:AA3393,22,0),"")</f>
        <v/>
      </c>
      <c r="J342" s="10" t="str">
        <f>IFERROR(VLOOKUP(L342,'Raw data - THC'!A329:AA3393,24,0),"")</f>
        <v/>
      </c>
      <c r="K342" s="10" t="str">
        <f>IFERROR(VLOOKUP(L342,'Raw data - THC'!A329:AA3393,25,0),"")</f>
        <v/>
      </c>
      <c r="L342" s="8">
        <v>145</v>
      </c>
      <c r="N342"/>
    </row>
    <row r="343" spans="1:14" ht="16.5" x14ac:dyDescent="0.45">
      <c r="A343" s="10" t="str">
        <f>IFERROR(VLOOKUP(L343,'Raw data - THC'!A330:AA3394,4,0),"")</f>
        <v/>
      </c>
      <c r="B343" s="19" t="str">
        <f>IFERROR(VLOOKUP(L343,'Raw data - THC'!A330:AA3394,7,0),"")</f>
        <v/>
      </c>
      <c r="C343" s="10" t="str">
        <f>IFERROR(VLOOKUP(L343,'Raw data - THC'!A330:AA73394,9,0),"")</f>
        <v/>
      </c>
      <c r="D343" s="10" t="str">
        <f>IFERROR(VLOOKUP(L343,'Raw data - THC'!A330:AA3394,12,0),"")</f>
        <v/>
      </c>
      <c r="E343" s="10" t="str">
        <f>IFERROR(VLOOKUP(L343,'Raw data - THC'!A330:AA3394,14,0),"")</f>
        <v/>
      </c>
      <c r="F343" s="10" t="str">
        <f>IFERROR(VLOOKUP(L343,'Raw data - THC'!A330:AA3394,16,0),"")</f>
        <v/>
      </c>
      <c r="G343" s="10" t="str">
        <f>IFERROR(VLOOKUP(L343,'Raw data - THC'!A330:AA3394,18,0),"")</f>
        <v/>
      </c>
      <c r="H343" s="10" t="str">
        <f>IFERROR(VLOOKUP(L343,'Raw data - THC'!A330:AA3394,20,0),"")</f>
        <v/>
      </c>
      <c r="I343" s="10" t="str">
        <f>IFERROR(VLOOKUP(L343,'Raw data - THC'!A330:AA3394,22,0),"")</f>
        <v/>
      </c>
      <c r="J343" s="10" t="str">
        <f>IFERROR(VLOOKUP(L343,'Raw data - THC'!A330:AA3394,24,0),"")</f>
        <v/>
      </c>
      <c r="K343" s="10" t="str">
        <f>IFERROR(VLOOKUP(L343,'Raw data - THC'!A330:AA3394,25,0),"")</f>
        <v/>
      </c>
      <c r="L343" s="8">
        <v>145</v>
      </c>
      <c r="N343"/>
    </row>
    <row r="344" spans="1:14" ht="16.5" x14ac:dyDescent="0.45">
      <c r="A344" s="10" t="str">
        <f>IFERROR(VLOOKUP(L344,'Raw data - THC'!A331:AA3395,4,0),"")</f>
        <v/>
      </c>
      <c r="B344" s="19" t="str">
        <f>IFERROR(VLOOKUP(L344,'Raw data - THC'!A331:AA3395,7,0),"")</f>
        <v/>
      </c>
      <c r="C344" s="10" t="str">
        <f>IFERROR(VLOOKUP(L344,'Raw data - THC'!A331:AA73395,9,0),"")</f>
        <v/>
      </c>
      <c r="D344" s="10" t="str">
        <f>IFERROR(VLOOKUP(L344,'Raw data - THC'!A331:AA3395,12,0),"")</f>
        <v/>
      </c>
      <c r="E344" s="10" t="str">
        <f>IFERROR(VLOOKUP(L344,'Raw data - THC'!A331:AA3395,14,0),"")</f>
        <v/>
      </c>
      <c r="F344" s="10" t="str">
        <f>IFERROR(VLOOKUP(L344,'Raw data - THC'!A331:AA3395,16,0),"")</f>
        <v/>
      </c>
      <c r="G344" s="10" t="str">
        <f>IFERROR(VLOOKUP(L344,'Raw data - THC'!A331:AA3395,18,0),"")</f>
        <v/>
      </c>
      <c r="H344" s="10" t="str">
        <f>IFERROR(VLOOKUP(L344,'Raw data - THC'!A331:AA3395,20,0),"")</f>
        <v/>
      </c>
      <c r="I344" s="10" t="str">
        <f>IFERROR(VLOOKUP(L344,'Raw data - THC'!A331:AA3395,22,0),"")</f>
        <v/>
      </c>
      <c r="J344" s="10" t="str">
        <f>IFERROR(VLOOKUP(L344,'Raw data - THC'!A331:AA3395,24,0),"")</f>
        <v/>
      </c>
      <c r="K344" s="10" t="str">
        <f>IFERROR(VLOOKUP(L344,'Raw data - THC'!A331:AA3395,25,0),"")</f>
        <v/>
      </c>
      <c r="L344" s="8">
        <v>145</v>
      </c>
      <c r="N344"/>
    </row>
    <row r="345" spans="1:14" ht="16.5" x14ac:dyDescent="0.45">
      <c r="A345" s="10" t="str">
        <f>IFERROR(VLOOKUP(L345,'Raw data - THC'!A332:AA3396,4,0),"")</f>
        <v/>
      </c>
      <c r="B345" s="19" t="str">
        <f>IFERROR(VLOOKUP(L345,'Raw data - THC'!A332:AA3396,7,0),"")</f>
        <v/>
      </c>
      <c r="C345" s="10" t="str">
        <f>IFERROR(VLOOKUP(L345,'Raw data - THC'!A332:AA73396,9,0),"")</f>
        <v/>
      </c>
      <c r="D345" s="10" t="str">
        <f>IFERROR(VLOOKUP(L345,'Raw data - THC'!A332:AA3396,12,0),"")</f>
        <v/>
      </c>
      <c r="E345" s="10" t="str">
        <f>IFERROR(VLOOKUP(L345,'Raw data - THC'!A332:AA3396,14,0),"")</f>
        <v/>
      </c>
      <c r="F345" s="10" t="str">
        <f>IFERROR(VLOOKUP(L345,'Raw data - THC'!A332:AA3396,16,0),"")</f>
        <v/>
      </c>
      <c r="G345" s="10" t="str">
        <f>IFERROR(VLOOKUP(L345,'Raw data - THC'!A332:AA3396,18,0),"")</f>
        <v/>
      </c>
      <c r="H345" s="10" t="str">
        <f>IFERROR(VLOOKUP(L345,'Raw data - THC'!A332:AA3396,20,0),"")</f>
        <v/>
      </c>
      <c r="I345" s="10" t="str">
        <f>IFERROR(VLOOKUP(L345,'Raw data - THC'!A332:AA3396,22,0),"")</f>
        <v/>
      </c>
      <c r="J345" s="10" t="str">
        <f>IFERROR(VLOOKUP(L345,'Raw data - THC'!A332:AA3396,24,0),"")</f>
        <v/>
      </c>
      <c r="K345" s="10" t="str">
        <f>IFERROR(VLOOKUP(L345,'Raw data - THC'!A332:AA3396,25,0),"")</f>
        <v/>
      </c>
      <c r="L345" s="8">
        <v>145</v>
      </c>
      <c r="N345"/>
    </row>
    <row r="346" spans="1:14" ht="16.5" x14ac:dyDescent="0.45">
      <c r="A346" s="10" t="str">
        <f>IFERROR(VLOOKUP(L346,'Raw data - THC'!A333:AA3397,4,0),"")</f>
        <v/>
      </c>
      <c r="B346" s="19" t="str">
        <f>IFERROR(VLOOKUP(L346,'Raw data - THC'!A333:AA3397,7,0),"")</f>
        <v/>
      </c>
      <c r="C346" s="10" t="str">
        <f>IFERROR(VLOOKUP(L346,'Raw data - THC'!A333:AA73397,9,0),"")</f>
        <v/>
      </c>
      <c r="D346" s="10" t="str">
        <f>IFERROR(VLOOKUP(L346,'Raw data - THC'!A333:AA3397,12,0),"")</f>
        <v/>
      </c>
      <c r="E346" s="10" t="str">
        <f>IFERROR(VLOOKUP(L346,'Raw data - THC'!A333:AA3397,14,0),"")</f>
        <v/>
      </c>
      <c r="F346" s="10" t="str">
        <f>IFERROR(VLOOKUP(L346,'Raw data - THC'!A333:AA3397,16,0),"")</f>
        <v/>
      </c>
      <c r="G346" s="10" t="str">
        <f>IFERROR(VLOOKUP(L346,'Raw data - THC'!A333:AA3397,18,0),"")</f>
        <v/>
      </c>
      <c r="H346" s="10" t="str">
        <f>IFERROR(VLOOKUP(L346,'Raw data - THC'!A333:AA3397,20,0),"")</f>
        <v/>
      </c>
      <c r="I346" s="10" t="str">
        <f>IFERROR(VLOOKUP(L346,'Raw data - THC'!A333:AA3397,22,0),"")</f>
        <v/>
      </c>
      <c r="J346" s="10" t="str">
        <f>IFERROR(VLOOKUP(L346,'Raw data - THC'!A333:AA3397,24,0),"")</f>
        <v/>
      </c>
      <c r="K346" s="10" t="str">
        <f>IFERROR(VLOOKUP(L346,'Raw data - THC'!A333:AA3397,25,0),"")</f>
        <v/>
      </c>
      <c r="L346" s="8">
        <v>145</v>
      </c>
      <c r="N346"/>
    </row>
    <row r="347" spans="1:14" ht="16.5" x14ac:dyDescent="0.45">
      <c r="A347" s="10" t="str">
        <f>IFERROR(VLOOKUP(L347,'Raw data - THC'!A334:AA3398,4,0),"")</f>
        <v/>
      </c>
      <c r="B347" s="19" t="str">
        <f>IFERROR(VLOOKUP(L347,'Raw data - THC'!A334:AA3398,7,0),"")</f>
        <v/>
      </c>
      <c r="C347" s="10" t="str">
        <f>IFERROR(VLOOKUP(L347,'Raw data - THC'!A334:AA73398,9,0),"")</f>
        <v/>
      </c>
      <c r="D347" s="10" t="str">
        <f>IFERROR(VLOOKUP(L347,'Raw data - THC'!A334:AA3398,12,0),"")</f>
        <v/>
      </c>
      <c r="E347" s="10" t="str">
        <f>IFERROR(VLOOKUP(L347,'Raw data - THC'!A334:AA3398,14,0),"")</f>
        <v/>
      </c>
      <c r="F347" s="10" t="str">
        <f>IFERROR(VLOOKUP(L347,'Raw data - THC'!A334:AA3398,16,0),"")</f>
        <v/>
      </c>
      <c r="G347" s="10" t="str">
        <f>IFERROR(VLOOKUP(L347,'Raw data - THC'!A334:AA3398,18,0),"")</f>
        <v/>
      </c>
      <c r="H347" s="10" t="str">
        <f>IFERROR(VLOOKUP(L347,'Raw data - THC'!A334:AA3398,20,0),"")</f>
        <v/>
      </c>
      <c r="I347" s="10" t="str">
        <f>IFERROR(VLOOKUP(L347,'Raw data - THC'!A334:AA3398,22,0),"")</f>
        <v/>
      </c>
      <c r="J347" s="10" t="str">
        <f>IFERROR(VLOOKUP(L347,'Raw data - THC'!A334:AA3398,24,0),"")</f>
        <v/>
      </c>
      <c r="K347" s="10" t="str">
        <f>IFERROR(VLOOKUP(L347,'Raw data - THC'!A334:AA3398,25,0),"")</f>
        <v/>
      </c>
      <c r="L347" s="8">
        <v>145</v>
      </c>
      <c r="N347"/>
    </row>
    <row r="348" spans="1:14" ht="16.5" x14ac:dyDescent="0.45">
      <c r="A348" s="10" t="str">
        <f>IFERROR(VLOOKUP(L348,'Raw data - THC'!A335:AA3399,4,0),"")</f>
        <v/>
      </c>
      <c r="B348" s="19" t="str">
        <f>IFERROR(VLOOKUP(L348,'Raw data - THC'!A335:AA3399,7,0),"")</f>
        <v/>
      </c>
      <c r="C348" s="10" t="str">
        <f>IFERROR(VLOOKUP(L348,'Raw data - THC'!A335:AA73399,9,0),"")</f>
        <v/>
      </c>
      <c r="D348" s="10" t="str">
        <f>IFERROR(VLOOKUP(L348,'Raw data - THC'!A335:AA3399,12,0),"")</f>
        <v/>
      </c>
      <c r="E348" s="10" t="str">
        <f>IFERROR(VLOOKUP(L348,'Raw data - THC'!A335:AA3399,14,0),"")</f>
        <v/>
      </c>
      <c r="F348" s="10" t="str">
        <f>IFERROR(VLOOKUP(L348,'Raw data - THC'!A335:AA3399,16,0),"")</f>
        <v/>
      </c>
      <c r="G348" s="10" t="str">
        <f>IFERROR(VLOOKUP(L348,'Raw data - THC'!A335:AA3399,18,0),"")</f>
        <v/>
      </c>
      <c r="H348" s="10" t="str">
        <f>IFERROR(VLOOKUP(L348,'Raw data - THC'!A335:AA3399,20,0),"")</f>
        <v/>
      </c>
      <c r="I348" s="10" t="str">
        <f>IFERROR(VLOOKUP(L348,'Raw data - THC'!A335:AA3399,22,0),"")</f>
        <v/>
      </c>
      <c r="J348" s="10" t="str">
        <f>IFERROR(VLOOKUP(L348,'Raw data - THC'!A335:AA3399,24,0),"")</f>
        <v/>
      </c>
      <c r="K348" s="10" t="str">
        <f>IFERROR(VLOOKUP(L348,'Raw data - THC'!A335:AA3399,25,0),"")</f>
        <v/>
      </c>
      <c r="L348" s="8">
        <v>145</v>
      </c>
      <c r="N348"/>
    </row>
    <row r="349" spans="1:14" ht="16.5" x14ac:dyDescent="0.45">
      <c r="A349" s="10" t="str">
        <f>IFERROR(VLOOKUP(L349,'Raw data - THC'!A336:AA3400,4,0),"")</f>
        <v/>
      </c>
      <c r="B349" s="19" t="str">
        <f>IFERROR(VLOOKUP(L349,'Raw data - THC'!A336:AA3400,7,0),"")</f>
        <v/>
      </c>
      <c r="C349" s="10" t="str">
        <f>IFERROR(VLOOKUP(L349,'Raw data - THC'!A336:AA73400,9,0),"")</f>
        <v/>
      </c>
      <c r="D349" s="10" t="str">
        <f>IFERROR(VLOOKUP(L349,'Raw data - THC'!A336:AA3400,12,0),"")</f>
        <v/>
      </c>
      <c r="E349" s="10" t="str">
        <f>IFERROR(VLOOKUP(L349,'Raw data - THC'!A336:AA3400,14,0),"")</f>
        <v/>
      </c>
      <c r="F349" s="10" t="str">
        <f>IFERROR(VLOOKUP(L349,'Raw data - THC'!A336:AA3400,16,0),"")</f>
        <v/>
      </c>
      <c r="G349" s="10" t="str">
        <f>IFERROR(VLOOKUP(L349,'Raw data - THC'!A336:AA3400,18,0),"")</f>
        <v/>
      </c>
      <c r="H349" s="10" t="str">
        <f>IFERROR(VLOOKUP(L349,'Raw data - THC'!A336:AA3400,20,0),"")</f>
        <v/>
      </c>
      <c r="I349" s="10" t="str">
        <f>IFERROR(VLOOKUP(L349,'Raw data - THC'!A336:AA3400,22,0),"")</f>
        <v/>
      </c>
      <c r="J349" s="10" t="str">
        <f>IFERROR(VLOOKUP(L349,'Raw data - THC'!A336:AA3400,24,0),"")</f>
        <v/>
      </c>
      <c r="K349" s="10" t="str">
        <f>IFERROR(VLOOKUP(L349,'Raw data - THC'!A336:AA3400,25,0),"")</f>
        <v/>
      </c>
      <c r="L349" s="8">
        <v>145</v>
      </c>
      <c r="N349"/>
    </row>
    <row r="350" spans="1:14" ht="16.5" x14ac:dyDescent="0.45">
      <c r="A350" s="10" t="str">
        <f>IFERROR(VLOOKUP(L350,'Raw data - THC'!A337:AA3401,4,0),"")</f>
        <v/>
      </c>
      <c r="B350" s="19" t="str">
        <f>IFERROR(VLOOKUP(L350,'Raw data - THC'!A337:AA3401,7,0),"")</f>
        <v/>
      </c>
      <c r="C350" s="10" t="str">
        <f>IFERROR(VLOOKUP(L350,'Raw data - THC'!A337:AA73401,9,0),"")</f>
        <v/>
      </c>
      <c r="D350" s="10" t="str">
        <f>IFERROR(VLOOKUP(L350,'Raw data - THC'!A337:AA3401,12,0),"")</f>
        <v/>
      </c>
      <c r="E350" s="10" t="str">
        <f>IFERROR(VLOOKUP(L350,'Raw data - THC'!A337:AA3401,14,0),"")</f>
        <v/>
      </c>
      <c r="F350" s="10" t="str">
        <f>IFERROR(VLOOKUP(L350,'Raw data - THC'!A337:AA3401,16,0),"")</f>
        <v/>
      </c>
      <c r="G350" s="10" t="str">
        <f>IFERROR(VLOOKUP(L350,'Raw data - THC'!A337:AA3401,18,0),"")</f>
        <v/>
      </c>
      <c r="H350" s="10" t="str">
        <f>IFERROR(VLOOKUP(L350,'Raw data - THC'!A337:AA3401,20,0),"")</f>
        <v/>
      </c>
      <c r="I350" s="10" t="str">
        <f>IFERROR(VLOOKUP(L350,'Raw data - THC'!A337:AA3401,22,0),"")</f>
        <v/>
      </c>
      <c r="J350" s="10" t="str">
        <f>IFERROR(VLOOKUP(L350,'Raw data - THC'!A337:AA3401,24,0),"")</f>
        <v/>
      </c>
      <c r="K350" s="10" t="str">
        <f>IFERROR(VLOOKUP(L350,'Raw data - THC'!A337:AA3401,25,0),"")</f>
        <v/>
      </c>
      <c r="L350" s="8">
        <v>145</v>
      </c>
      <c r="N350"/>
    </row>
    <row r="351" spans="1:14" ht="16.5" x14ac:dyDescent="0.45">
      <c r="A351" s="10" t="str">
        <f>IFERROR(VLOOKUP(L351,'Raw data - THC'!A338:AA3402,4,0),"")</f>
        <v/>
      </c>
      <c r="B351" s="19" t="str">
        <f>IFERROR(VLOOKUP(L351,'Raw data - THC'!A338:AA3402,7,0),"")</f>
        <v/>
      </c>
      <c r="C351" s="10" t="str">
        <f>IFERROR(VLOOKUP(L351,'Raw data - THC'!A338:AA73402,9,0),"")</f>
        <v/>
      </c>
      <c r="D351" s="10" t="str">
        <f>IFERROR(VLOOKUP(L351,'Raw data - THC'!A338:AA3402,12,0),"")</f>
        <v/>
      </c>
      <c r="E351" s="10" t="str">
        <f>IFERROR(VLOOKUP(L351,'Raw data - THC'!A338:AA3402,14,0),"")</f>
        <v/>
      </c>
      <c r="F351" s="10" t="str">
        <f>IFERROR(VLOOKUP(L351,'Raw data - THC'!A338:AA3402,16,0),"")</f>
        <v/>
      </c>
      <c r="G351" s="10" t="str">
        <f>IFERROR(VLOOKUP(L351,'Raw data - THC'!A338:AA3402,18,0),"")</f>
        <v/>
      </c>
      <c r="H351" s="10" t="str">
        <f>IFERROR(VLOOKUP(L351,'Raw data - THC'!A338:AA3402,20,0),"")</f>
        <v/>
      </c>
      <c r="I351" s="10" t="str">
        <f>IFERROR(VLOOKUP(L351,'Raw data - THC'!A338:AA3402,22,0),"")</f>
        <v/>
      </c>
      <c r="J351" s="10" t="str">
        <f>IFERROR(VLOOKUP(L351,'Raw data - THC'!A338:AA3402,24,0),"")</f>
        <v/>
      </c>
      <c r="K351" s="10" t="str">
        <f>IFERROR(VLOOKUP(L351,'Raw data - THC'!A338:AA3402,25,0),"")</f>
        <v/>
      </c>
      <c r="L351" s="8">
        <v>145</v>
      </c>
      <c r="N351"/>
    </row>
    <row r="352" spans="1:14" ht="16.5" x14ac:dyDescent="0.45">
      <c r="A352" s="10" t="str">
        <f>IFERROR(VLOOKUP(L352,'Raw data - THC'!A339:AA3403,4,0),"")</f>
        <v/>
      </c>
      <c r="B352" s="19" t="str">
        <f>IFERROR(VLOOKUP(L352,'Raw data - THC'!A339:AA3403,7,0),"")</f>
        <v/>
      </c>
      <c r="C352" s="10" t="str">
        <f>IFERROR(VLOOKUP(L352,'Raw data - THC'!A339:AA73403,9,0),"")</f>
        <v/>
      </c>
      <c r="D352" s="10" t="str">
        <f>IFERROR(VLOOKUP(L352,'Raw data - THC'!A339:AA3403,12,0),"")</f>
        <v/>
      </c>
      <c r="E352" s="10" t="str">
        <f>IFERROR(VLOOKUP(L352,'Raw data - THC'!A339:AA3403,14,0),"")</f>
        <v/>
      </c>
      <c r="F352" s="10" t="str">
        <f>IFERROR(VLOOKUP(L352,'Raw data - THC'!A339:AA3403,16,0),"")</f>
        <v/>
      </c>
      <c r="G352" s="10" t="str">
        <f>IFERROR(VLOOKUP(L352,'Raw data - THC'!A339:AA3403,18,0),"")</f>
        <v/>
      </c>
      <c r="H352" s="10" t="str">
        <f>IFERROR(VLOOKUP(L352,'Raw data - THC'!A339:AA3403,20,0),"")</f>
        <v/>
      </c>
      <c r="I352" s="10" t="str">
        <f>IFERROR(VLOOKUP(L352,'Raw data - THC'!A339:AA3403,22,0),"")</f>
        <v/>
      </c>
      <c r="J352" s="10" t="str">
        <f>IFERROR(VLOOKUP(L352,'Raw data - THC'!A339:AA3403,24,0),"")</f>
        <v/>
      </c>
      <c r="K352" s="10" t="str">
        <f>IFERROR(VLOOKUP(L352,'Raw data - THC'!A339:AA3403,25,0),"")</f>
        <v/>
      </c>
      <c r="L352" s="8">
        <v>145</v>
      </c>
      <c r="N352"/>
    </row>
    <row r="353" spans="1:14" ht="16.5" x14ac:dyDescent="0.45">
      <c r="A353" s="10" t="str">
        <f>IFERROR(VLOOKUP(L353,'Raw data - THC'!A340:AA3404,4,0),"")</f>
        <v/>
      </c>
      <c r="B353" s="19" t="str">
        <f>IFERROR(VLOOKUP(L353,'Raw data - THC'!A340:AA3404,7,0),"")</f>
        <v/>
      </c>
      <c r="C353" s="10" t="str">
        <f>IFERROR(VLOOKUP(L353,'Raw data - THC'!A340:AA73404,9,0),"")</f>
        <v/>
      </c>
      <c r="D353" s="10" t="str">
        <f>IFERROR(VLOOKUP(L353,'Raw data - THC'!A340:AA3404,12,0),"")</f>
        <v/>
      </c>
      <c r="E353" s="10" t="str">
        <f>IFERROR(VLOOKUP(L353,'Raw data - THC'!A340:AA3404,14,0),"")</f>
        <v/>
      </c>
      <c r="F353" s="10" t="str">
        <f>IFERROR(VLOOKUP(L353,'Raw data - THC'!A340:AA3404,16,0),"")</f>
        <v/>
      </c>
      <c r="G353" s="10" t="str">
        <f>IFERROR(VLOOKUP(L353,'Raw data - THC'!A340:AA3404,18,0),"")</f>
        <v/>
      </c>
      <c r="H353" s="10" t="str">
        <f>IFERROR(VLOOKUP(L353,'Raw data - THC'!A340:AA3404,20,0),"")</f>
        <v/>
      </c>
      <c r="I353" s="10" t="str">
        <f>IFERROR(VLOOKUP(L353,'Raw data - THC'!A340:AA3404,22,0),"")</f>
        <v/>
      </c>
      <c r="J353" s="10" t="str">
        <f>IFERROR(VLOOKUP(L353,'Raw data - THC'!A340:AA3404,24,0),"")</f>
        <v/>
      </c>
      <c r="K353" s="10" t="str">
        <f>IFERROR(VLOOKUP(L353,'Raw data - THC'!A340:AA3404,25,0),"")</f>
        <v/>
      </c>
      <c r="L353" s="8">
        <v>145</v>
      </c>
      <c r="N353"/>
    </row>
    <row r="354" spans="1:14" ht="16.5" x14ac:dyDescent="0.45">
      <c r="A354" s="10" t="str">
        <f>IFERROR(VLOOKUP(L354,'Raw data - THC'!A341:AA3405,4,0),"")</f>
        <v/>
      </c>
      <c r="B354" s="19" t="str">
        <f>IFERROR(VLOOKUP(L354,'Raw data - THC'!A341:AA3405,7,0),"")</f>
        <v/>
      </c>
      <c r="C354" s="10" t="str">
        <f>IFERROR(VLOOKUP(L354,'Raw data - THC'!A341:AA73405,9,0),"")</f>
        <v/>
      </c>
      <c r="D354" s="10" t="str">
        <f>IFERROR(VLOOKUP(L354,'Raw data - THC'!A341:AA3405,12,0),"")</f>
        <v/>
      </c>
      <c r="E354" s="10" t="str">
        <f>IFERROR(VLOOKUP(L354,'Raw data - THC'!A341:AA3405,14,0),"")</f>
        <v/>
      </c>
      <c r="F354" s="10" t="str">
        <f>IFERROR(VLOOKUP(L354,'Raw data - THC'!A341:AA3405,16,0),"")</f>
        <v/>
      </c>
      <c r="G354" s="10" t="str">
        <f>IFERROR(VLOOKUP(L354,'Raw data - THC'!A341:AA3405,18,0),"")</f>
        <v/>
      </c>
      <c r="H354" s="10" t="str">
        <f>IFERROR(VLOOKUP(L354,'Raw data - THC'!A341:AA3405,20,0),"")</f>
        <v/>
      </c>
      <c r="I354" s="10" t="str">
        <f>IFERROR(VLOOKUP(L354,'Raw data - THC'!A341:AA3405,22,0),"")</f>
        <v/>
      </c>
      <c r="J354" s="10" t="str">
        <f>IFERROR(VLOOKUP(L354,'Raw data - THC'!A341:AA3405,24,0),"")</f>
        <v/>
      </c>
      <c r="K354" s="10" t="str">
        <f>IFERROR(VLOOKUP(L354,'Raw data - THC'!A341:AA3405,25,0),"")</f>
        <v/>
      </c>
      <c r="L354" s="8">
        <v>145</v>
      </c>
      <c r="N354"/>
    </row>
    <row r="355" spans="1:14" ht="16.5" x14ac:dyDescent="0.45">
      <c r="A355" s="10" t="str">
        <f>IFERROR(VLOOKUP(L355,'Raw data - THC'!A342:AA3406,4,0),"")</f>
        <v/>
      </c>
      <c r="B355" s="19" t="str">
        <f>IFERROR(VLOOKUP(L355,'Raw data - THC'!A342:AA3406,7,0),"")</f>
        <v/>
      </c>
      <c r="C355" s="10" t="str">
        <f>IFERROR(VLOOKUP(L355,'Raw data - THC'!A342:AA73406,9,0),"")</f>
        <v/>
      </c>
      <c r="D355" s="10" t="str">
        <f>IFERROR(VLOOKUP(L355,'Raw data - THC'!A342:AA3406,12,0),"")</f>
        <v/>
      </c>
      <c r="E355" s="10" t="str">
        <f>IFERROR(VLOOKUP(L355,'Raw data - THC'!A342:AA3406,14,0),"")</f>
        <v/>
      </c>
      <c r="F355" s="10" t="str">
        <f>IFERROR(VLOOKUP(L355,'Raw data - THC'!A342:AA3406,16,0),"")</f>
        <v/>
      </c>
      <c r="G355" s="10" t="str">
        <f>IFERROR(VLOOKUP(L355,'Raw data - THC'!A342:AA3406,18,0),"")</f>
        <v/>
      </c>
      <c r="H355" s="10" t="str">
        <f>IFERROR(VLOOKUP(L355,'Raw data - THC'!A342:AA3406,20,0),"")</f>
        <v/>
      </c>
      <c r="I355" s="10" t="str">
        <f>IFERROR(VLOOKUP(L355,'Raw data - THC'!A342:AA3406,22,0),"")</f>
        <v/>
      </c>
      <c r="J355" s="10" t="str">
        <f>IFERROR(VLOOKUP(L355,'Raw data - THC'!A342:AA3406,24,0),"")</f>
        <v/>
      </c>
      <c r="K355" s="10" t="str">
        <f>IFERROR(VLOOKUP(L355,'Raw data - THC'!A342:AA3406,25,0),"")</f>
        <v/>
      </c>
      <c r="L355" s="8">
        <v>145</v>
      </c>
      <c r="N355"/>
    </row>
    <row r="356" spans="1:14" ht="16.5" x14ac:dyDescent="0.45">
      <c r="A356" s="10" t="str">
        <f>IFERROR(VLOOKUP(L356,'Raw data - THC'!A343:AA3407,4,0),"")</f>
        <v/>
      </c>
      <c r="B356" s="19" t="str">
        <f>IFERROR(VLOOKUP(L356,'Raw data - THC'!A343:AA3407,7,0),"")</f>
        <v/>
      </c>
      <c r="C356" s="10" t="str">
        <f>IFERROR(VLOOKUP(L356,'Raw data - THC'!A343:AA73407,9,0),"")</f>
        <v/>
      </c>
      <c r="D356" s="10" t="str">
        <f>IFERROR(VLOOKUP(L356,'Raw data - THC'!A343:AA3407,12,0),"")</f>
        <v/>
      </c>
      <c r="E356" s="10" t="str">
        <f>IFERROR(VLOOKUP(L356,'Raw data - THC'!A343:AA3407,14,0),"")</f>
        <v/>
      </c>
      <c r="F356" s="10" t="str">
        <f>IFERROR(VLOOKUP(L356,'Raw data - THC'!A343:AA3407,16,0),"")</f>
        <v/>
      </c>
      <c r="G356" s="10" t="str">
        <f>IFERROR(VLOOKUP(L356,'Raw data - THC'!A343:AA3407,18,0),"")</f>
        <v/>
      </c>
      <c r="H356" s="10" t="str">
        <f>IFERROR(VLOOKUP(L356,'Raw data - THC'!A343:AA3407,20,0),"")</f>
        <v/>
      </c>
      <c r="I356" s="10" t="str">
        <f>IFERROR(VLOOKUP(L356,'Raw data - THC'!A343:AA3407,22,0),"")</f>
        <v/>
      </c>
      <c r="J356" s="10" t="str">
        <f>IFERROR(VLOOKUP(L356,'Raw data - THC'!A343:AA3407,24,0),"")</f>
        <v/>
      </c>
      <c r="K356" s="10" t="str">
        <f>IFERROR(VLOOKUP(L356,'Raw data - THC'!A343:AA3407,25,0),"")</f>
        <v/>
      </c>
      <c r="L356" s="8">
        <v>145</v>
      </c>
      <c r="N356"/>
    </row>
    <row r="357" spans="1:14" ht="16.5" x14ac:dyDescent="0.45">
      <c r="A357" s="10" t="str">
        <f>IFERROR(VLOOKUP(L357,'Raw data - THC'!A344:AA3408,4,0),"")</f>
        <v/>
      </c>
      <c r="B357" s="19" t="str">
        <f>IFERROR(VLOOKUP(L357,'Raw data - THC'!A344:AA3408,7,0),"")</f>
        <v/>
      </c>
      <c r="C357" s="10" t="str">
        <f>IFERROR(VLOOKUP(L357,'Raw data - THC'!A344:AA73408,9,0),"")</f>
        <v/>
      </c>
      <c r="D357" s="10" t="str">
        <f>IFERROR(VLOOKUP(L357,'Raw data - THC'!A344:AA3408,12,0),"")</f>
        <v/>
      </c>
      <c r="E357" s="10" t="str">
        <f>IFERROR(VLOOKUP(L357,'Raw data - THC'!A344:AA3408,14,0),"")</f>
        <v/>
      </c>
      <c r="F357" s="10" t="str">
        <f>IFERROR(VLOOKUP(L357,'Raw data - THC'!A344:AA3408,16,0),"")</f>
        <v/>
      </c>
      <c r="G357" s="10" t="str">
        <f>IFERROR(VLOOKUP(L357,'Raw data - THC'!A344:AA3408,18,0),"")</f>
        <v/>
      </c>
      <c r="H357" s="10" t="str">
        <f>IFERROR(VLOOKUP(L357,'Raw data - THC'!A344:AA3408,20,0),"")</f>
        <v/>
      </c>
      <c r="I357" s="10" t="str">
        <f>IFERROR(VLOOKUP(L357,'Raw data - THC'!A344:AA3408,22,0),"")</f>
        <v/>
      </c>
      <c r="J357" s="10" t="str">
        <f>IFERROR(VLOOKUP(L357,'Raw data - THC'!A344:AA3408,24,0),"")</f>
        <v/>
      </c>
      <c r="K357" s="10" t="str">
        <f>IFERROR(VLOOKUP(L357,'Raw data - THC'!A344:AA3408,25,0),"")</f>
        <v/>
      </c>
      <c r="L357" s="8">
        <v>145</v>
      </c>
      <c r="N357"/>
    </row>
    <row r="358" spans="1:14" ht="16.5" x14ac:dyDescent="0.45">
      <c r="A358" s="10" t="str">
        <f>IFERROR(VLOOKUP(L358,'Raw data - THC'!A345:AA3409,4,0),"")</f>
        <v/>
      </c>
      <c r="B358" s="19" t="str">
        <f>IFERROR(VLOOKUP(L358,'Raw data - THC'!A345:AA3409,7,0),"")</f>
        <v/>
      </c>
      <c r="C358" s="10" t="str">
        <f>IFERROR(VLOOKUP(L358,'Raw data - THC'!A345:AA73409,9,0),"")</f>
        <v/>
      </c>
      <c r="D358" s="10" t="str">
        <f>IFERROR(VLOOKUP(L358,'Raw data - THC'!A345:AA3409,12,0),"")</f>
        <v/>
      </c>
      <c r="E358" s="10" t="str">
        <f>IFERROR(VLOOKUP(L358,'Raw data - THC'!A345:AA3409,14,0),"")</f>
        <v/>
      </c>
      <c r="F358" s="10" t="str">
        <f>IFERROR(VLOOKUP(L358,'Raw data - THC'!A345:AA3409,16,0),"")</f>
        <v/>
      </c>
      <c r="G358" s="10" t="str">
        <f>IFERROR(VLOOKUP(L358,'Raw data - THC'!A345:AA3409,18,0),"")</f>
        <v/>
      </c>
      <c r="H358" s="10" t="str">
        <f>IFERROR(VLOOKUP(L358,'Raw data - THC'!A345:AA3409,20,0),"")</f>
        <v/>
      </c>
      <c r="I358" s="10" t="str">
        <f>IFERROR(VLOOKUP(L358,'Raw data - THC'!A345:AA3409,22,0),"")</f>
        <v/>
      </c>
      <c r="J358" s="10" t="str">
        <f>IFERROR(VLOOKUP(L358,'Raw data - THC'!A345:AA3409,24,0),"")</f>
        <v/>
      </c>
      <c r="K358" s="10" t="str">
        <f>IFERROR(VLOOKUP(L358,'Raw data - THC'!A345:AA3409,25,0),"")</f>
        <v/>
      </c>
      <c r="L358" s="8">
        <v>145</v>
      </c>
      <c r="N358"/>
    </row>
    <row r="359" spans="1:14" ht="16.5" x14ac:dyDescent="0.45">
      <c r="A359" s="10" t="str">
        <f>IFERROR(VLOOKUP(L359,'Raw data - THC'!A346:AA3410,4,0),"")</f>
        <v/>
      </c>
      <c r="B359" s="19" t="str">
        <f>IFERROR(VLOOKUP(L359,'Raw data - THC'!A346:AA3410,7,0),"")</f>
        <v/>
      </c>
      <c r="C359" s="10" t="str">
        <f>IFERROR(VLOOKUP(L359,'Raw data - THC'!A346:AA73410,9,0),"")</f>
        <v/>
      </c>
      <c r="D359" s="10" t="str">
        <f>IFERROR(VLOOKUP(L359,'Raw data - THC'!A346:AA3410,12,0),"")</f>
        <v/>
      </c>
      <c r="E359" s="10" t="str">
        <f>IFERROR(VLOOKUP(L359,'Raw data - THC'!A346:AA3410,14,0),"")</f>
        <v/>
      </c>
      <c r="F359" s="10" t="str">
        <f>IFERROR(VLOOKUP(L359,'Raw data - THC'!A346:AA3410,16,0),"")</f>
        <v/>
      </c>
      <c r="G359" s="10" t="str">
        <f>IFERROR(VLOOKUP(L359,'Raw data - THC'!A346:AA3410,18,0),"")</f>
        <v/>
      </c>
      <c r="H359" s="10" t="str">
        <f>IFERROR(VLOOKUP(L359,'Raw data - THC'!A346:AA3410,20,0),"")</f>
        <v/>
      </c>
      <c r="I359" s="10" t="str">
        <f>IFERROR(VLOOKUP(L359,'Raw data - THC'!A346:AA3410,22,0),"")</f>
        <v/>
      </c>
      <c r="J359" s="10" t="str">
        <f>IFERROR(VLOOKUP(L359,'Raw data - THC'!A346:AA3410,24,0),"")</f>
        <v/>
      </c>
      <c r="K359" s="10" t="str">
        <f>IFERROR(VLOOKUP(L359,'Raw data - THC'!A346:AA3410,25,0),"")</f>
        <v/>
      </c>
      <c r="L359" s="8">
        <v>145</v>
      </c>
      <c r="N359"/>
    </row>
    <row r="360" spans="1:14" ht="16.5" x14ac:dyDescent="0.45">
      <c r="A360" s="10" t="str">
        <f>IFERROR(VLOOKUP(L360,'Raw data - THC'!A347:AA3411,4,0),"")</f>
        <v/>
      </c>
      <c r="B360" s="19" t="str">
        <f>IFERROR(VLOOKUP(L360,'Raw data - THC'!A347:AA3411,7,0),"")</f>
        <v/>
      </c>
      <c r="C360" s="10" t="str">
        <f>IFERROR(VLOOKUP(L360,'Raw data - THC'!A347:AA73411,9,0),"")</f>
        <v/>
      </c>
      <c r="D360" s="10" t="str">
        <f>IFERROR(VLOOKUP(L360,'Raw data - THC'!A347:AA3411,12,0),"")</f>
        <v/>
      </c>
      <c r="E360" s="10" t="str">
        <f>IFERROR(VLOOKUP(L360,'Raw data - THC'!A347:AA3411,14,0),"")</f>
        <v/>
      </c>
      <c r="F360" s="10" t="str">
        <f>IFERROR(VLOOKUP(L360,'Raw data - THC'!A347:AA3411,16,0),"")</f>
        <v/>
      </c>
      <c r="G360" s="10" t="str">
        <f>IFERROR(VLOOKUP(L360,'Raw data - THC'!A347:AA3411,18,0),"")</f>
        <v/>
      </c>
      <c r="H360" s="10" t="str">
        <f>IFERROR(VLOOKUP(L360,'Raw data - THC'!A347:AA3411,20,0),"")</f>
        <v/>
      </c>
      <c r="I360" s="10" t="str">
        <f>IFERROR(VLOOKUP(L360,'Raw data - THC'!A347:AA3411,22,0),"")</f>
        <v/>
      </c>
      <c r="J360" s="10" t="str">
        <f>IFERROR(VLOOKUP(L360,'Raw data - THC'!A347:AA3411,24,0),"")</f>
        <v/>
      </c>
      <c r="K360" s="10" t="str">
        <f>IFERROR(VLOOKUP(L360,'Raw data - THC'!A347:AA3411,25,0),"")</f>
        <v/>
      </c>
      <c r="L360" s="8">
        <v>145</v>
      </c>
      <c r="N360"/>
    </row>
    <row r="361" spans="1:14" ht="16.5" x14ac:dyDescent="0.45">
      <c r="A361" s="10" t="str">
        <f>IFERROR(VLOOKUP(L361,'Raw data - THC'!A348:AA3412,4,0),"")</f>
        <v/>
      </c>
      <c r="B361" s="19" t="str">
        <f>IFERROR(VLOOKUP(L361,'Raw data - THC'!A348:AA3412,7,0),"")</f>
        <v/>
      </c>
      <c r="C361" s="10" t="str">
        <f>IFERROR(VLOOKUP(L361,'Raw data - THC'!A348:AA73412,9,0),"")</f>
        <v/>
      </c>
      <c r="D361" s="10" t="str">
        <f>IFERROR(VLOOKUP(L361,'Raw data - THC'!A348:AA3412,12,0),"")</f>
        <v/>
      </c>
      <c r="E361" s="10" t="str">
        <f>IFERROR(VLOOKUP(L361,'Raw data - THC'!A348:AA3412,14,0),"")</f>
        <v/>
      </c>
      <c r="F361" s="10" t="str">
        <f>IFERROR(VLOOKUP(L361,'Raw data - THC'!A348:AA3412,16,0),"")</f>
        <v/>
      </c>
      <c r="G361" s="10" t="str">
        <f>IFERROR(VLOOKUP(L361,'Raw data - THC'!A348:AA3412,18,0),"")</f>
        <v/>
      </c>
      <c r="H361" s="10" t="str">
        <f>IFERROR(VLOOKUP(L361,'Raw data - THC'!A348:AA3412,20,0),"")</f>
        <v/>
      </c>
      <c r="I361" s="10" t="str">
        <f>IFERROR(VLOOKUP(L361,'Raw data - THC'!A348:AA3412,22,0),"")</f>
        <v/>
      </c>
      <c r="J361" s="10" t="str">
        <f>IFERROR(VLOOKUP(L361,'Raw data - THC'!A348:AA3412,24,0),"")</f>
        <v/>
      </c>
      <c r="K361" s="10" t="str">
        <f>IFERROR(VLOOKUP(L361,'Raw data - THC'!A348:AA3412,25,0),"")</f>
        <v/>
      </c>
      <c r="L361" s="8">
        <v>145</v>
      </c>
      <c r="N361"/>
    </row>
    <row r="362" spans="1:14" ht="16.5" x14ac:dyDescent="0.45">
      <c r="A362" s="10" t="str">
        <f>IFERROR(VLOOKUP(L362,'Raw data - THC'!A349:AA3413,4,0),"")</f>
        <v/>
      </c>
      <c r="B362" s="19" t="str">
        <f>IFERROR(VLOOKUP(L362,'Raw data - THC'!A349:AA3413,7,0),"")</f>
        <v/>
      </c>
      <c r="C362" s="10" t="str">
        <f>IFERROR(VLOOKUP(L362,'Raw data - THC'!A349:AA73413,9,0),"")</f>
        <v/>
      </c>
      <c r="D362" s="10" t="str">
        <f>IFERROR(VLOOKUP(L362,'Raw data - THC'!A349:AA3413,12,0),"")</f>
        <v/>
      </c>
      <c r="E362" s="10" t="str">
        <f>IFERROR(VLOOKUP(L362,'Raw data - THC'!A349:AA3413,14,0),"")</f>
        <v/>
      </c>
      <c r="F362" s="10" t="str">
        <f>IFERROR(VLOOKUP(L362,'Raw data - THC'!A349:AA3413,16,0),"")</f>
        <v/>
      </c>
      <c r="G362" s="10" t="str">
        <f>IFERROR(VLOOKUP(L362,'Raw data - THC'!A349:AA3413,18,0),"")</f>
        <v/>
      </c>
      <c r="H362" s="10" t="str">
        <f>IFERROR(VLOOKUP(L362,'Raw data - THC'!A349:AA3413,20,0),"")</f>
        <v/>
      </c>
      <c r="I362" s="10" t="str">
        <f>IFERROR(VLOOKUP(L362,'Raw data - THC'!A349:AA3413,22,0),"")</f>
        <v/>
      </c>
      <c r="J362" s="10" t="str">
        <f>IFERROR(VLOOKUP(L362,'Raw data - THC'!A349:AA3413,24,0),"")</f>
        <v/>
      </c>
      <c r="K362" s="10" t="str">
        <f>IFERROR(VLOOKUP(L362,'Raw data - THC'!A349:AA3413,25,0),"")</f>
        <v/>
      </c>
      <c r="L362" s="8">
        <v>145</v>
      </c>
      <c r="N362"/>
    </row>
    <row r="363" spans="1:14" ht="16.5" x14ac:dyDescent="0.45">
      <c r="A363" s="10" t="str">
        <f>IFERROR(VLOOKUP(L363,'Raw data - THC'!A350:AA3414,4,0),"")</f>
        <v/>
      </c>
      <c r="B363" s="19" t="str">
        <f>IFERROR(VLOOKUP(L363,'Raw data - THC'!A350:AA3414,7,0),"")</f>
        <v/>
      </c>
      <c r="C363" s="10" t="str">
        <f>IFERROR(VLOOKUP(L363,'Raw data - THC'!A350:AA73414,9,0),"")</f>
        <v/>
      </c>
      <c r="D363" s="10" t="str">
        <f>IFERROR(VLOOKUP(L363,'Raw data - THC'!A350:AA3414,12,0),"")</f>
        <v/>
      </c>
      <c r="E363" s="10" t="str">
        <f>IFERROR(VLOOKUP(L363,'Raw data - THC'!A350:AA3414,14,0),"")</f>
        <v/>
      </c>
      <c r="F363" s="10" t="str">
        <f>IFERROR(VLOOKUP(L363,'Raw data - THC'!A350:AA3414,16,0),"")</f>
        <v/>
      </c>
      <c r="G363" s="10" t="str">
        <f>IFERROR(VLOOKUP(L363,'Raw data - THC'!A350:AA3414,18,0),"")</f>
        <v/>
      </c>
      <c r="H363" s="10" t="str">
        <f>IFERROR(VLOOKUP(L363,'Raw data - THC'!A350:AA3414,20,0),"")</f>
        <v/>
      </c>
      <c r="I363" s="10" t="str">
        <f>IFERROR(VLOOKUP(L363,'Raw data - THC'!A350:AA3414,22,0),"")</f>
        <v/>
      </c>
      <c r="J363" s="10" t="str">
        <f>IFERROR(VLOOKUP(L363,'Raw data - THC'!A350:AA3414,24,0),"")</f>
        <v/>
      </c>
      <c r="K363" s="10" t="str">
        <f>IFERROR(VLOOKUP(L363,'Raw data - THC'!A350:AA3414,25,0),"")</f>
        <v/>
      </c>
      <c r="L363" s="8">
        <v>145</v>
      </c>
      <c r="N363"/>
    </row>
    <row r="364" spans="1:14" ht="16.5" x14ac:dyDescent="0.45">
      <c r="A364" s="10" t="str">
        <f>IFERROR(VLOOKUP(L364,'Raw data - THC'!A351:AA3415,4,0),"")</f>
        <v/>
      </c>
      <c r="B364" s="19" t="str">
        <f>IFERROR(VLOOKUP(L364,'Raw data - THC'!A351:AA3415,7,0),"")</f>
        <v/>
      </c>
      <c r="C364" s="10" t="str">
        <f>IFERROR(VLOOKUP(L364,'Raw data - THC'!A351:AA73415,9,0),"")</f>
        <v/>
      </c>
      <c r="D364" s="10" t="str">
        <f>IFERROR(VLOOKUP(L364,'Raw data - THC'!A351:AA3415,12,0),"")</f>
        <v/>
      </c>
      <c r="E364" s="10" t="str">
        <f>IFERROR(VLOOKUP(L364,'Raw data - THC'!A351:AA3415,14,0),"")</f>
        <v/>
      </c>
      <c r="F364" s="10" t="str">
        <f>IFERROR(VLOOKUP(L364,'Raw data - THC'!A351:AA3415,16,0),"")</f>
        <v/>
      </c>
      <c r="G364" s="10" t="str">
        <f>IFERROR(VLOOKUP(L364,'Raw data - THC'!A351:AA3415,18,0),"")</f>
        <v/>
      </c>
      <c r="H364" s="10" t="str">
        <f>IFERROR(VLOOKUP(L364,'Raw data - THC'!A351:AA3415,20,0),"")</f>
        <v/>
      </c>
      <c r="I364" s="10" t="str">
        <f>IFERROR(VLOOKUP(L364,'Raw data - THC'!A351:AA3415,22,0),"")</f>
        <v/>
      </c>
      <c r="J364" s="10" t="str">
        <f>IFERROR(VLOOKUP(L364,'Raw data - THC'!A351:AA3415,24,0),"")</f>
        <v/>
      </c>
      <c r="K364" s="10" t="str">
        <f>IFERROR(VLOOKUP(L364,'Raw data - THC'!A351:AA3415,25,0),"")</f>
        <v/>
      </c>
      <c r="L364" s="8">
        <v>145</v>
      </c>
      <c r="N364"/>
    </row>
    <row r="365" spans="1:14" ht="16.5" x14ac:dyDescent="0.45">
      <c r="A365" s="10" t="str">
        <f>IFERROR(VLOOKUP(L365,'Raw data - THC'!A352:AA3416,4,0),"")</f>
        <v/>
      </c>
      <c r="B365" s="19" t="str">
        <f>IFERROR(VLOOKUP(L365,'Raw data - THC'!A352:AA3416,7,0),"")</f>
        <v/>
      </c>
      <c r="C365" s="10" t="str">
        <f>IFERROR(VLOOKUP(L365,'Raw data - THC'!A352:AA73416,9,0),"")</f>
        <v/>
      </c>
      <c r="D365" s="10" t="str">
        <f>IFERROR(VLOOKUP(L365,'Raw data - THC'!A352:AA3416,12,0),"")</f>
        <v/>
      </c>
      <c r="E365" s="10" t="str">
        <f>IFERROR(VLOOKUP(L365,'Raw data - THC'!A352:AA3416,14,0),"")</f>
        <v/>
      </c>
      <c r="F365" s="10" t="str">
        <f>IFERROR(VLOOKUP(L365,'Raw data - THC'!A352:AA3416,16,0),"")</f>
        <v/>
      </c>
      <c r="G365" s="10" t="str">
        <f>IFERROR(VLOOKUP(L365,'Raw data - THC'!A352:AA3416,18,0),"")</f>
        <v/>
      </c>
      <c r="H365" s="10" t="str">
        <f>IFERROR(VLOOKUP(L365,'Raw data - THC'!A352:AA3416,20,0),"")</f>
        <v/>
      </c>
      <c r="I365" s="10" t="str">
        <f>IFERROR(VLOOKUP(L365,'Raw data - THC'!A352:AA3416,22,0),"")</f>
        <v/>
      </c>
      <c r="J365" s="10" t="str">
        <f>IFERROR(VLOOKUP(L365,'Raw data - THC'!A352:AA3416,24,0),"")</f>
        <v/>
      </c>
      <c r="K365" s="10" t="str">
        <f>IFERROR(VLOOKUP(L365,'Raw data - THC'!A352:AA3416,25,0),"")</f>
        <v/>
      </c>
      <c r="L365" s="8">
        <v>145</v>
      </c>
      <c r="N365"/>
    </row>
    <row r="366" spans="1:14" ht="16.5" x14ac:dyDescent="0.45">
      <c r="A366" s="10" t="str">
        <f>IFERROR(VLOOKUP(L366,'Raw data - THC'!A353:AA3417,4,0),"")</f>
        <v/>
      </c>
      <c r="B366" s="19" t="str">
        <f>IFERROR(VLOOKUP(L366,'Raw data - THC'!A353:AA3417,7,0),"")</f>
        <v/>
      </c>
      <c r="C366" s="10" t="str">
        <f>IFERROR(VLOOKUP(L366,'Raw data - THC'!A353:AA73417,9,0),"")</f>
        <v/>
      </c>
      <c r="D366" s="10" t="str">
        <f>IFERROR(VLOOKUP(L366,'Raw data - THC'!A353:AA3417,12,0),"")</f>
        <v/>
      </c>
      <c r="E366" s="10" t="str">
        <f>IFERROR(VLOOKUP(L366,'Raw data - THC'!A353:AA3417,14,0),"")</f>
        <v/>
      </c>
      <c r="F366" s="10" t="str">
        <f>IFERROR(VLOOKUP(L366,'Raw data - THC'!A353:AA3417,16,0),"")</f>
        <v/>
      </c>
      <c r="G366" s="10" t="str">
        <f>IFERROR(VLOOKUP(L366,'Raw data - THC'!A353:AA3417,18,0),"")</f>
        <v/>
      </c>
      <c r="H366" s="10" t="str">
        <f>IFERROR(VLOOKUP(L366,'Raw data - THC'!A353:AA3417,20,0),"")</f>
        <v/>
      </c>
      <c r="I366" s="10" t="str">
        <f>IFERROR(VLOOKUP(L366,'Raw data - THC'!A353:AA3417,22,0),"")</f>
        <v/>
      </c>
      <c r="J366" s="10" t="str">
        <f>IFERROR(VLOOKUP(L366,'Raw data - THC'!A353:AA3417,24,0),"")</f>
        <v/>
      </c>
      <c r="K366" s="10" t="str">
        <f>IFERROR(VLOOKUP(L366,'Raw data - THC'!A353:AA3417,25,0),"")</f>
        <v/>
      </c>
      <c r="L366" s="8">
        <v>145</v>
      </c>
      <c r="N366"/>
    </row>
    <row r="367" spans="1:14" ht="16.5" x14ac:dyDescent="0.45">
      <c r="A367" s="10" t="str">
        <f>IFERROR(VLOOKUP(L367,'Raw data - THC'!A354:AA3418,4,0),"")</f>
        <v/>
      </c>
      <c r="B367" s="19" t="str">
        <f>IFERROR(VLOOKUP(L367,'Raw data - THC'!A354:AA3418,7,0),"")</f>
        <v/>
      </c>
      <c r="C367" s="10" t="str">
        <f>IFERROR(VLOOKUP(L367,'Raw data - THC'!A354:AA73418,9,0),"")</f>
        <v/>
      </c>
      <c r="D367" s="10" t="str">
        <f>IFERROR(VLOOKUP(L367,'Raw data - THC'!A354:AA3418,12,0),"")</f>
        <v/>
      </c>
      <c r="E367" s="10" t="str">
        <f>IFERROR(VLOOKUP(L367,'Raw data - THC'!A354:AA3418,14,0),"")</f>
        <v/>
      </c>
      <c r="F367" s="10" t="str">
        <f>IFERROR(VLOOKUP(L367,'Raw data - THC'!A354:AA3418,16,0),"")</f>
        <v/>
      </c>
      <c r="G367" s="10" t="str">
        <f>IFERROR(VLOOKUP(L367,'Raw data - THC'!A354:AA3418,18,0),"")</f>
        <v/>
      </c>
      <c r="H367" s="10" t="str">
        <f>IFERROR(VLOOKUP(L367,'Raw data - THC'!A354:AA3418,20,0),"")</f>
        <v/>
      </c>
      <c r="I367" s="10" t="str">
        <f>IFERROR(VLOOKUP(L367,'Raw data - THC'!A354:AA3418,22,0),"")</f>
        <v/>
      </c>
      <c r="J367" s="10" t="str">
        <f>IFERROR(VLOOKUP(L367,'Raw data - THC'!A354:AA3418,24,0),"")</f>
        <v/>
      </c>
      <c r="K367" s="10" t="str">
        <f>IFERROR(VLOOKUP(L367,'Raw data - THC'!A354:AA3418,25,0),"")</f>
        <v/>
      </c>
      <c r="L367" s="8">
        <v>145</v>
      </c>
      <c r="N367"/>
    </row>
    <row r="368" spans="1:14" ht="16.5" x14ac:dyDescent="0.45">
      <c r="A368" s="10" t="str">
        <f>IFERROR(VLOOKUP(L368,'Raw data - THC'!A355:AA3419,4,0),"")</f>
        <v/>
      </c>
      <c r="B368" s="19" t="str">
        <f>IFERROR(VLOOKUP(L368,'Raw data - THC'!A355:AA3419,7,0),"")</f>
        <v/>
      </c>
      <c r="C368" s="10" t="str">
        <f>IFERROR(VLOOKUP(L368,'Raw data - THC'!A355:AA73419,9,0),"")</f>
        <v/>
      </c>
      <c r="D368" s="10" t="str">
        <f>IFERROR(VLOOKUP(L368,'Raw data - THC'!A355:AA3419,12,0),"")</f>
        <v/>
      </c>
      <c r="E368" s="10" t="str">
        <f>IFERROR(VLOOKUP(L368,'Raw data - THC'!A355:AA3419,14,0),"")</f>
        <v/>
      </c>
      <c r="F368" s="10" t="str">
        <f>IFERROR(VLOOKUP(L368,'Raw data - THC'!A355:AA3419,16,0),"")</f>
        <v/>
      </c>
      <c r="G368" s="10" t="str">
        <f>IFERROR(VLOOKUP(L368,'Raw data - THC'!A355:AA3419,18,0),"")</f>
        <v/>
      </c>
      <c r="H368" s="10" t="str">
        <f>IFERROR(VLOOKUP(L368,'Raw data - THC'!A355:AA3419,20,0),"")</f>
        <v/>
      </c>
      <c r="I368" s="10" t="str">
        <f>IFERROR(VLOOKUP(L368,'Raw data - THC'!A355:AA3419,22,0),"")</f>
        <v/>
      </c>
      <c r="J368" s="10" t="str">
        <f>IFERROR(VLOOKUP(L368,'Raw data - THC'!A355:AA3419,24,0),"")</f>
        <v/>
      </c>
      <c r="K368" s="10" t="str">
        <f>IFERROR(VLOOKUP(L368,'Raw data - THC'!A355:AA3419,25,0),"")</f>
        <v/>
      </c>
      <c r="L368" s="8">
        <v>145</v>
      </c>
      <c r="N368"/>
    </row>
    <row r="369" spans="1:14" ht="16.5" x14ac:dyDescent="0.45">
      <c r="A369" s="10" t="str">
        <f>IFERROR(VLOOKUP(L369,'Raw data - THC'!A356:AA3420,4,0),"")</f>
        <v/>
      </c>
      <c r="B369" s="19" t="str">
        <f>IFERROR(VLOOKUP(L369,'Raw data - THC'!A356:AA3420,7,0),"")</f>
        <v/>
      </c>
      <c r="C369" s="10" t="str">
        <f>IFERROR(VLOOKUP(L369,'Raw data - THC'!A356:AA73420,9,0),"")</f>
        <v/>
      </c>
      <c r="D369" s="10" t="str">
        <f>IFERROR(VLOOKUP(L369,'Raw data - THC'!A356:AA3420,12,0),"")</f>
        <v/>
      </c>
      <c r="E369" s="10" t="str">
        <f>IFERROR(VLOOKUP(L369,'Raw data - THC'!A356:AA3420,14,0),"")</f>
        <v/>
      </c>
      <c r="F369" s="10" t="str">
        <f>IFERROR(VLOOKUP(L369,'Raw data - THC'!A356:AA3420,16,0),"")</f>
        <v/>
      </c>
      <c r="G369" s="10" t="str">
        <f>IFERROR(VLOOKUP(L369,'Raw data - THC'!A356:AA3420,18,0),"")</f>
        <v/>
      </c>
      <c r="H369" s="10" t="str">
        <f>IFERROR(VLOOKUP(L369,'Raw data - THC'!A356:AA3420,20,0),"")</f>
        <v/>
      </c>
      <c r="I369" s="10" t="str">
        <f>IFERROR(VLOOKUP(L369,'Raw data - THC'!A356:AA3420,22,0),"")</f>
        <v/>
      </c>
      <c r="J369" s="10" t="str">
        <f>IFERROR(VLOOKUP(L369,'Raw data - THC'!A356:AA3420,24,0),"")</f>
        <v/>
      </c>
      <c r="K369" s="10" t="str">
        <f>IFERROR(VLOOKUP(L369,'Raw data - THC'!A356:AA3420,25,0),"")</f>
        <v/>
      </c>
      <c r="L369" s="8">
        <v>145</v>
      </c>
      <c r="N369"/>
    </row>
    <row r="370" spans="1:14" ht="16.5" x14ac:dyDescent="0.45">
      <c r="A370" s="10" t="str">
        <f>IFERROR(VLOOKUP(L370,'Raw data - THC'!A357:AA3421,4,0),"")</f>
        <v/>
      </c>
      <c r="B370" s="19" t="str">
        <f>IFERROR(VLOOKUP(L370,'Raw data - THC'!A357:AA3421,7,0),"")</f>
        <v/>
      </c>
      <c r="C370" s="10" t="str">
        <f>IFERROR(VLOOKUP(L370,'Raw data - THC'!A357:AA73421,9,0),"")</f>
        <v/>
      </c>
      <c r="D370" s="10" t="str">
        <f>IFERROR(VLOOKUP(L370,'Raw data - THC'!A357:AA3421,12,0),"")</f>
        <v/>
      </c>
      <c r="E370" s="10" t="str">
        <f>IFERROR(VLOOKUP(L370,'Raw data - THC'!A357:AA3421,14,0),"")</f>
        <v/>
      </c>
      <c r="F370" s="10" t="str">
        <f>IFERROR(VLOOKUP(L370,'Raw data - THC'!A357:AA3421,16,0),"")</f>
        <v/>
      </c>
      <c r="G370" s="10" t="str">
        <f>IFERROR(VLOOKUP(L370,'Raw data - THC'!A357:AA3421,18,0),"")</f>
        <v/>
      </c>
      <c r="H370" s="10" t="str">
        <f>IFERROR(VLOOKUP(L370,'Raw data - THC'!A357:AA3421,20,0),"")</f>
        <v/>
      </c>
      <c r="I370" s="10" t="str">
        <f>IFERROR(VLOOKUP(L370,'Raw data - THC'!A357:AA3421,22,0),"")</f>
        <v/>
      </c>
      <c r="J370" s="10" t="str">
        <f>IFERROR(VLOOKUP(L370,'Raw data - THC'!A357:AA3421,24,0),"")</f>
        <v/>
      </c>
      <c r="K370" s="10" t="str">
        <f>IFERROR(VLOOKUP(L370,'Raw data - THC'!A357:AA3421,25,0),"")</f>
        <v/>
      </c>
      <c r="L370" s="8">
        <v>145</v>
      </c>
      <c r="N370"/>
    </row>
    <row r="371" spans="1:14" ht="16.5" x14ac:dyDescent="0.45">
      <c r="A371" s="10" t="str">
        <f>IFERROR(VLOOKUP(L371,'Raw data - THC'!A358:AA3422,4,0),"")</f>
        <v/>
      </c>
      <c r="B371" s="19" t="str">
        <f>IFERROR(VLOOKUP(L371,'Raw data - THC'!A358:AA3422,7,0),"")</f>
        <v/>
      </c>
      <c r="C371" s="10" t="str">
        <f>IFERROR(VLOOKUP(L371,'Raw data - THC'!A358:AA73422,9,0),"")</f>
        <v/>
      </c>
      <c r="D371" s="10" t="str">
        <f>IFERROR(VLOOKUP(L371,'Raw data - THC'!A358:AA3422,12,0),"")</f>
        <v/>
      </c>
      <c r="E371" s="10" t="str">
        <f>IFERROR(VLOOKUP(L371,'Raw data - THC'!A358:AA3422,14,0),"")</f>
        <v/>
      </c>
      <c r="F371" s="10" t="str">
        <f>IFERROR(VLOOKUP(L371,'Raw data - THC'!A358:AA3422,16,0),"")</f>
        <v/>
      </c>
      <c r="G371" s="10" t="str">
        <f>IFERROR(VLOOKUP(L371,'Raw data - THC'!A358:AA3422,18,0),"")</f>
        <v/>
      </c>
      <c r="H371" s="10" t="str">
        <f>IFERROR(VLOOKUP(L371,'Raw data - THC'!A358:AA3422,20,0),"")</f>
        <v/>
      </c>
      <c r="I371" s="10" t="str">
        <f>IFERROR(VLOOKUP(L371,'Raw data - THC'!A358:AA3422,22,0),"")</f>
        <v/>
      </c>
      <c r="J371" s="10" t="str">
        <f>IFERROR(VLOOKUP(L371,'Raw data - THC'!A358:AA3422,24,0),"")</f>
        <v/>
      </c>
      <c r="K371" s="10" t="str">
        <f>IFERROR(VLOOKUP(L371,'Raw data - THC'!A358:AA3422,25,0),"")</f>
        <v/>
      </c>
      <c r="L371" s="8">
        <v>145</v>
      </c>
      <c r="N371"/>
    </row>
    <row r="372" spans="1:14" ht="16.5" x14ac:dyDescent="0.45">
      <c r="A372" s="10" t="str">
        <f>IFERROR(VLOOKUP(L372,'Raw data - THC'!A359:AA3423,4,0),"")</f>
        <v/>
      </c>
      <c r="B372" s="19" t="str">
        <f>IFERROR(VLOOKUP(L372,'Raw data - THC'!A359:AA3423,7,0),"")</f>
        <v/>
      </c>
      <c r="C372" s="10" t="str">
        <f>IFERROR(VLOOKUP(L372,'Raw data - THC'!A359:AA73423,9,0),"")</f>
        <v/>
      </c>
      <c r="D372" s="10" t="str">
        <f>IFERROR(VLOOKUP(L372,'Raw data - THC'!A359:AA3423,12,0),"")</f>
        <v/>
      </c>
      <c r="E372" s="10" t="str">
        <f>IFERROR(VLOOKUP(L372,'Raw data - THC'!A359:AA3423,14,0),"")</f>
        <v/>
      </c>
      <c r="F372" s="10" t="str">
        <f>IFERROR(VLOOKUP(L372,'Raw data - THC'!A359:AA3423,16,0),"")</f>
        <v/>
      </c>
      <c r="G372" s="10" t="str">
        <f>IFERROR(VLOOKUP(L372,'Raw data - THC'!A359:AA3423,18,0),"")</f>
        <v/>
      </c>
      <c r="H372" s="10" t="str">
        <f>IFERROR(VLOOKUP(L372,'Raw data - THC'!A359:AA3423,20,0),"")</f>
        <v/>
      </c>
      <c r="I372" s="10" t="str">
        <f>IFERROR(VLOOKUP(L372,'Raw data - THC'!A359:AA3423,22,0),"")</f>
        <v/>
      </c>
      <c r="J372" s="10" t="str">
        <f>IFERROR(VLOOKUP(L372,'Raw data - THC'!A359:AA3423,24,0),"")</f>
        <v/>
      </c>
      <c r="K372" s="10" t="str">
        <f>IFERROR(VLOOKUP(L372,'Raw data - THC'!A359:AA3423,25,0),"")</f>
        <v/>
      </c>
      <c r="L372" s="8">
        <v>145</v>
      </c>
      <c r="N372"/>
    </row>
    <row r="373" spans="1:14" ht="16.5" x14ac:dyDescent="0.45">
      <c r="A373" s="10" t="str">
        <f>IFERROR(VLOOKUP(L373,'Raw data - THC'!A360:AA3424,4,0),"")</f>
        <v/>
      </c>
      <c r="B373" s="19" t="str">
        <f>IFERROR(VLOOKUP(L373,'Raw data - THC'!A360:AA3424,7,0),"")</f>
        <v/>
      </c>
      <c r="C373" s="10" t="str">
        <f>IFERROR(VLOOKUP(L373,'Raw data - THC'!A360:AA73424,9,0),"")</f>
        <v/>
      </c>
      <c r="D373" s="10" t="str">
        <f>IFERROR(VLOOKUP(L373,'Raw data - THC'!A360:AA3424,12,0),"")</f>
        <v/>
      </c>
      <c r="E373" s="10" t="str">
        <f>IFERROR(VLOOKUP(L373,'Raw data - THC'!A360:AA3424,14,0),"")</f>
        <v/>
      </c>
      <c r="F373" s="10" t="str">
        <f>IFERROR(VLOOKUP(L373,'Raw data - THC'!A360:AA3424,16,0),"")</f>
        <v/>
      </c>
      <c r="G373" s="10" t="str">
        <f>IFERROR(VLOOKUP(L373,'Raw data - THC'!A360:AA3424,18,0),"")</f>
        <v/>
      </c>
      <c r="H373" s="10" t="str">
        <f>IFERROR(VLOOKUP(L373,'Raw data - THC'!A360:AA3424,20,0),"")</f>
        <v/>
      </c>
      <c r="I373" s="10" t="str">
        <f>IFERROR(VLOOKUP(L373,'Raw data - THC'!A360:AA3424,22,0),"")</f>
        <v/>
      </c>
      <c r="J373" s="10" t="str">
        <f>IFERROR(VLOOKUP(L373,'Raw data - THC'!A360:AA3424,24,0),"")</f>
        <v/>
      </c>
      <c r="K373" s="10" t="str">
        <f>IFERROR(VLOOKUP(L373,'Raw data - THC'!A360:AA3424,25,0),"")</f>
        <v/>
      </c>
      <c r="L373" s="8">
        <v>145</v>
      </c>
      <c r="N373"/>
    </row>
    <row r="374" spans="1:14" ht="16.5" x14ac:dyDescent="0.45">
      <c r="A374" s="10" t="str">
        <f>IFERROR(VLOOKUP(L374,'Raw data - THC'!A361:AA3425,4,0),"")</f>
        <v/>
      </c>
      <c r="B374" s="19" t="str">
        <f>IFERROR(VLOOKUP(L374,'Raw data - THC'!A361:AA3425,7,0),"")</f>
        <v/>
      </c>
      <c r="C374" s="10" t="str">
        <f>IFERROR(VLOOKUP(L374,'Raw data - THC'!A361:AA73425,9,0),"")</f>
        <v/>
      </c>
      <c r="D374" s="10" t="str">
        <f>IFERROR(VLOOKUP(L374,'Raw data - THC'!A361:AA3425,12,0),"")</f>
        <v/>
      </c>
      <c r="E374" s="10" t="str">
        <f>IFERROR(VLOOKUP(L374,'Raw data - THC'!A361:AA3425,14,0),"")</f>
        <v/>
      </c>
      <c r="F374" s="10" t="str">
        <f>IFERROR(VLOOKUP(L374,'Raw data - THC'!A361:AA3425,16,0),"")</f>
        <v/>
      </c>
      <c r="G374" s="10" t="str">
        <f>IFERROR(VLOOKUP(L374,'Raw data - THC'!A361:AA3425,18,0),"")</f>
        <v/>
      </c>
      <c r="H374" s="10" t="str">
        <f>IFERROR(VLOOKUP(L374,'Raw data - THC'!A361:AA3425,20,0),"")</f>
        <v/>
      </c>
      <c r="I374" s="10" t="str">
        <f>IFERROR(VLOOKUP(L374,'Raw data - THC'!A361:AA3425,22,0),"")</f>
        <v/>
      </c>
      <c r="J374" s="10" t="str">
        <f>IFERROR(VLOOKUP(L374,'Raw data - THC'!A361:AA3425,24,0),"")</f>
        <v/>
      </c>
      <c r="K374" s="10" t="str">
        <f>IFERROR(VLOOKUP(L374,'Raw data - THC'!A361:AA3425,25,0),"")</f>
        <v/>
      </c>
      <c r="L374" s="8">
        <v>145</v>
      </c>
      <c r="N374"/>
    </row>
    <row r="375" spans="1:14" ht="16.5" x14ac:dyDescent="0.45">
      <c r="A375" s="10" t="str">
        <f>IFERROR(VLOOKUP(L375,'Raw data - THC'!A362:AA3426,4,0),"")</f>
        <v/>
      </c>
      <c r="B375" s="19" t="str">
        <f>IFERROR(VLOOKUP(L375,'Raw data - THC'!A362:AA3426,7,0),"")</f>
        <v/>
      </c>
      <c r="C375" s="10" t="str">
        <f>IFERROR(VLOOKUP(L375,'Raw data - THC'!A362:AA73426,9,0),"")</f>
        <v/>
      </c>
      <c r="D375" s="10" t="str">
        <f>IFERROR(VLOOKUP(L375,'Raw data - THC'!A362:AA3426,12,0),"")</f>
        <v/>
      </c>
      <c r="E375" s="10" t="str">
        <f>IFERROR(VLOOKUP(L375,'Raw data - THC'!A362:AA3426,14,0),"")</f>
        <v/>
      </c>
      <c r="F375" s="10" t="str">
        <f>IFERROR(VLOOKUP(L375,'Raw data - THC'!A362:AA3426,16,0),"")</f>
        <v/>
      </c>
      <c r="G375" s="10" t="str">
        <f>IFERROR(VLOOKUP(L375,'Raw data - THC'!A362:AA3426,18,0),"")</f>
        <v/>
      </c>
      <c r="H375" s="10" t="str">
        <f>IFERROR(VLOOKUP(L375,'Raw data - THC'!A362:AA3426,20,0),"")</f>
        <v/>
      </c>
      <c r="I375" s="10" t="str">
        <f>IFERROR(VLOOKUP(L375,'Raw data - THC'!A362:AA3426,22,0),"")</f>
        <v/>
      </c>
      <c r="J375" s="10" t="str">
        <f>IFERROR(VLOOKUP(L375,'Raw data - THC'!A362:AA3426,24,0),"")</f>
        <v/>
      </c>
      <c r="K375" s="10" t="str">
        <f>IFERROR(VLOOKUP(L375,'Raw data - THC'!A362:AA3426,25,0),"")</f>
        <v/>
      </c>
      <c r="L375" s="8">
        <v>145</v>
      </c>
      <c r="N375"/>
    </row>
    <row r="376" spans="1:14" ht="16.5" x14ac:dyDescent="0.45">
      <c r="A376" s="10" t="str">
        <f>IFERROR(VLOOKUP(L376,'Raw data - THC'!A363:AA3427,4,0),"")</f>
        <v/>
      </c>
      <c r="B376" s="19" t="str">
        <f>IFERROR(VLOOKUP(L376,'Raw data - THC'!A363:AA3427,7,0),"")</f>
        <v/>
      </c>
      <c r="C376" s="10" t="str">
        <f>IFERROR(VLOOKUP(L376,'Raw data - THC'!A363:AA73427,9,0),"")</f>
        <v/>
      </c>
      <c r="D376" s="10" t="str">
        <f>IFERROR(VLOOKUP(L376,'Raw data - THC'!A363:AA3427,12,0),"")</f>
        <v/>
      </c>
      <c r="E376" s="10" t="str">
        <f>IFERROR(VLOOKUP(L376,'Raw data - THC'!A363:AA3427,14,0),"")</f>
        <v/>
      </c>
      <c r="F376" s="10" t="str">
        <f>IFERROR(VLOOKUP(L376,'Raw data - THC'!A363:AA3427,16,0),"")</f>
        <v/>
      </c>
      <c r="G376" s="10" t="str">
        <f>IFERROR(VLOOKUP(L376,'Raw data - THC'!A363:AA3427,18,0),"")</f>
        <v/>
      </c>
      <c r="H376" s="10" t="str">
        <f>IFERROR(VLOOKUP(L376,'Raw data - THC'!A363:AA3427,20,0),"")</f>
        <v/>
      </c>
      <c r="I376" s="10" t="str">
        <f>IFERROR(VLOOKUP(L376,'Raw data - THC'!A363:AA3427,22,0),"")</f>
        <v/>
      </c>
      <c r="J376" s="10" t="str">
        <f>IFERROR(VLOOKUP(L376,'Raw data - THC'!A363:AA3427,24,0),"")</f>
        <v/>
      </c>
      <c r="K376" s="10" t="str">
        <f>IFERROR(VLOOKUP(L376,'Raw data - THC'!A363:AA3427,25,0),"")</f>
        <v/>
      </c>
      <c r="L376" s="8">
        <v>145</v>
      </c>
      <c r="N376"/>
    </row>
    <row r="377" spans="1:14" ht="16.5" x14ac:dyDescent="0.45">
      <c r="A377" s="10" t="str">
        <f>IFERROR(VLOOKUP(L377,'Raw data - THC'!A364:AA3428,4,0),"")</f>
        <v/>
      </c>
      <c r="B377" s="19" t="str">
        <f>IFERROR(VLOOKUP(L377,'Raw data - THC'!A364:AA3428,7,0),"")</f>
        <v/>
      </c>
      <c r="C377" s="10" t="str">
        <f>IFERROR(VLOOKUP(L377,'Raw data - THC'!A364:AA73428,9,0),"")</f>
        <v/>
      </c>
      <c r="D377" s="10" t="str">
        <f>IFERROR(VLOOKUP(L377,'Raw data - THC'!A364:AA3428,12,0),"")</f>
        <v/>
      </c>
      <c r="E377" s="10" t="str">
        <f>IFERROR(VLOOKUP(L377,'Raw data - THC'!A364:AA3428,14,0),"")</f>
        <v/>
      </c>
      <c r="F377" s="10" t="str">
        <f>IFERROR(VLOOKUP(L377,'Raw data - THC'!A364:AA3428,16,0),"")</f>
        <v/>
      </c>
      <c r="G377" s="10" t="str">
        <f>IFERROR(VLOOKUP(L377,'Raw data - THC'!A364:AA3428,18,0),"")</f>
        <v/>
      </c>
      <c r="H377" s="10" t="str">
        <f>IFERROR(VLOOKUP(L377,'Raw data - THC'!A364:AA3428,20,0),"")</f>
        <v/>
      </c>
      <c r="I377" s="10" t="str">
        <f>IFERROR(VLOOKUP(L377,'Raw data - THC'!A364:AA3428,22,0),"")</f>
        <v/>
      </c>
      <c r="J377" s="10" t="str">
        <f>IFERROR(VLOOKUP(L377,'Raw data - THC'!A364:AA3428,24,0),"")</f>
        <v/>
      </c>
      <c r="K377" s="10" t="str">
        <f>IFERROR(VLOOKUP(L377,'Raw data - THC'!A364:AA3428,25,0),"")</f>
        <v/>
      </c>
      <c r="L377" s="8">
        <v>145</v>
      </c>
      <c r="N377"/>
    </row>
    <row r="378" spans="1:14" ht="16.5" x14ac:dyDescent="0.45">
      <c r="A378" s="10" t="str">
        <f>IFERROR(VLOOKUP(L378,'Raw data - THC'!A365:AA3429,4,0),"")</f>
        <v/>
      </c>
      <c r="B378" s="19" t="str">
        <f>IFERROR(VLOOKUP(L378,'Raw data - THC'!A365:AA3429,7,0),"")</f>
        <v/>
      </c>
      <c r="C378" s="10" t="str">
        <f>IFERROR(VLOOKUP(L378,'Raw data - THC'!A365:AA73429,9,0),"")</f>
        <v/>
      </c>
      <c r="D378" s="10" t="str">
        <f>IFERROR(VLOOKUP(L378,'Raw data - THC'!A365:AA3429,12,0),"")</f>
        <v/>
      </c>
      <c r="E378" s="10" t="str">
        <f>IFERROR(VLOOKUP(L378,'Raw data - THC'!A365:AA3429,14,0),"")</f>
        <v/>
      </c>
      <c r="F378" s="10" t="str">
        <f>IFERROR(VLOOKUP(L378,'Raw data - THC'!A365:AA3429,16,0),"")</f>
        <v/>
      </c>
      <c r="G378" s="10" t="str">
        <f>IFERROR(VLOOKUP(L378,'Raw data - THC'!A365:AA3429,18,0),"")</f>
        <v/>
      </c>
      <c r="H378" s="10" t="str">
        <f>IFERROR(VLOOKUP(L378,'Raw data - THC'!A365:AA3429,20,0),"")</f>
        <v/>
      </c>
      <c r="I378" s="10" t="str">
        <f>IFERROR(VLOOKUP(L378,'Raw data - THC'!A365:AA3429,22,0),"")</f>
        <v/>
      </c>
      <c r="J378" s="10" t="str">
        <f>IFERROR(VLOOKUP(L378,'Raw data - THC'!A365:AA3429,24,0),"")</f>
        <v/>
      </c>
      <c r="K378" s="10" t="str">
        <f>IFERROR(VLOOKUP(L378,'Raw data - THC'!A365:AA3429,25,0),"")</f>
        <v/>
      </c>
      <c r="L378" s="8">
        <v>145</v>
      </c>
      <c r="N378"/>
    </row>
    <row r="379" spans="1:14" ht="16.5" x14ac:dyDescent="0.45">
      <c r="A379" s="10" t="str">
        <f>IFERROR(VLOOKUP(L379,'Raw data - THC'!A366:AA3430,4,0),"")</f>
        <v/>
      </c>
      <c r="B379" s="19" t="str">
        <f>IFERROR(VLOOKUP(L379,'Raw data - THC'!A366:AA3430,7,0),"")</f>
        <v/>
      </c>
      <c r="C379" s="10" t="str">
        <f>IFERROR(VLOOKUP(L379,'Raw data - THC'!A366:AA73430,9,0),"")</f>
        <v/>
      </c>
      <c r="D379" s="10" t="str">
        <f>IFERROR(VLOOKUP(L379,'Raw data - THC'!A366:AA3430,12,0),"")</f>
        <v/>
      </c>
      <c r="E379" s="10" t="str">
        <f>IFERROR(VLOOKUP(L379,'Raw data - THC'!A366:AA3430,14,0),"")</f>
        <v/>
      </c>
      <c r="F379" s="10" t="str">
        <f>IFERROR(VLOOKUP(L379,'Raw data - THC'!A366:AA3430,16,0),"")</f>
        <v/>
      </c>
      <c r="G379" s="10" t="str">
        <f>IFERROR(VLOOKUP(L379,'Raw data - THC'!A366:AA3430,18,0),"")</f>
        <v/>
      </c>
      <c r="H379" s="10" t="str">
        <f>IFERROR(VLOOKUP(L379,'Raw data - THC'!A366:AA3430,20,0),"")</f>
        <v/>
      </c>
      <c r="I379" s="10" t="str">
        <f>IFERROR(VLOOKUP(L379,'Raw data - THC'!A366:AA3430,22,0),"")</f>
        <v/>
      </c>
      <c r="J379" s="10" t="str">
        <f>IFERROR(VLOOKUP(L379,'Raw data - THC'!A366:AA3430,24,0),"")</f>
        <v/>
      </c>
      <c r="K379" s="10" t="str">
        <f>IFERROR(VLOOKUP(L379,'Raw data - THC'!A366:AA3430,25,0),"")</f>
        <v/>
      </c>
      <c r="L379" s="8">
        <v>145</v>
      </c>
      <c r="N379"/>
    </row>
    <row r="380" spans="1:14" ht="16.5" x14ac:dyDescent="0.45">
      <c r="A380" s="10" t="str">
        <f>IFERROR(VLOOKUP(L380,'Raw data - THC'!A367:AA3431,4,0),"")</f>
        <v/>
      </c>
      <c r="B380" s="19" t="str">
        <f>IFERROR(VLOOKUP(L380,'Raw data - THC'!A367:AA3431,7,0),"")</f>
        <v/>
      </c>
      <c r="C380" s="10" t="str">
        <f>IFERROR(VLOOKUP(L380,'Raw data - THC'!A367:AA73431,9,0),"")</f>
        <v/>
      </c>
      <c r="D380" s="10" t="str">
        <f>IFERROR(VLOOKUP(L380,'Raw data - THC'!A367:AA3431,12,0),"")</f>
        <v/>
      </c>
      <c r="E380" s="10" t="str">
        <f>IFERROR(VLOOKUP(L380,'Raw data - THC'!A367:AA3431,14,0),"")</f>
        <v/>
      </c>
      <c r="F380" s="10" t="str">
        <f>IFERROR(VLOOKUP(L380,'Raw data - THC'!A367:AA3431,16,0),"")</f>
        <v/>
      </c>
      <c r="G380" s="10" t="str">
        <f>IFERROR(VLOOKUP(L380,'Raw data - THC'!A367:AA3431,18,0),"")</f>
        <v/>
      </c>
      <c r="H380" s="10" t="str">
        <f>IFERROR(VLOOKUP(L380,'Raw data - THC'!A367:AA3431,20,0),"")</f>
        <v/>
      </c>
      <c r="I380" s="10" t="str">
        <f>IFERROR(VLOOKUP(L380,'Raw data - THC'!A367:AA3431,22,0),"")</f>
        <v/>
      </c>
      <c r="J380" s="10" t="str">
        <f>IFERROR(VLOOKUP(L380,'Raw data - THC'!A367:AA3431,24,0),"")</f>
        <v/>
      </c>
      <c r="K380" s="10" t="str">
        <f>IFERROR(VLOOKUP(L380,'Raw data - THC'!A367:AA3431,25,0),"")</f>
        <v/>
      </c>
      <c r="L380" s="8">
        <v>145</v>
      </c>
      <c r="N380"/>
    </row>
    <row r="381" spans="1:14" ht="16.5" x14ac:dyDescent="0.45">
      <c r="A381" s="10" t="str">
        <f>IFERROR(VLOOKUP(L381,'Raw data - THC'!A368:AA3432,4,0),"")</f>
        <v/>
      </c>
      <c r="B381" s="19" t="str">
        <f>IFERROR(VLOOKUP(L381,'Raw data - THC'!A368:AA3432,7,0),"")</f>
        <v/>
      </c>
      <c r="C381" s="10" t="str">
        <f>IFERROR(VLOOKUP(L381,'Raw data - THC'!A368:AA73432,9,0),"")</f>
        <v/>
      </c>
      <c r="D381" s="10" t="str">
        <f>IFERROR(VLOOKUP(L381,'Raw data - THC'!A368:AA3432,12,0),"")</f>
        <v/>
      </c>
      <c r="E381" s="10" t="str">
        <f>IFERROR(VLOOKUP(L381,'Raw data - THC'!A368:AA3432,14,0),"")</f>
        <v/>
      </c>
      <c r="F381" s="10" t="str">
        <f>IFERROR(VLOOKUP(L381,'Raw data - THC'!A368:AA3432,16,0),"")</f>
        <v/>
      </c>
      <c r="G381" s="10" t="str">
        <f>IFERROR(VLOOKUP(L381,'Raw data - THC'!A368:AA3432,18,0),"")</f>
        <v/>
      </c>
      <c r="H381" s="10" t="str">
        <f>IFERROR(VLOOKUP(L381,'Raw data - THC'!A368:AA3432,20,0),"")</f>
        <v/>
      </c>
      <c r="I381" s="10" t="str">
        <f>IFERROR(VLOOKUP(L381,'Raw data - THC'!A368:AA3432,22,0),"")</f>
        <v/>
      </c>
      <c r="J381" s="10" t="str">
        <f>IFERROR(VLOOKUP(L381,'Raw data - THC'!A368:AA3432,24,0),"")</f>
        <v/>
      </c>
      <c r="K381" s="10" t="str">
        <f>IFERROR(VLOOKUP(L381,'Raw data - THC'!A368:AA3432,25,0),"")</f>
        <v/>
      </c>
      <c r="L381" s="8">
        <v>145</v>
      </c>
      <c r="N381"/>
    </row>
    <row r="382" spans="1:14" ht="16.5" x14ac:dyDescent="0.45">
      <c r="A382" s="10" t="str">
        <f>IFERROR(VLOOKUP(L382,'Raw data - THC'!A369:AA3433,4,0),"")</f>
        <v/>
      </c>
      <c r="B382" s="19" t="str">
        <f>IFERROR(VLOOKUP(L382,'Raw data - THC'!A369:AA3433,7,0),"")</f>
        <v/>
      </c>
      <c r="C382" s="10" t="str">
        <f>IFERROR(VLOOKUP(L382,'Raw data - THC'!A369:AA73433,9,0),"")</f>
        <v/>
      </c>
      <c r="D382" s="10" t="str">
        <f>IFERROR(VLOOKUP(L382,'Raw data - THC'!A369:AA3433,12,0),"")</f>
        <v/>
      </c>
      <c r="E382" s="10" t="str">
        <f>IFERROR(VLOOKUP(L382,'Raw data - THC'!A369:AA3433,14,0),"")</f>
        <v/>
      </c>
      <c r="F382" s="10" t="str">
        <f>IFERROR(VLOOKUP(L382,'Raw data - THC'!A369:AA3433,16,0),"")</f>
        <v/>
      </c>
      <c r="G382" s="10" t="str">
        <f>IFERROR(VLOOKUP(L382,'Raw data - THC'!A369:AA3433,18,0),"")</f>
        <v/>
      </c>
      <c r="H382" s="10" t="str">
        <f>IFERROR(VLOOKUP(L382,'Raw data - THC'!A369:AA3433,20,0),"")</f>
        <v/>
      </c>
      <c r="I382" s="10" t="str">
        <f>IFERROR(VLOOKUP(L382,'Raw data - THC'!A369:AA3433,22,0),"")</f>
        <v/>
      </c>
      <c r="J382" s="10" t="str">
        <f>IFERROR(VLOOKUP(L382,'Raw data - THC'!A369:AA3433,24,0),"")</f>
        <v/>
      </c>
      <c r="K382" s="10" t="str">
        <f>IFERROR(VLOOKUP(L382,'Raw data - THC'!A369:AA3433,25,0),"")</f>
        <v/>
      </c>
      <c r="L382" s="8">
        <v>145</v>
      </c>
      <c r="N382"/>
    </row>
    <row r="383" spans="1:14" ht="16.5" x14ac:dyDescent="0.45">
      <c r="A383" s="10" t="str">
        <f>IFERROR(VLOOKUP(L383,'Raw data - THC'!A370:AA3434,4,0),"")</f>
        <v/>
      </c>
      <c r="B383" s="19" t="str">
        <f>IFERROR(VLOOKUP(L383,'Raw data - THC'!A370:AA3434,7,0),"")</f>
        <v/>
      </c>
      <c r="C383" s="10" t="str">
        <f>IFERROR(VLOOKUP(L383,'Raw data - THC'!A370:AA73434,9,0),"")</f>
        <v/>
      </c>
      <c r="D383" s="10" t="str">
        <f>IFERROR(VLOOKUP(L383,'Raw data - THC'!A370:AA3434,12,0),"")</f>
        <v/>
      </c>
      <c r="E383" s="10" t="str">
        <f>IFERROR(VLOOKUP(L383,'Raw data - THC'!A370:AA3434,14,0),"")</f>
        <v/>
      </c>
      <c r="F383" s="10" t="str">
        <f>IFERROR(VLOOKUP(L383,'Raw data - THC'!A370:AA3434,16,0),"")</f>
        <v/>
      </c>
      <c r="G383" s="10" t="str">
        <f>IFERROR(VLOOKUP(L383,'Raw data - THC'!A370:AA3434,18,0),"")</f>
        <v/>
      </c>
      <c r="H383" s="10" t="str">
        <f>IFERROR(VLOOKUP(L383,'Raw data - THC'!A370:AA3434,20,0),"")</f>
        <v/>
      </c>
      <c r="I383" s="10" t="str">
        <f>IFERROR(VLOOKUP(L383,'Raw data - THC'!A370:AA3434,22,0),"")</f>
        <v/>
      </c>
      <c r="J383" s="10" t="str">
        <f>IFERROR(VLOOKUP(L383,'Raw data - THC'!A370:AA3434,24,0),"")</f>
        <v/>
      </c>
      <c r="K383" s="10" t="str">
        <f>IFERROR(VLOOKUP(L383,'Raw data - THC'!A370:AA3434,25,0),"")</f>
        <v/>
      </c>
      <c r="L383" s="8">
        <v>145</v>
      </c>
      <c r="N383"/>
    </row>
    <row r="384" spans="1:14" ht="16.5" x14ac:dyDescent="0.45">
      <c r="A384" s="10" t="str">
        <f>IFERROR(VLOOKUP(L384,'Raw data - THC'!A371:AA3435,4,0),"")</f>
        <v/>
      </c>
      <c r="B384" s="19" t="str">
        <f>IFERROR(VLOOKUP(L384,'Raw data - THC'!A371:AA3435,7,0),"")</f>
        <v/>
      </c>
      <c r="C384" s="10" t="str">
        <f>IFERROR(VLOOKUP(L384,'Raw data - THC'!A371:AA73435,9,0),"")</f>
        <v/>
      </c>
      <c r="D384" s="10" t="str">
        <f>IFERROR(VLOOKUP(L384,'Raw data - THC'!A371:AA3435,12,0),"")</f>
        <v/>
      </c>
      <c r="E384" s="10" t="str">
        <f>IFERROR(VLOOKUP(L384,'Raw data - THC'!A371:AA3435,14,0),"")</f>
        <v/>
      </c>
      <c r="F384" s="10" t="str">
        <f>IFERROR(VLOOKUP(L384,'Raw data - THC'!A371:AA3435,16,0),"")</f>
        <v/>
      </c>
      <c r="G384" s="10" t="str">
        <f>IFERROR(VLOOKUP(L384,'Raw data - THC'!A371:AA3435,18,0),"")</f>
        <v/>
      </c>
      <c r="H384" s="10" t="str">
        <f>IFERROR(VLOOKUP(L384,'Raw data - THC'!A371:AA3435,20,0),"")</f>
        <v/>
      </c>
      <c r="I384" s="10" t="str">
        <f>IFERROR(VLOOKUP(L384,'Raw data - THC'!A371:AA3435,22,0),"")</f>
        <v/>
      </c>
      <c r="J384" s="10" t="str">
        <f>IFERROR(VLOOKUP(L384,'Raw data - THC'!A371:AA3435,24,0),"")</f>
        <v/>
      </c>
      <c r="K384" s="10" t="str">
        <f>IFERROR(VLOOKUP(L384,'Raw data - THC'!A371:AA3435,25,0),"")</f>
        <v/>
      </c>
      <c r="L384" s="8">
        <v>145</v>
      </c>
      <c r="N384"/>
    </row>
    <row r="385" spans="1:14" ht="16.5" x14ac:dyDescent="0.45">
      <c r="A385" s="10" t="str">
        <f>IFERROR(VLOOKUP(L385,'Raw data - THC'!A372:AA3436,4,0),"")</f>
        <v/>
      </c>
      <c r="B385" s="19" t="str">
        <f>IFERROR(VLOOKUP(L385,'Raw data - THC'!A372:AA3436,7,0),"")</f>
        <v/>
      </c>
      <c r="C385" s="10" t="str">
        <f>IFERROR(VLOOKUP(L385,'Raw data - THC'!A372:AA73436,9,0),"")</f>
        <v/>
      </c>
      <c r="D385" s="10" t="str">
        <f>IFERROR(VLOOKUP(L385,'Raw data - THC'!A372:AA3436,12,0),"")</f>
        <v/>
      </c>
      <c r="E385" s="10" t="str">
        <f>IFERROR(VLOOKUP(L385,'Raw data - THC'!A372:AA3436,14,0),"")</f>
        <v/>
      </c>
      <c r="F385" s="10" t="str">
        <f>IFERROR(VLOOKUP(L385,'Raw data - THC'!A372:AA3436,16,0),"")</f>
        <v/>
      </c>
      <c r="G385" s="10" t="str">
        <f>IFERROR(VLOOKUP(L385,'Raw data - THC'!A372:AA3436,18,0),"")</f>
        <v/>
      </c>
      <c r="H385" s="10" t="str">
        <f>IFERROR(VLOOKUP(L385,'Raw data - THC'!A372:AA3436,20,0),"")</f>
        <v/>
      </c>
      <c r="I385" s="10" t="str">
        <f>IFERROR(VLOOKUP(L385,'Raw data - THC'!A372:AA3436,22,0),"")</f>
        <v/>
      </c>
      <c r="J385" s="10" t="str">
        <f>IFERROR(VLOOKUP(L385,'Raw data - THC'!A372:AA3436,24,0),"")</f>
        <v/>
      </c>
      <c r="K385" s="10" t="str">
        <f>IFERROR(VLOOKUP(L385,'Raw data - THC'!A372:AA3436,25,0),"")</f>
        <v/>
      </c>
      <c r="L385" s="8">
        <v>145</v>
      </c>
      <c r="N385"/>
    </row>
    <row r="386" spans="1:14" ht="16.5" x14ac:dyDescent="0.45">
      <c r="A386" s="10" t="str">
        <f>IFERROR(VLOOKUP(L386,'Raw data - THC'!A373:AA3437,4,0),"")</f>
        <v/>
      </c>
      <c r="B386" s="19" t="str">
        <f>IFERROR(VLOOKUP(L386,'Raw data - THC'!A373:AA3437,7,0),"")</f>
        <v/>
      </c>
      <c r="C386" s="10" t="str">
        <f>IFERROR(VLOOKUP(L386,'Raw data - THC'!A373:AA73437,9,0),"")</f>
        <v/>
      </c>
      <c r="D386" s="10" t="str">
        <f>IFERROR(VLOOKUP(L386,'Raw data - THC'!A373:AA3437,12,0),"")</f>
        <v/>
      </c>
      <c r="E386" s="10" t="str">
        <f>IFERROR(VLOOKUP(L386,'Raw data - THC'!A373:AA3437,14,0),"")</f>
        <v/>
      </c>
      <c r="F386" s="10" t="str">
        <f>IFERROR(VLOOKUP(L386,'Raw data - THC'!A373:AA3437,16,0),"")</f>
        <v/>
      </c>
      <c r="G386" s="10" t="str">
        <f>IFERROR(VLOOKUP(L386,'Raw data - THC'!A373:AA3437,18,0),"")</f>
        <v/>
      </c>
      <c r="H386" s="10" t="str">
        <f>IFERROR(VLOOKUP(L386,'Raw data - THC'!A373:AA3437,20,0),"")</f>
        <v/>
      </c>
      <c r="I386" s="10" t="str">
        <f>IFERROR(VLOOKUP(L386,'Raw data - THC'!A373:AA3437,22,0),"")</f>
        <v/>
      </c>
      <c r="J386" s="10" t="str">
        <f>IFERROR(VLOOKUP(L386,'Raw data - THC'!A373:AA3437,24,0),"")</f>
        <v/>
      </c>
      <c r="K386" s="10" t="str">
        <f>IFERROR(VLOOKUP(L386,'Raw data - THC'!A373:AA3437,25,0),"")</f>
        <v/>
      </c>
      <c r="L386" s="8">
        <v>145</v>
      </c>
      <c r="N386"/>
    </row>
    <row r="387" spans="1:14" ht="16.5" x14ac:dyDescent="0.45">
      <c r="A387" s="10" t="str">
        <f>IFERROR(VLOOKUP(L387,'Raw data - THC'!A374:AA3438,4,0),"")</f>
        <v/>
      </c>
      <c r="B387" s="19" t="str">
        <f>IFERROR(VLOOKUP(L387,'Raw data - THC'!A374:AA3438,7,0),"")</f>
        <v/>
      </c>
      <c r="C387" s="10" t="str">
        <f>IFERROR(VLOOKUP(L387,'Raw data - THC'!A374:AA73438,9,0),"")</f>
        <v/>
      </c>
      <c r="D387" s="10" t="str">
        <f>IFERROR(VLOOKUP(L387,'Raw data - THC'!A374:AA3438,12,0),"")</f>
        <v/>
      </c>
      <c r="E387" s="10" t="str">
        <f>IFERROR(VLOOKUP(L387,'Raw data - THC'!A374:AA3438,14,0),"")</f>
        <v/>
      </c>
      <c r="F387" s="10" t="str">
        <f>IFERROR(VLOOKUP(L387,'Raw data - THC'!A374:AA3438,16,0),"")</f>
        <v/>
      </c>
      <c r="G387" s="10" t="str">
        <f>IFERROR(VLOOKUP(L387,'Raw data - THC'!A374:AA3438,18,0),"")</f>
        <v/>
      </c>
      <c r="H387" s="10" t="str">
        <f>IFERROR(VLOOKUP(L387,'Raw data - THC'!A374:AA3438,20,0),"")</f>
        <v/>
      </c>
      <c r="I387" s="10" t="str">
        <f>IFERROR(VLOOKUP(L387,'Raw data - THC'!A374:AA3438,22,0),"")</f>
        <v/>
      </c>
      <c r="J387" s="10" t="str">
        <f>IFERROR(VLOOKUP(L387,'Raw data - THC'!A374:AA3438,24,0),"")</f>
        <v/>
      </c>
      <c r="K387" s="10" t="str">
        <f>IFERROR(VLOOKUP(L387,'Raw data - THC'!A374:AA3438,25,0),"")</f>
        <v/>
      </c>
      <c r="L387" s="8">
        <v>145</v>
      </c>
      <c r="N387"/>
    </row>
    <row r="388" spans="1:14" ht="16.5" x14ac:dyDescent="0.45">
      <c r="A388" s="10" t="str">
        <f>IFERROR(VLOOKUP(L388,'Raw data - THC'!A375:AA3439,4,0),"")</f>
        <v/>
      </c>
      <c r="B388" s="19" t="str">
        <f>IFERROR(VLOOKUP(L388,'Raw data - THC'!A375:AA3439,7,0),"")</f>
        <v/>
      </c>
      <c r="C388" s="10" t="str">
        <f>IFERROR(VLOOKUP(L388,'Raw data - THC'!A375:AA73439,9,0),"")</f>
        <v/>
      </c>
      <c r="D388" s="10" t="str">
        <f>IFERROR(VLOOKUP(L388,'Raw data - THC'!A375:AA3439,12,0),"")</f>
        <v/>
      </c>
      <c r="E388" s="10" t="str">
        <f>IFERROR(VLOOKUP(L388,'Raw data - THC'!A375:AA3439,14,0),"")</f>
        <v/>
      </c>
      <c r="F388" s="10" t="str">
        <f>IFERROR(VLOOKUP(L388,'Raw data - THC'!A375:AA3439,16,0),"")</f>
        <v/>
      </c>
      <c r="G388" s="10" t="str">
        <f>IFERROR(VLOOKUP(L388,'Raw data - THC'!A375:AA3439,18,0),"")</f>
        <v/>
      </c>
      <c r="H388" s="10" t="str">
        <f>IFERROR(VLOOKUP(L388,'Raw data - THC'!A375:AA3439,20,0),"")</f>
        <v/>
      </c>
      <c r="I388" s="10" t="str">
        <f>IFERROR(VLOOKUP(L388,'Raw data - THC'!A375:AA3439,22,0),"")</f>
        <v/>
      </c>
      <c r="J388" s="10" t="str">
        <f>IFERROR(VLOOKUP(L388,'Raw data - THC'!A375:AA3439,24,0),"")</f>
        <v/>
      </c>
      <c r="K388" s="10" t="str">
        <f>IFERROR(VLOOKUP(L388,'Raw data - THC'!A375:AA3439,25,0),"")</f>
        <v/>
      </c>
      <c r="L388" s="8">
        <v>145</v>
      </c>
      <c r="N388"/>
    </row>
    <row r="389" spans="1:14" ht="16.5" x14ac:dyDescent="0.45">
      <c r="A389" s="10" t="str">
        <f>IFERROR(VLOOKUP(L389,'Raw data - THC'!A376:AA3440,4,0),"")</f>
        <v/>
      </c>
      <c r="B389" s="19" t="str">
        <f>IFERROR(VLOOKUP(L389,'Raw data - THC'!A376:AA3440,7,0),"")</f>
        <v/>
      </c>
      <c r="C389" s="10" t="str">
        <f>IFERROR(VLOOKUP(L389,'Raw data - THC'!A376:AA73440,9,0),"")</f>
        <v/>
      </c>
      <c r="D389" s="10" t="str">
        <f>IFERROR(VLOOKUP(L389,'Raw data - THC'!A376:AA3440,12,0),"")</f>
        <v/>
      </c>
      <c r="E389" s="10" t="str">
        <f>IFERROR(VLOOKUP(L389,'Raw data - THC'!A376:AA3440,14,0),"")</f>
        <v/>
      </c>
      <c r="F389" s="10" t="str">
        <f>IFERROR(VLOOKUP(L389,'Raw data - THC'!A376:AA3440,16,0),"")</f>
        <v/>
      </c>
      <c r="G389" s="10" t="str">
        <f>IFERROR(VLOOKUP(L389,'Raw data - THC'!A376:AA3440,18,0),"")</f>
        <v/>
      </c>
      <c r="H389" s="10" t="str">
        <f>IFERROR(VLOOKUP(L389,'Raw data - THC'!A376:AA3440,20,0),"")</f>
        <v/>
      </c>
      <c r="I389" s="10" t="str">
        <f>IFERROR(VLOOKUP(L389,'Raw data - THC'!A376:AA3440,22,0),"")</f>
        <v/>
      </c>
      <c r="J389" s="10" t="str">
        <f>IFERROR(VLOOKUP(L389,'Raw data - THC'!A376:AA3440,24,0),"")</f>
        <v/>
      </c>
      <c r="K389" s="10" t="str">
        <f>IFERROR(VLOOKUP(L389,'Raw data - THC'!A376:AA3440,25,0),"")</f>
        <v/>
      </c>
      <c r="L389" s="8">
        <v>145</v>
      </c>
      <c r="N389"/>
    </row>
    <row r="390" spans="1:14" ht="16.5" x14ac:dyDescent="0.45">
      <c r="A390" s="10" t="str">
        <f>IFERROR(VLOOKUP(L390,'Raw data - THC'!A377:AA3441,4,0),"")</f>
        <v/>
      </c>
      <c r="B390" s="19" t="str">
        <f>IFERROR(VLOOKUP(L390,'Raw data - THC'!A377:AA3441,7,0),"")</f>
        <v/>
      </c>
      <c r="C390" s="10" t="str">
        <f>IFERROR(VLOOKUP(L390,'Raw data - THC'!A377:AA73441,9,0),"")</f>
        <v/>
      </c>
      <c r="D390" s="10" t="str">
        <f>IFERROR(VLOOKUP(L390,'Raw data - THC'!A377:AA3441,12,0),"")</f>
        <v/>
      </c>
      <c r="E390" s="10" t="str">
        <f>IFERROR(VLOOKUP(L390,'Raw data - THC'!A377:AA3441,14,0),"")</f>
        <v/>
      </c>
      <c r="F390" s="10" t="str">
        <f>IFERROR(VLOOKUP(L390,'Raw data - THC'!A377:AA3441,16,0),"")</f>
        <v/>
      </c>
      <c r="G390" s="10" t="str">
        <f>IFERROR(VLOOKUP(L390,'Raw data - THC'!A377:AA3441,18,0),"")</f>
        <v/>
      </c>
      <c r="H390" s="10" t="str">
        <f>IFERROR(VLOOKUP(L390,'Raw data - THC'!A377:AA3441,20,0),"")</f>
        <v/>
      </c>
      <c r="I390" s="10" t="str">
        <f>IFERROR(VLOOKUP(L390,'Raw data - THC'!A377:AA3441,22,0),"")</f>
        <v/>
      </c>
      <c r="J390" s="10" t="str">
        <f>IFERROR(VLOOKUP(L390,'Raw data - THC'!A377:AA3441,24,0),"")</f>
        <v/>
      </c>
      <c r="K390" s="10" t="str">
        <f>IFERROR(VLOOKUP(L390,'Raw data - THC'!A377:AA3441,25,0),"")</f>
        <v/>
      </c>
      <c r="L390" s="8">
        <v>145</v>
      </c>
      <c r="N390"/>
    </row>
    <row r="391" spans="1:14" ht="16.5" x14ac:dyDescent="0.45">
      <c r="A391" s="10" t="str">
        <f>IFERROR(VLOOKUP(L391,'Raw data - THC'!A378:AA3442,4,0),"")</f>
        <v/>
      </c>
      <c r="B391" s="19" t="str">
        <f>IFERROR(VLOOKUP(L391,'Raw data - THC'!A378:AA3442,7,0),"")</f>
        <v/>
      </c>
      <c r="C391" s="10" t="str">
        <f>IFERROR(VLOOKUP(L391,'Raw data - THC'!A378:AA73442,9,0),"")</f>
        <v/>
      </c>
      <c r="D391" s="10" t="str">
        <f>IFERROR(VLOOKUP(L391,'Raw data - THC'!A378:AA3442,12,0),"")</f>
        <v/>
      </c>
      <c r="E391" s="10" t="str">
        <f>IFERROR(VLOOKUP(L391,'Raw data - THC'!A378:AA3442,14,0),"")</f>
        <v/>
      </c>
      <c r="F391" s="10" t="str">
        <f>IFERROR(VLOOKUP(L391,'Raw data - THC'!A378:AA3442,16,0),"")</f>
        <v/>
      </c>
      <c r="G391" s="10" t="str">
        <f>IFERROR(VLOOKUP(L391,'Raw data - THC'!A378:AA3442,18,0),"")</f>
        <v/>
      </c>
      <c r="H391" s="10" t="str">
        <f>IFERROR(VLOOKUP(L391,'Raw data - THC'!A378:AA3442,20,0),"")</f>
        <v/>
      </c>
      <c r="I391" s="10" t="str">
        <f>IFERROR(VLOOKUP(L391,'Raw data - THC'!A378:AA3442,22,0),"")</f>
        <v/>
      </c>
      <c r="J391" s="10" t="str">
        <f>IFERROR(VLOOKUP(L391,'Raw data - THC'!A378:AA3442,24,0),"")</f>
        <v/>
      </c>
      <c r="K391" s="10" t="str">
        <f>IFERROR(VLOOKUP(L391,'Raw data - THC'!A378:AA3442,25,0),"")</f>
        <v/>
      </c>
      <c r="L391" s="8">
        <v>145</v>
      </c>
      <c r="N391"/>
    </row>
    <row r="392" spans="1:14" ht="16.5" x14ac:dyDescent="0.45">
      <c r="A392" s="10" t="str">
        <f>IFERROR(VLOOKUP(L392,'Raw data - THC'!A379:AA3443,4,0),"")</f>
        <v/>
      </c>
      <c r="B392" s="19" t="str">
        <f>IFERROR(VLOOKUP(L392,'Raw data - THC'!A379:AA3443,7,0),"")</f>
        <v/>
      </c>
      <c r="C392" s="10" t="str">
        <f>IFERROR(VLOOKUP(L392,'Raw data - THC'!A379:AA73443,9,0),"")</f>
        <v/>
      </c>
      <c r="D392" s="10" t="str">
        <f>IFERROR(VLOOKUP(L392,'Raw data - THC'!A379:AA3443,12,0),"")</f>
        <v/>
      </c>
      <c r="E392" s="10" t="str">
        <f>IFERROR(VLOOKUP(L392,'Raw data - THC'!A379:AA3443,14,0),"")</f>
        <v/>
      </c>
      <c r="F392" s="10" t="str">
        <f>IFERROR(VLOOKUP(L392,'Raw data - THC'!A379:AA3443,16,0),"")</f>
        <v/>
      </c>
      <c r="G392" s="10" t="str">
        <f>IFERROR(VLOOKUP(L392,'Raw data - THC'!A379:AA3443,18,0),"")</f>
        <v/>
      </c>
      <c r="H392" s="10" t="str">
        <f>IFERROR(VLOOKUP(L392,'Raw data - THC'!A379:AA3443,20,0),"")</f>
        <v/>
      </c>
      <c r="I392" s="10" t="str">
        <f>IFERROR(VLOOKUP(L392,'Raw data - THC'!A379:AA3443,22,0),"")</f>
        <v/>
      </c>
      <c r="J392" s="10" t="str">
        <f>IFERROR(VLOOKUP(L392,'Raw data - THC'!A379:AA3443,24,0),"")</f>
        <v/>
      </c>
      <c r="K392" s="10" t="str">
        <f>IFERROR(VLOOKUP(L392,'Raw data - THC'!A379:AA3443,25,0),"")</f>
        <v/>
      </c>
      <c r="L392" s="8">
        <v>145</v>
      </c>
      <c r="N392"/>
    </row>
    <row r="393" spans="1:14" ht="16.5" x14ac:dyDescent="0.45">
      <c r="A393" s="10" t="str">
        <f>IFERROR(VLOOKUP(L393,'Raw data - THC'!A380:AA3444,4,0),"")</f>
        <v/>
      </c>
      <c r="B393" s="19" t="str">
        <f>IFERROR(VLOOKUP(L393,'Raw data - THC'!A380:AA3444,7,0),"")</f>
        <v/>
      </c>
      <c r="C393" s="10" t="str">
        <f>IFERROR(VLOOKUP(L393,'Raw data - THC'!A380:AA73444,9,0),"")</f>
        <v/>
      </c>
      <c r="D393" s="10" t="str">
        <f>IFERROR(VLOOKUP(L393,'Raw data - THC'!A380:AA3444,12,0),"")</f>
        <v/>
      </c>
      <c r="E393" s="10" t="str">
        <f>IFERROR(VLOOKUP(L393,'Raw data - THC'!A380:AA3444,14,0),"")</f>
        <v/>
      </c>
      <c r="F393" s="10" t="str">
        <f>IFERROR(VLOOKUP(L393,'Raw data - THC'!A380:AA3444,16,0),"")</f>
        <v/>
      </c>
      <c r="G393" s="10" t="str">
        <f>IFERROR(VLOOKUP(L393,'Raw data - THC'!A380:AA3444,18,0),"")</f>
        <v/>
      </c>
      <c r="H393" s="10" t="str">
        <f>IFERROR(VLOOKUP(L393,'Raw data - THC'!A380:AA3444,20,0),"")</f>
        <v/>
      </c>
      <c r="I393" s="10" t="str">
        <f>IFERROR(VLOOKUP(L393,'Raw data - THC'!A380:AA3444,22,0),"")</f>
        <v/>
      </c>
      <c r="J393" s="10" t="str">
        <f>IFERROR(VLOOKUP(L393,'Raw data - THC'!A380:AA3444,24,0),"")</f>
        <v/>
      </c>
      <c r="K393" s="10" t="str">
        <f>IFERROR(VLOOKUP(L393,'Raw data - THC'!A380:AA3444,25,0),"")</f>
        <v/>
      </c>
      <c r="L393" s="8">
        <v>145</v>
      </c>
      <c r="N393"/>
    </row>
    <row r="394" spans="1:14" ht="16.5" x14ac:dyDescent="0.45">
      <c r="A394" s="10" t="str">
        <f>IFERROR(VLOOKUP(L394,'Raw data - THC'!A381:AA3445,4,0),"")</f>
        <v/>
      </c>
      <c r="B394" s="19" t="str">
        <f>IFERROR(VLOOKUP(L394,'Raw data - THC'!A381:AA3445,7,0),"")</f>
        <v/>
      </c>
      <c r="C394" s="10" t="str">
        <f>IFERROR(VLOOKUP(L394,'Raw data - THC'!A381:AA73445,9,0),"")</f>
        <v/>
      </c>
      <c r="D394" s="10" t="str">
        <f>IFERROR(VLOOKUP(L394,'Raw data - THC'!A381:AA3445,12,0),"")</f>
        <v/>
      </c>
      <c r="E394" s="10" t="str">
        <f>IFERROR(VLOOKUP(L394,'Raw data - THC'!A381:AA3445,14,0),"")</f>
        <v/>
      </c>
      <c r="F394" s="10" t="str">
        <f>IFERROR(VLOOKUP(L394,'Raw data - THC'!A381:AA3445,16,0),"")</f>
        <v/>
      </c>
      <c r="G394" s="10" t="str">
        <f>IFERROR(VLOOKUP(L394,'Raw data - THC'!A381:AA3445,18,0),"")</f>
        <v/>
      </c>
      <c r="H394" s="10" t="str">
        <f>IFERROR(VLOOKUP(L394,'Raw data - THC'!A381:AA3445,20,0),"")</f>
        <v/>
      </c>
      <c r="I394" s="10" t="str">
        <f>IFERROR(VLOOKUP(L394,'Raw data - THC'!A381:AA3445,22,0),"")</f>
        <v/>
      </c>
      <c r="J394" s="10" t="str">
        <f>IFERROR(VLOOKUP(L394,'Raw data - THC'!A381:AA3445,24,0),"")</f>
        <v/>
      </c>
      <c r="K394" s="10" t="str">
        <f>IFERROR(VLOOKUP(L394,'Raw data - THC'!A381:AA3445,25,0),"")</f>
        <v/>
      </c>
      <c r="L394" s="8">
        <v>145</v>
      </c>
      <c r="N394"/>
    </row>
    <row r="395" spans="1:14" ht="16.5" x14ac:dyDescent="0.45">
      <c r="A395" s="10" t="str">
        <f>IFERROR(VLOOKUP(L395,'Raw data - THC'!A382:AA3446,4,0),"")</f>
        <v/>
      </c>
      <c r="B395" s="19" t="str">
        <f>IFERROR(VLOOKUP(L395,'Raw data - THC'!A382:AA3446,7,0),"")</f>
        <v/>
      </c>
      <c r="C395" s="10" t="str">
        <f>IFERROR(VLOOKUP(L395,'Raw data - THC'!A382:AA73446,9,0),"")</f>
        <v/>
      </c>
      <c r="D395" s="10" t="str">
        <f>IFERROR(VLOOKUP(L395,'Raw data - THC'!A382:AA3446,12,0),"")</f>
        <v/>
      </c>
      <c r="E395" s="10" t="str">
        <f>IFERROR(VLOOKUP(L395,'Raw data - THC'!A382:AA3446,14,0),"")</f>
        <v/>
      </c>
      <c r="F395" s="10" t="str">
        <f>IFERROR(VLOOKUP(L395,'Raw data - THC'!A382:AA3446,16,0),"")</f>
        <v/>
      </c>
      <c r="G395" s="10" t="str">
        <f>IFERROR(VLOOKUP(L395,'Raw data - THC'!A382:AA3446,18,0),"")</f>
        <v/>
      </c>
      <c r="H395" s="10" t="str">
        <f>IFERROR(VLOOKUP(L395,'Raw data - THC'!A382:AA3446,20,0),"")</f>
        <v/>
      </c>
      <c r="I395" s="10" t="str">
        <f>IFERROR(VLOOKUP(L395,'Raw data - THC'!A382:AA3446,22,0),"")</f>
        <v/>
      </c>
      <c r="J395" s="10" t="str">
        <f>IFERROR(VLOOKUP(L395,'Raw data - THC'!A382:AA3446,24,0),"")</f>
        <v/>
      </c>
      <c r="K395" s="10" t="str">
        <f>IFERROR(VLOOKUP(L395,'Raw data - THC'!A382:AA3446,25,0),"")</f>
        <v/>
      </c>
      <c r="L395" s="8">
        <v>145</v>
      </c>
      <c r="N395"/>
    </row>
    <row r="396" spans="1:14" ht="16.5" x14ac:dyDescent="0.45">
      <c r="A396" s="10" t="str">
        <f>IFERROR(VLOOKUP(L396,'Raw data - THC'!A383:AA3447,4,0),"")</f>
        <v/>
      </c>
      <c r="B396" s="19" t="str">
        <f>IFERROR(VLOOKUP(L396,'Raw data - THC'!A383:AA3447,7,0),"")</f>
        <v/>
      </c>
      <c r="C396" s="10" t="str">
        <f>IFERROR(VLOOKUP(L396,'Raw data - THC'!A383:AA73447,9,0),"")</f>
        <v/>
      </c>
      <c r="D396" s="10" t="str">
        <f>IFERROR(VLOOKUP(L396,'Raw data - THC'!A383:AA3447,12,0),"")</f>
        <v/>
      </c>
      <c r="E396" s="10" t="str">
        <f>IFERROR(VLOOKUP(L396,'Raw data - THC'!A383:AA3447,14,0),"")</f>
        <v/>
      </c>
      <c r="F396" s="10" t="str">
        <f>IFERROR(VLOOKUP(L396,'Raw data - THC'!A383:AA3447,16,0),"")</f>
        <v/>
      </c>
      <c r="G396" s="10" t="str">
        <f>IFERROR(VLOOKUP(L396,'Raw data - THC'!A383:AA3447,18,0),"")</f>
        <v/>
      </c>
      <c r="H396" s="10" t="str">
        <f>IFERROR(VLOOKUP(L396,'Raw data - THC'!A383:AA3447,20,0),"")</f>
        <v/>
      </c>
      <c r="I396" s="10" t="str">
        <f>IFERROR(VLOOKUP(L396,'Raw data - THC'!A383:AA3447,22,0),"")</f>
        <v/>
      </c>
      <c r="J396" s="10" t="str">
        <f>IFERROR(VLOOKUP(L396,'Raw data - THC'!A383:AA3447,24,0),"")</f>
        <v/>
      </c>
      <c r="K396" s="10" t="str">
        <f>IFERROR(VLOOKUP(L396,'Raw data - THC'!A383:AA3447,25,0),"")</f>
        <v/>
      </c>
      <c r="L396" s="8">
        <v>145</v>
      </c>
      <c r="N396"/>
    </row>
    <row r="397" spans="1:14" ht="16.5" x14ac:dyDescent="0.45">
      <c r="A397" s="10" t="str">
        <f>IFERROR(VLOOKUP(L397,'Raw data - THC'!A384:AA3448,4,0),"")</f>
        <v/>
      </c>
      <c r="B397" s="19" t="str">
        <f>IFERROR(VLOOKUP(L397,'Raw data - THC'!A384:AA3448,7,0),"")</f>
        <v/>
      </c>
      <c r="C397" s="10" t="str">
        <f>IFERROR(VLOOKUP(L397,'Raw data - THC'!A384:AA73448,9,0),"")</f>
        <v/>
      </c>
      <c r="D397" s="10" t="str">
        <f>IFERROR(VLOOKUP(L397,'Raw data - THC'!A384:AA3448,12,0),"")</f>
        <v/>
      </c>
      <c r="E397" s="10" t="str">
        <f>IFERROR(VLOOKUP(L397,'Raw data - THC'!A384:AA3448,14,0),"")</f>
        <v/>
      </c>
      <c r="F397" s="10" t="str">
        <f>IFERROR(VLOOKUP(L397,'Raw data - THC'!A384:AA3448,16,0),"")</f>
        <v/>
      </c>
      <c r="G397" s="10" t="str">
        <f>IFERROR(VLOOKUP(L397,'Raw data - THC'!A384:AA3448,18,0),"")</f>
        <v/>
      </c>
      <c r="H397" s="10" t="str">
        <f>IFERROR(VLOOKUP(L397,'Raw data - THC'!A384:AA3448,20,0),"")</f>
        <v/>
      </c>
      <c r="I397" s="10" t="str">
        <f>IFERROR(VLOOKUP(L397,'Raw data - THC'!A384:AA3448,22,0),"")</f>
        <v/>
      </c>
      <c r="J397" s="10" t="str">
        <f>IFERROR(VLOOKUP(L397,'Raw data - THC'!A384:AA3448,24,0),"")</f>
        <v/>
      </c>
      <c r="K397" s="10" t="str">
        <f>IFERROR(VLOOKUP(L397,'Raw data - THC'!A384:AA3448,25,0),"")</f>
        <v/>
      </c>
      <c r="L397" s="8">
        <v>145</v>
      </c>
      <c r="N397"/>
    </row>
    <row r="398" spans="1:14" ht="16.5" x14ac:dyDescent="0.45">
      <c r="A398" s="10" t="str">
        <f>IFERROR(VLOOKUP(L398,'Raw data - THC'!A385:AA3449,4,0),"")</f>
        <v/>
      </c>
      <c r="B398" s="19" t="str">
        <f>IFERROR(VLOOKUP(L398,'Raw data - THC'!A385:AA3449,7,0),"")</f>
        <v/>
      </c>
      <c r="C398" s="10" t="str">
        <f>IFERROR(VLOOKUP(L398,'Raw data - THC'!A385:AA73449,9,0),"")</f>
        <v/>
      </c>
      <c r="D398" s="10" t="str">
        <f>IFERROR(VLOOKUP(L398,'Raw data - THC'!A385:AA3449,12,0),"")</f>
        <v/>
      </c>
      <c r="E398" s="10" t="str">
        <f>IFERROR(VLOOKUP(L398,'Raw data - THC'!A385:AA3449,14,0),"")</f>
        <v/>
      </c>
      <c r="F398" s="10" t="str">
        <f>IFERROR(VLOOKUP(L398,'Raw data - THC'!A385:AA3449,16,0),"")</f>
        <v/>
      </c>
      <c r="G398" s="10" t="str">
        <f>IFERROR(VLOOKUP(L398,'Raw data - THC'!A385:AA3449,18,0),"")</f>
        <v/>
      </c>
      <c r="H398" s="10" t="str">
        <f>IFERROR(VLOOKUP(L398,'Raw data - THC'!A385:AA3449,20,0),"")</f>
        <v/>
      </c>
      <c r="I398" s="10" t="str">
        <f>IFERROR(VLOOKUP(L398,'Raw data - THC'!A385:AA3449,22,0),"")</f>
        <v/>
      </c>
      <c r="J398" s="10" t="str">
        <f>IFERROR(VLOOKUP(L398,'Raw data - THC'!A385:AA3449,24,0),"")</f>
        <v/>
      </c>
      <c r="K398" s="10" t="str">
        <f>IFERROR(VLOOKUP(L398,'Raw data - THC'!A385:AA3449,25,0),"")</f>
        <v/>
      </c>
      <c r="L398" s="8">
        <v>145</v>
      </c>
      <c r="N398"/>
    </row>
    <row r="399" spans="1:14" ht="16.5" x14ac:dyDescent="0.45">
      <c r="A399" s="10" t="str">
        <f>IFERROR(VLOOKUP(L399,'Raw data - THC'!A386:AA3450,4,0),"")</f>
        <v/>
      </c>
      <c r="B399" s="19" t="str">
        <f>IFERROR(VLOOKUP(L399,'Raw data - THC'!A386:AA3450,7,0),"")</f>
        <v/>
      </c>
      <c r="C399" s="10" t="str">
        <f>IFERROR(VLOOKUP(L399,'Raw data - THC'!A386:AA73450,9,0),"")</f>
        <v/>
      </c>
      <c r="D399" s="10" t="str">
        <f>IFERROR(VLOOKUP(L399,'Raw data - THC'!A386:AA3450,12,0),"")</f>
        <v/>
      </c>
      <c r="E399" s="10" t="str">
        <f>IFERROR(VLOOKUP(L399,'Raw data - THC'!A386:AA3450,14,0),"")</f>
        <v/>
      </c>
      <c r="F399" s="10" t="str">
        <f>IFERROR(VLOOKUP(L399,'Raw data - THC'!A386:AA3450,16,0),"")</f>
        <v/>
      </c>
      <c r="G399" s="10" t="str">
        <f>IFERROR(VLOOKUP(L399,'Raw data - THC'!A386:AA3450,18,0),"")</f>
        <v/>
      </c>
      <c r="H399" s="10" t="str">
        <f>IFERROR(VLOOKUP(L399,'Raw data - THC'!A386:AA3450,20,0),"")</f>
        <v/>
      </c>
      <c r="I399" s="10" t="str">
        <f>IFERROR(VLOOKUP(L399,'Raw data - THC'!A386:AA3450,22,0),"")</f>
        <v/>
      </c>
      <c r="J399" s="10" t="str">
        <f>IFERROR(VLOOKUP(L399,'Raw data - THC'!A386:AA3450,24,0),"")</f>
        <v/>
      </c>
      <c r="K399" s="10" t="str">
        <f>IFERROR(VLOOKUP(L399,'Raw data - THC'!A386:AA3450,25,0),"")</f>
        <v/>
      </c>
      <c r="L399" s="8">
        <v>145</v>
      </c>
      <c r="N399"/>
    </row>
    <row r="400" spans="1:14" ht="16.5" x14ac:dyDescent="0.45">
      <c r="A400" s="10" t="str">
        <f>IFERROR(VLOOKUP(L400,'Raw data - THC'!A387:AA3451,4,0),"")</f>
        <v/>
      </c>
      <c r="B400" s="19" t="str">
        <f>IFERROR(VLOOKUP(L400,'Raw data - THC'!A387:AA3451,7,0),"")</f>
        <v/>
      </c>
      <c r="C400" s="10" t="str">
        <f>IFERROR(VLOOKUP(L400,'Raw data - THC'!A387:AA73451,9,0),"")</f>
        <v/>
      </c>
      <c r="D400" s="10" t="str">
        <f>IFERROR(VLOOKUP(L400,'Raw data - THC'!A387:AA3451,12,0),"")</f>
        <v/>
      </c>
      <c r="E400" s="10" t="str">
        <f>IFERROR(VLOOKUP(L400,'Raw data - THC'!A387:AA3451,14,0),"")</f>
        <v/>
      </c>
      <c r="F400" s="10" t="str">
        <f>IFERROR(VLOOKUP(L400,'Raw data - THC'!A387:AA3451,16,0),"")</f>
        <v/>
      </c>
      <c r="G400" s="10" t="str">
        <f>IFERROR(VLOOKUP(L400,'Raw data - THC'!A387:AA3451,18,0),"")</f>
        <v/>
      </c>
      <c r="H400" s="10" t="str">
        <f>IFERROR(VLOOKUP(L400,'Raw data - THC'!A387:AA3451,20,0),"")</f>
        <v/>
      </c>
      <c r="I400" s="10" t="str">
        <f>IFERROR(VLOOKUP(L400,'Raw data - THC'!A387:AA3451,22,0),"")</f>
        <v/>
      </c>
      <c r="J400" s="10" t="str">
        <f>IFERROR(VLOOKUP(L400,'Raw data - THC'!A387:AA3451,24,0),"")</f>
        <v/>
      </c>
      <c r="K400" s="10" t="str">
        <f>IFERROR(VLOOKUP(L400,'Raw data - THC'!A387:AA3451,25,0),"")</f>
        <v/>
      </c>
      <c r="L400" s="8">
        <v>145</v>
      </c>
      <c r="N400"/>
    </row>
    <row r="401" spans="1:14" ht="16.5" x14ac:dyDescent="0.45">
      <c r="A401" s="10" t="str">
        <f>IFERROR(VLOOKUP(L401,'Raw data - THC'!A388:AA3452,4,0),"")</f>
        <v/>
      </c>
      <c r="B401" s="19" t="str">
        <f>IFERROR(VLOOKUP(L401,'Raw data - THC'!A388:AA3452,7,0),"")</f>
        <v/>
      </c>
      <c r="C401" s="10" t="str">
        <f>IFERROR(VLOOKUP(L401,'Raw data - THC'!A388:AA73452,9,0),"")</f>
        <v/>
      </c>
      <c r="D401" s="10" t="str">
        <f>IFERROR(VLOOKUP(L401,'Raw data - THC'!A388:AA3452,12,0),"")</f>
        <v/>
      </c>
      <c r="E401" s="10" t="str">
        <f>IFERROR(VLOOKUP(L401,'Raw data - THC'!A388:AA3452,14,0),"")</f>
        <v/>
      </c>
      <c r="F401" s="10" t="str">
        <f>IFERROR(VLOOKUP(L401,'Raw data - THC'!A388:AA3452,16,0),"")</f>
        <v/>
      </c>
      <c r="G401" s="10" t="str">
        <f>IFERROR(VLOOKUP(L401,'Raw data - THC'!A388:AA3452,18,0),"")</f>
        <v/>
      </c>
      <c r="H401" s="10" t="str">
        <f>IFERROR(VLOOKUP(L401,'Raw data - THC'!A388:AA3452,20,0),"")</f>
        <v/>
      </c>
      <c r="I401" s="10" t="str">
        <f>IFERROR(VLOOKUP(L401,'Raw data - THC'!A388:AA3452,22,0),"")</f>
        <v/>
      </c>
      <c r="J401" s="10" t="str">
        <f>IFERROR(VLOOKUP(L401,'Raw data - THC'!A388:AA3452,24,0),"")</f>
        <v/>
      </c>
      <c r="K401" s="10" t="str">
        <f>IFERROR(VLOOKUP(L401,'Raw data - THC'!A388:AA3452,25,0),"")</f>
        <v/>
      </c>
      <c r="L401" s="8">
        <v>145</v>
      </c>
      <c r="N401"/>
    </row>
    <row r="402" spans="1:14" ht="16.5" x14ac:dyDescent="0.45">
      <c r="A402" s="10" t="str">
        <f>IFERROR(VLOOKUP(L402,'Raw data - THC'!A389:AA3453,4,0),"")</f>
        <v/>
      </c>
      <c r="B402" s="19" t="str">
        <f>IFERROR(VLOOKUP(L402,'Raw data - THC'!A389:AA3453,7,0),"")</f>
        <v/>
      </c>
      <c r="C402" s="10" t="str">
        <f>IFERROR(VLOOKUP(L402,'Raw data - THC'!A389:AA73453,9,0),"")</f>
        <v/>
      </c>
      <c r="D402" s="10" t="str">
        <f>IFERROR(VLOOKUP(L402,'Raw data - THC'!A389:AA3453,12,0),"")</f>
        <v/>
      </c>
      <c r="E402" s="10" t="str">
        <f>IFERROR(VLOOKUP(L402,'Raw data - THC'!A389:AA3453,14,0),"")</f>
        <v/>
      </c>
      <c r="F402" s="10" t="str">
        <f>IFERROR(VLOOKUP(L402,'Raw data - THC'!A389:AA3453,16,0),"")</f>
        <v/>
      </c>
      <c r="G402" s="10" t="str">
        <f>IFERROR(VLOOKUP(L402,'Raw data - THC'!A389:AA3453,18,0),"")</f>
        <v/>
      </c>
      <c r="H402" s="10" t="str">
        <f>IFERROR(VLOOKUP(L402,'Raw data - THC'!A389:AA3453,20,0),"")</f>
        <v/>
      </c>
      <c r="I402" s="10" t="str">
        <f>IFERROR(VLOOKUP(L402,'Raw data - THC'!A389:AA3453,22,0),"")</f>
        <v/>
      </c>
      <c r="J402" s="10" t="str">
        <f>IFERROR(VLOOKUP(L402,'Raw data - THC'!A389:AA3453,24,0),"")</f>
        <v/>
      </c>
      <c r="K402" s="10" t="str">
        <f>IFERROR(VLOOKUP(L402,'Raw data - THC'!A389:AA3453,25,0),"")</f>
        <v/>
      </c>
      <c r="L402" s="8">
        <v>145</v>
      </c>
      <c r="N402"/>
    </row>
    <row r="403" spans="1:14" ht="16.5" x14ac:dyDescent="0.45">
      <c r="A403" s="10" t="str">
        <f>IFERROR(VLOOKUP(L403,'Raw data - THC'!A390:AA3454,4,0),"")</f>
        <v/>
      </c>
      <c r="B403" s="19" t="str">
        <f>IFERROR(VLOOKUP(L403,'Raw data - THC'!A390:AA3454,7,0),"")</f>
        <v/>
      </c>
      <c r="C403" s="10" t="str">
        <f>IFERROR(VLOOKUP(L403,'Raw data - THC'!A390:AA73454,9,0),"")</f>
        <v/>
      </c>
      <c r="D403" s="10" t="str">
        <f>IFERROR(VLOOKUP(L403,'Raw data - THC'!A390:AA3454,12,0),"")</f>
        <v/>
      </c>
      <c r="E403" s="10" t="str">
        <f>IFERROR(VLOOKUP(L403,'Raw data - THC'!A390:AA3454,14,0),"")</f>
        <v/>
      </c>
      <c r="F403" s="10" t="str">
        <f>IFERROR(VLOOKUP(L403,'Raw data - THC'!A390:AA3454,16,0),"")</f>
        <v/>
      </c>
      <c r="G403" s="10" t="str">
        <f>IFERROR(VLOOKUP(L403,'Raw data - THC'!A390:AA3454,18,0),"")</f>
        <v/>
      </c>
      <c r="H403" s="10" t="str">
        <f>IFERROR(VLOOKUP(L403,'Raw data - THC'!A390:AA3454,20,0),"")</f>
        <v/>
      </c>
      <c r="I403" s="10" t="str">
        <f>IFERROR(VLOOKUP(L403,'Raw data - THC'!A390:AA3454,22,0),"")</f>
        <v/>
      </c>
      <c r="J403" s="10" t="str">
        <f>IFERROR(VLOOKUP(L403,'Raw data - THC'!A390:AA3454,24,0),"")</f>
        <v/>
      </c>
      <c r="K403" s="10" t="str">
        <f>IFERROR(VLOOKUP(L403,'Raw data - THC'!A390:AA3454,25,0),"")</f>
        <v/>
      </c>
      <c r="L403" s="8">
        <v>145</v>
      </c>
      <c r="N403"/>
    </row>
    <row r="404" spans="1:14" ht="16.5" x14ac:dyDescent="0.45">
      <c r="A404" s="10" t="str">
        <f>IFERROR(VLOOKUP(L404,'Raw data - THC'!A391:AA3455,4,0),"")</f>
        <v/>
      </c>
      <c r="B404" s="19" t="str">
        <f>IFERROR(VLOOKUP(L404,'Raw data - THC'!A391:AA3455,7,0),"")</f>
        <v/>
      </c>
      <c r="C404" s="10" t="str">
        <f>IFERROR(VLOOKUP(L404,'Raw data - THC'!A391:AA73455,9,0),"")</f>
        <v/>
      </c>
      <c r="D404" s="10" t="str">
        <f>IFERROR(VLOOKUP(L404,'Raw data - THC'!A391:AA3455,12,0),"")</f>
        <v/>
      </c>
      <c r="E404" s="10" t="str">
        <f>IFERROR(VLOOKUP(L404,'Raw data - THC'!A391:AA3455,14,0),"")</f>
        <v/>
      </c>
      <c r="F404" s="10" t="str">
        <f>IFERROR(VLOOKUP(L404,'Raw data - THC'!A391:AA3455,16,0),"")</f>
        <v/>
      </c>
      <c r="G404" s="10" t="str">
        <f>IFERROR(VLOOKUP(L404,'Raw data - THC'!A391:AA3455,18,0),"")</f>
        <v/>
      </c>
      <c r="H404" s="10" t="str">
        <f>IFERROR(VLOOKUP(L404,'Raw data - THC'!A391:AA3455,20,0),"")</f>
        <v/>
      </c>
      <c r="I404" s="10" t="str">
        <f>IFERROR(VLOOKUP(L404,'Raw data - THC'!A391:AA3455,22,0),"")</f>
        <v/>
      </c>
      <c r="J404" s="10" t="str">
        <f>IFERROR(VLOOKUP(L404,'Raw data - THC'!A391:AA3455,24,0),"")</f>
        <v/>
      </c>
      <c r="K404" s="10" t="str">
        <f>IFERROR(VLOOKUP(L404,'Raw data - THC'!A391:AA3455,25,0),"")</f>
        <v/>
      </c>
      <c r="L404" s="8">
        <v>145</v>
      </c>
      <c r="N404"/>
    </row>
    <row r="405" spans="1:14" ht="16.5" x14ac:dyDescent="0.45">
      <c r="A405" s="10" t="str">
        <f>IFERROR(VLOOKUP(L405,'Raw data - THC'!A392:AA3456,4,0),"")</f>
        <v/>
      </c>
      <c r="B405" s="19" t="str">
        <f>IFERROR(VLOOKUP(L405,'Raw data - THC'!A392:AA3456,7,0),"")</f>
        <v/>
      </c>
      <c r="C405" s="10" t="str">
        <f>IFERROR(VLOOKUP(L405,'Raw data - THC'!A392:AA73456,9,0),"")</f>
        <v/>
      </c>
      <c r="D405" s="10" t="str">
        <f>IFERROR(VLOOKUP(L405,'Raw data - THC'!A392:AA3456,12,0),"")</f>
        <v/>
      </c>
      <c r="E405" s="10" t="str">
        <f>IFERROR(VLOOKUP(L405,'Raw data - THC'!A392:AA3456,14,0),"")</f>
        <v/>
      </c>
      <c r="F405" s="10" t="str">
        <f>IFERROR(VLOOKUP(L405,'Raw data - THC'!A392:AA3456,16,0),"")</f>
        <v/>
      </c>
      <c r="G405" s="10" t="str">
        <f>IFERROR(VLOOKUP(L405,'Raw data - THC'!A392:AA3456,18,0),"")</f>
        <v/>
      </c>
      <c r="H405" s="10" t="str">
        <f>IFERROR(VLOOKUP(L405,'Raw data - THC'!A392:AA3456,20,0),"")</f>
        <v/>
      </c>
      <c r="I405" s="10" t="str">
        <f>IFERROR(VLOOKUP(L405,'Raw data - THC'!A392:AA3456,22,0),"")</f>
        <v/>
      </c>
      <c r="J405" s="10" t="str">
        <f>IFERROR(VLOOKUP(L405,'Raw data - THC'!A392:AA3456,24,0),"")</f>
        <v/>
      </c>
      <c r="K405" s="10" t="str">
        <f>IFERROR(VLOOKUP(L405,'Raw data - THC'!A392:AA3456,25,0),"")</f>
        <v/>
      </c>
      <c r="L405" s="8">
        <v>145</v>
      </c>
      <c r="N405"/>
    </row>
    <row r="406" spans="1:14" ht="16.5" x14ac:dyDescent="0.45">
      <c r="A406" s="10" t="str">
        <f>IFERROR(VLOOKUP(L406,'Raw data - THC'!A393:AA3457,4,0),"")</f>
        <v/>
      </c>
      <c r="B406" s="19" t="str">
        <f>IFERROR(VLOOKUP(L406,'Raw data - THC'!A393:AA3457,7,0),"")</f>
        <v/>
      </c>
      <c r="C406" s="10" t="str">
        <f>IFERROR(VLOOKUP(L406,'Raw data - THC'!A393:AA73457,9,0),"")</f>
        <v/>
      </c>
      <c r="D406" s="10" t="str">
        <f>IFERROR(VLOOKUP(L406,'Raw data - THC'!A393:AA3457,12,0),"")</f>
        <v/>
      </c>
      <c r="E406" s="10" t="str">
        <f>IFERROR(VLOOKUP(L406,'Raw data - THC'!A393:AA3457,14,0),"")</f>
        <v/>
      </c>
      <c r="F406" s="10" t="str">
        <f>IFERROR(VLOOKUP(L406,'Raw data - THC'!A393:AA3457,16,0),"")</f>
        <v/>
      </c>
      <c r="G406" s="10" t="str">
        <f>IFERROR(VLOOKUP(L406,'Raw data - THC'!A393:AA3457,18,0),"")</f>
        <v/>
      </c>
      <c r="H406" s="10" t="str">
        <f>IFERROR(VLOOKUP(L406,'Raw data - THC'!A393:AA3457,20,0),"")</f>
        <v/>
      </c>
      <c r="I406" s="10" t="str">
        <f>IFERROR(VLOOKUP(L406,'Raw data - THC'!A393:AA3457,22,0),"")</f>
        <v/>
      </c>
      <c r="J406" s="10" t="str">
        <f>IFERROR(VLOOKUP(L406,'Raw data - THC'!A393:AA3457,24,0),"")</f>
        <v/>
      </c>
      <c r="K406" s="10" t="str">
        <f>IFERROR(VLOOKUP(L406,'Raw data - THC'!A393:AA3457,25,0),"")</f>
        <v/>
      </c>
      <c r="L406" s="8">
        <v>145</v>
      </c>
      <c r="N406"/>
    </row>
    <row r="407" spans="1:14" ht="16.5" x14ac:dyDescent="0.45">
      <c r="A407" s="10" t="str">
        <f>IFERROR(VLOOKUP(L407,'Raw data - THC'!A394:AA3458,4,0),"")</f>
        <v/>
      </c>
      <c r="B407" s="19" t="str">
        <f>IFERROR(VLOOKUP(L407,'Raw data - THC'!A394:AA3458,7,0),"")</f>
        <v/>
      </c>
      <c r="C407" s="10" t="str">
        <f>IFERROR(VLOOKUP(L407,'Raw data - THC'!A394:AA73458,9,0),"")</f>
        <v/>
      </c>
      <c r="D407" s="10" t="str">
        <f>IFERROR(VLOOKUP(L407,'Raw data - THC'!A394:AA3458,12,0),"")</f>
        <v/>
      </c>
      <c r="E407" s="10" t="str">
        <f>IFERROR(VLOOKUP(L407,'Raw data - THC'!A394:AA3458,14,0),"")</f>
        <v/>
      </c>
      <c r="F407" s="10" t="str">
        <f>IFERROR(VLOOKUP(L407,'Raw data - THC'!A394:AA3458,16,0),"")</f>
        <v/>
      </c>
      <c r="G407" s="10" t="str">
        <f>IFERROR(VLOOKUP(L407,'Raw data - THC'!A394:AA3458,18,0),"")</f>
        <v/>
      </c>
      <c r="H407" s="10" t="str">
        <f>IFERROR(VLOOKUP(L407,'Raw data - THC'!A394:AA3458,20,0),"")</f>
        <v/>
      </c>
      <c r="I407" s="10" t="str">
        <f>IFERROR(VLOOKUP(L407,'Raw data - THC'!A394:AA3458,22,0),"")</f>
        <v/>
      </c>
      <c r="J407" s="10" t="str">
        <f>IFERROR(VLOOKUP(L407,'Raw data - THC'!A394:AA3458,24,0),"")</f>
        <v/>
      </c>
      <c r="K407" s="10" t="str">
        <f>IFERROR(VLOOKUP(L407,'Raw data - THC'!A394:AA3458,25,0),"")</f>
        <v/>
      </c>
      <c r="L407" s="8">
        <v>145</v>
      </c>
      <c r="N407"/>
    </row>
    <row r="408" spans="1:14" ht="16.5" x14ac:dyDescent="0.45">
      <c r="A408" s="10" t="str">
        <f>IFERROR(VLOOKUP(L408,'Raw data - THC'!A395:AA3459,4,0),"")</f>
        <v/>
      </c>
      <c r="B408" s="19" t="str">
        <f>IFERROR(VLOOKUP(L408,'Raw data - THC'!A395:AA3459,7,0),"")</f>
        <v/>
      </c>
      <c r="C408" s="10" t="str">
        <f>IFERROR(VLOOKUP(L408,'Raw data - THC'!A395:AA73459,9,0),"")</f>
        <v/>
      </c>
      <c r="D408" s="10" t="str">
        <f>IFERROR(VLOOKUP(L408,'Raw data - THC'!A395:AA3459,12,0),"")</f>
        <v/>
      </c>
      <c r="E408" s="10" t="str">
        <f>IFERROR(VLOOKUP(L408,'Raw data - THC'!A395:AA3459,14,0),"")</f>
        <v/>
      </c>
      <c r="F408" s="10" t="str">
        <f>IFERROR(VLOOKUP(L408,'Raw data - THC'!A395:AA3459,16,0),"")</f>
        <v/>
      </c>
      <c r="G408" s="10" t="str">
        <f>IFERROR(VLOOKUP(L408,'Raw data - THC'!A395:AA3459,18,0),"")</f>
        <v/>
      </c>
      <c r="H408" s="10" t="str">
        <f>IFERROR(VLOOKUP(L408,'Raw data - THC'!A395:AA3459,20,0),"")</f>
        <v/>
      </c>
      <c r="I408" s="10" t="str">
        <f>IFERROR(VLOOKUP(L408,'Raw data - THC'!A395:AA3459,22,0),"")</f>
        <v/>
      </c>
      <c r="J408" s="10" t="str">
        <f>IFERROR(VLOOKUP(L408,'Raw data - THC'!A395:AA3459,24,0),"")</f>
        <v/>
      </c>
      <c r="K408" s="10" t="str">
        <f>IFERROR(VLOOKUP(L408,'Raw data - THC'!A395:AA3459,25,0),"")</f>
        <v/>
      </c>
      <c r="L408" s="8">
        <v>145</v>
      </c>
      <c r="N408"/>
    </row>
    <row r="409" spans="1:14" ht="16.5" x14ac:dyDescent="0.45">
      <c r="A409" s="10" t="str">
        <f>IFERROR(VLOOKUP(L409,'Raw data - THC'!A396:AA3460,4,0),"")</f>
        <v/>
      </c>
      <c r="B409" s="19" t="str">
        <f>IFERROR(VLOOKUP(L409,'Raw data - THC'!A396:AA3460,7,0),"")</f>
        <v/>
      </c>
      <c r="C409" s="10" t="str">
        <f>IFERROR(VLOOKUP(L409,'Raw data - THC'!A396:AA73460,9,0),"")</f>
        <v/>
      </c>
      <c r="D409" s="10" t="str">
        <f>IFERROR(VLOOKUP(L409,'Raw data - THC'!A396:AA3460,12,0),"")</f>
        <v/>
      </c>
      <c r="E409" s="10" t="str">
        <f>IFERROR(VLOOKUP(L409,'Raw data - THC'!A396:AA3460,14,0),"")</f>
        <v/>
      </c>
      <c r="F409" s="10" t="str">
        <f>IFERROR(VLOOKUP(L409,'Raw data - THC'!A396:AA3460,16,0),"")</f>
        <v/>
      </c>
      <c r="G409" s="10" t="str">
        <f>IFERROR(VLOOKUP(L409,'Raw data - THC'!A396:AA3460,18,0),"")</f>
        <v/>
      </c>
      <c r="H409" s="10" t="str">
        <f>IFERROR(VLOOKUP(L409,'Raw data - THC'!A396:AA3460,20,0),"")</f>
        <v/>
      </c>
      <c r="I409" s="10" t="str">
        <f>IFERROR(VLOOKUP(L409,'Raw data - THC'!A396:AA3460,22,0),"")</f>
        <v/>
      </c>
      <c r="J409" s="10" t="str">
        <f>IFERROR(VLOOKUP(L409,'Raw data - THC'!A396:AA3460,24,0),"")</f>
        <v/>
      </c>
      <c r="K409" s="10" t="str">
        <f>IFERROR(VLOOKUP(L409,'Raw data - THC'!A396:AA3460,25,0),"")</f>
        <v/>
      </c>
      <c r="L409" s="8">
        <v>145</v>
      </c>
      <c r="N409"/>
    </row>
    <row r="410" spans="1:14" ht="16.5" x14ac:dyDescent="0.45">
      <c r="A410" s="10" t="str">
        <f>IFERROR(VLOOKUP(L410,'Raw data - THC'!A397:AA3461,4,0),"")</f>
        <v/>
      </c>
      <c r="B410" s="19" t="str">
        <f>IFERROR(VLOOKUP(L410,'Raw data - THC'!A397:AA3461,7,0),"")</f>
        <v/>
      </c>
      <c r="C410" s="10" t="str">
        <f>IFERROR(VLOOKUP(L410,'Raw data - THC'!A397:AA73461,9,0),"")</f>
        <v/>
      </c>
      <c r="D410" s="10" t="str">
        <f>IFERROR(VLOOKUP(L410,'Raw data - THC'!A397:AA3461,12,0),"")</f>
        <v/>
      </c>
      <c r="E410" s="10" t="str">
        <f>IFERROR(VLOOKUP(L410,'Raw data - THC'!A397:AA3461,14,0),"")</f>
        <v/>
      </c>
      <c r="F410" s="10" t="str">
        <f>IFERROR(VLOOKUP(L410,'Raw data - THC'!A397:AA3461,16,0),"")</f>
        <v/>
      </c>
      <c r="G410" s="10" t="str">
        <f>IFERROR(VLOOKUP(L410,'Raw data - THC'!A397:AA3461,18,0),"")</f>
        <v/>
      </c>
      <c r="H410" s="10" t="str">
        <f>IFERROR(VLOOKUP(L410,'Raw data - THC'!A397:AA3461,20,0),"")</f>
        <v/>
      </c>
      <c r="I410" s="10" t="str">
        <f>IFERROR(VLOOKUP(L410,'Raw data - THC'!A397:AA3461,22,0),"")</f>
        <v/>
      </c>
      <c r="J410" s="10" t="str">
        <f>IFERROR(VLOOKUP(L410,'Raw data - THC'!A397:AA3461,24,0),"")</f>
        <v/>
      </c>
      <c r="K410" s="10" t="str">
        <f>IFERROR(VLOOKUP(L410,'Raw data - THC'!A397:AA3461,25,0),"")</f>
        <v/>
      </c>
      <c r="L410" s="8">
        <v>145</v>
      </c>
      <c r="N410"/>
    </row>
    <row r="411" spans="1:14" ht="16.5" x14ac:dyDescent="0.45">
      <c r="A411" s="10" t="str">
        <f>IFERROR(VLOOKUP(L411,'Raw data - THC'!A398:AA3462,4,0),"")</f>
        <v/>
      </c>
      <c r="B411" s="19" t="str">
        <f>IFERROR(VLOOKUP(L411,'Raw data - THC'!A398:AA3462,7,0),"")</f>
        <v/>
      </c>
      <c r="C411" s="10" t="str">
        <f>IFERROR(VLOOKUP(L411,'Raw data - THC'!A398:AA73462,9,0),"")</f>
        <v/>
      </c>
      <c r="D411" s="10" t="str">
        <f>IFERROR(VLOOKUP(L411,'Raw data - THC'!A398:AA3462,12,0),"")</f>
        <v/>
      </c>
      <c r="E411" s="10" t="str">
        <f>IFERROR(VLOOKUP(L411,'Raw data - THC'!A398:AA3462,14,0),"")</f>
        <v/>
      </c>
      <c r="F411" s="10" t="str">
        <f>IFERROR(VLOOKUP(L411,'Raw data - THC'!A398:AA3462,16,0),"")</f>
        <v/>
      </c>
      <c r="G411" s="10" t="str">
        <f>IFERROR(VLOOKUP(L411,'Raw data - THC'!A398:AA3462,18,0),"")</f>
        <v/>
      </c>
      <c r="H411" s="10" t="str">
        <f>IFERROR(VLOOKUP(L411,'Raw data - THC'!A398:AA3462,20,0),"")</f>
        <v/>
      </c>
      <c r="I411" s="10" t="str">
        <f>IFERROR(VLOOKUP(L411,'Raw data - THC'!A398:AA3462,22,0),"")</f>
        <v/>
      </c>
      <c r="J411" s="10" t="str">
        <f>IFERROR(VLOOKUP(L411,'Raw data - THC'!A398:AA3462,24,0),"")</f>
        <v/>
      </c>
      <c r="K411" s="10" t="str">
        <f>IFERROR(VLOOKUP(L411,'Raw data - THC'!A398:AA3462,25,0),"")</f>
        <v/>
      </c>
      <c r="L411" s="8">
        <v>145</v>
      </c>
      <c r="N411"/>
    </row>
    <row r="412" spans="1:14" ht="16.5" x14ac:dyDescent="0.45">
      <c r="A412" s="10" t="str">
        <f>IFERROR(VLOOKUP(L412,'Raw data - THC'!A399:AA3463,4,0),"")</f>
        <v/>
      </c>
      <c r="B412" s="19" t="str">
        <f>IFERROR(VLOOKUP(L412,'Raw data - THC'!A399:AA3463,7,0),"")</f>
        <v/>
      </c>
      <c r="C412" s="10" t="str">
        <f>IFERROR(VLOOKUP(L412,'Raw data - THC'!A399:AA73463,9,0),"")</f>
        <v/>
      </c>
      <c r="D412" s="10" t="str">
        <f>IFERROR(VLOOKUP(L412,'Raw data - THC'!A399:AA3463,12,0),"")</f>
        <v/>
      </c>
      <c r="E412" s="10" t="str">
        <f>IFERROR(VLOOKUP(L412,'Raw data - THC'!A399:AA3463,14,0),"")</f>
        <v/>
      </c>
      <c r="F412" s="10" t="str">
        <f>IFERROR(VLOOKUP(L412,'Raw data - THC'!A399:AA3463,16,0),"")</f>
        <v/>
      </c>
      <c r="G412" s="10" t="str">
        <f>IFERROR(VLOOKUP(L412,'Raw data - THC'!A399:AA3463,18,0),"")</f>
        <v/>
      </c>
      <c r="H412" s="10" t="str">
        <f>IFERROR(VLOOKUP(L412,'Raw data - THC'!A399:AA3463,20,0),"")</f>
        <v/>
      </c>
      <c r="I412" s="10" t="str">
        <f>IFERROR(VLOOKUP(L412,'Raw data - THC'!A399:AA3463,22,0),"")</f>
        <v/>
      </c>
      <c r="J412" s="10" t="str">
        <f>IFERROR(VLOOKUP(L412,'Raw data - THC'!A399:AA3463,24,0),"")</f>
        <v/>
      </c>
      <c r="K412" s="10" t="str">
        <f>IFERROR(VLOOKUP(L412,'Raw data - THC'!A399:AA3463,25,0),"")</f>
        <v/>
      </c>
      <c r="L412" s="8">
        <v>145</v>
      </c>
      <c r="N412"/>
    </row>
    <row r="413" spans="1:14" ht="16.5" x14ac:dyDescent="0.45">
      <c r="A413" s="10" t="str">
        <f>IFERROR(VLOOKUP(L413,'Raw data - THC'!A400:AA3464,4,0),"")</f>
        <v/>
      </c>
      <c r="B413" s="19" t="str">
        <f>IFERROR(VLOOKUP(L413,'Raw data - THC'!A400:AA3464,7,0),"")</f>
        <v/>
      </c>
      <c r="C413" s="10" t="str">
        <f>IFERROR(VLOOKUP(L413,'Raw data - THC'!A400:AA73464,9,0),"")</f>
        <v/>
      </c>
      <c r="D413" s="10" t="str">
        <f>IFERROR(VLOOKUP(L413,'Raw data - THC'!A400:AA3464,12,0),"")</f>
        <v/>
      </c>
      <c r="E413" s="10" t="str">
        <f>IFERROR(VLOOKUP(L413,'Raw data - THC'!A400:AA3464,14,0),"")</f>
        <v/>
      </c>
      <c r="F413" s="10" t="str">
        <f>IFERROR(VLOOKUP(L413,'Raw data - THC'!A400:AA3464,16,0),"")</f>
        <v/>
      </c>
      <c r="G413" s="10" t="str">
        <f>IFERROR(VLOOKUP(L413,'Raw data - THC'!A400:AA3464,18,0),"")</f>
        <v/>
      </c>
      <c r="H413" s="10" t="str">
        <f>IFERROR(VLOOKUP(L413,'Raw data - THC'!A400:AA3464,20,0),"")</f>
        <v/>
      </c>
      <c r="I413" s="10" t="str">
        <f>IFERROR(VLOOKUP(L413,'Raw data - THC'!A400:AA3464,22,0),"")</f>
        <v/>
      </c>
      <c r="J413" s="10" t="str">
        <f>IFERROR(VLOOKUP(L413,'Raw data - THC'!A400:AA3464,24,0),"")</f>
        <v/>
      </c>
      <c r="K413" s="10" t="str">
        <f>IFERROR(VLOOKUP(L413,'Raw data - THC'!A400:AA3464,25,0),"")</f>
        <v/>
      </c>
      <c r="L413" s="8">
        <v>145</v>
      </c>
      <c r="N413"/>
    </row>
    <row r="414" spans="1:14" ht="16.5" x14ac:dyDescent="0.45">
      <c r="A414" s="10" t="str">
        <f>IFERROR(VLOOKUP(L414,'Raw data - THC'!A401:AA3465,4,0),"")</f>
        <v/>
      </c>
      <c r="B414" s="19" t="str">
        <f>IFERROR(VLOOKUP(L414,'Raw data - THC'!A401:AA3465,7,0),"")</f>
        <v/>
      </c>
      <c r="C414" s="10" t="str">
        <f>IFERROR(VLOOKUP(L414,'Raw data - THC'!A401:AA73465,9,0),"")</f>
        <v/>
      </c>
      <c r="D414" s="10" t="str">
        <f>IFERROR(VLOOKUP(L414,'Raw data - THC'!A401:AA3465,12,0),"")</f>
        <v/>
      </c>
      <c r="E414" s="10" t="str">
        <f>IFERROR(VLOOKUP(L414,'Raw data - THC'!A401:AA3465,14,0),"")</f>
        <v/>
      </c>
      <c r="F414" s="10" t="str">
        <f>IFERROR(VLOOKUP(L414,'Raw data - THC'!A401:AA3465,16,0),"")</f>
        <v/>
      </c>
      <c r="G414" s="10" t="str">
        <f>IFERROR(VLOOKUP(L414,'Raw data - THC'!A401:AA3465,18,0),"")</f>
        <v/>
      </c>
      <c r="H414" s="10" t="str">
        <f>IFERROR(VLOOKUP(L414,'Raw data - THC'!A401:AA3465,20,0),"")</f>
        <v/>
      </c>
      <c r="I414" s="10" t="str">
        <f>IFERROR(VLOOKUP(L414,'Raw data - THC'!A401:AA3465,22,0),"")</f>
        <v/>
      </c>
      <c r="J414" s="10" t="str">
        <f>IFERROR(VLOOKUP(L414,'Raw data - THC'!A401:AA3465,24,0),"")</f>
        <v/>
      </c>
      <c r="K414" s="10" t="str">
        <f>IFERROR(VLOOKUP(L414,'Raw data - THC'!A401:AA3465,25,0),"")</f>
        <v/>
      </c>
      <c r="L414" s="8">
        <v>145</v>
      </c>
      <c r="N414"/>
    </row>
    <row r="415" spans="1:14" ht="16.5" x14ac:dyDescent="0.45">
      <c r="A415" s="10" t="str">
        <f>IFERROR(VLOOKUP(L415,'Raw data - THC'!A402:AA3466,4,0),"")</f>
        <v/>
      </c>
      <c r="B415" s="19" t="str">
        <f>IFERROR(VLOOKUP(L415,'Raw data - THC'!A402:AA3466,7,0),"")</f>
        <v/>
      </c>
      <c r="C415" s="10" t="str">
        <f>IFERROR(VLOOKUP(L415,'Raw data - THC'!A402:AA73466,9,0),"")</f>
        <v/>
      </c>
      <c r="D415" s="10" t="str">
        <f>IFERROR(VLOOKUP(L415,'Raw data - THC'!A402:AA3466,12,0),"")</f>
        <v/>
      </c>
      <c r="E415" s="10" t="str">
        <f>IFERROR(VLOOKUP(L415,'Raw data - THC'!A402:AA3466,14,0),"")</f>
        <v/>
      </c>
      <c r="F415" s="10" t="str">
        <f>IFERROR(VLOOKUP(L415,'Raw data - THC'!A402:AA3466,16,0),"")</f>
        <v/>
      </c>
      <c r="G415" s="10" t="str">
        <f>IFERROR(VLOOKUP(L415,'Raw data - THC'!A402:AA3466,18,0),"")</f>
        <v/>
      </c>
      <c r="H415" s="10" t="str">
        <f>IFERROR(VLOOKUP(L415,'Raw data - THC'!A402:AA3466,20,0),"")</f>
        <v/>
      </c>
      <c r="I415" s="10" t="str">
        <f>IFERROR(VLOOKUP(L415,'Raw data - THC'!A402:AA3466,22,0),"")</f>
        <v/>
      </c>
      <c r="J415" s="10" t="str">
        <f>IFERROR(VLOOKUP(L415,'Raw data - THC'!A402:AA3466,24,0),"")</f>
        <v/>
      </c>
      <c r="K415" s="10" t="str">
        <f>IFERROR(VLOOKUP(L415,'Raw data - THC'!A402:AA3466,25,0),"")</f>
        <v/>
      </c>
      <c r="L415" s="8">
        <v>145</v>
      </c>
      <c r="N415"/>
    </row>
    <row r="416" spans="1:14" ht="16.5" x14ac:dyDescent="0.45">
      <c r="A416" s="10" t="str">
        <f>IFERROR(VLOOKUP(L416,'Raw data - THC'!A403:AA3467,4,0),"")</f>
        <v/>
      </c>
      <c r="B416" s="19" t="str">
        <f>IFERROR(VLOOKUP(L416,'Raw data - THC'!A403:AA3467,7,0),"")</f>
        <v/>
      </c>
      <c r="C416" s="10" t="str">
        <f>IFERROR(VLOOKUP(L416,'Raw data - THC'!A403:AA73467,9,0),"")</f>
        <v/>
      </c>
      <c r="D416" s="10" t="str">
        <f>IFERROR(VLOOKUP(L416,'Raw data - THC'!A403:AA3467,12,0),"")</f>
        <v/>
      </c>
      <c r="E416" s="10" t="str">
        <f>IFERROR(VLOOKUP(L416,'Raw data - THC'!A403:AA3467,14,0),"")</f>
        <v/>
      </c>
      <c r="F416" s="10" t="str">
        <f>IFERROR(VLOOKUP(L416,'Raw data - THC'!A403:AA3467,16,0),"")</f>
        <v/>
      </c>
      <c r="G416" s="10" t="str">
        <f>IFERROR(VLOOKUP(L416,'Raw data - THC'!A403:AA3467,18,0),"")</f>
        <v/>
      </c>
      <c r="H416" s="10" t="str">
        <f>IFERROR(VLOOKUP(L416,'Raw data - THC'!A403:AA3467,20,0),"")</f>
        <v/>
      </c>
      <c r="I416" s="10" t="str">
        <f>IFERROR(VLOOKUP(L416,'Raw data - THC'!A403:AA3467,22,0),"")</f>
        <v/>
      </c>
      <c r="J416" s="10" t="str">
        <f>IFERROR(VLOOKUP(L416,'Raw data - THC'!A403:AA3467,24,0),"")</f>
        <v/>
      </c>
      <c r="K416" s="10" t="str">
        <f>IFERROR(VLOOKUP(L416,'Raw data - THC'!A403:AA3467,25,0),"")</f>
        <v/>
      </c>
      <c r="L416" s="8">
        <v>145</v>
      </c>
      <c r="N416"/>
    </row>
    <row r="417" spans="1:14" ht="16.5" x14ac:dyDescent="0.45">
      <c r="A417" s="10" t="str">
        <f>IFERROR(VLOOKUP(L417,'Raw data - THC'!A404:AA3468,4,0),"")</f>
        <v/>
      </c>
      <c r="B417" s="19" t="str">
        <f>IFERROR(VLOOKUP(L417,'Raw data - THC'!A404:AA3468,7,0),"")</f>
        <v/>
      </c>
      <c r="C417" s="10" t="str">
        <f>IFERROR(VLOOKUP(L417,'Raw data - THC'!A404:AA73468,9,0),"")</f>
        <v/>
      </c>
      <c r="D417" s="10" t="str">
        <f>IFERROR(VLOOKUP(L417,'Raw data - THC'!A404:AA3468,12,0),"")</f>
        <v/>
      </c>
      <c r="E417" s="10" t="str">
        <f>IFERROR(VLOOKUP(L417,'Raw data - THC'!A404:AA3468,14,0),"")</f>
        <v/>
      </c>
      <c r="F417" s="10" t="str">
        <f>IFERROR(VLOOKUP(L417,'Raw data - THC'!A404:AA3468,16,0),"")</f>
        <v/>
      </c>
      <c r="G417" s="10" t="str">
        <f>IFERROR(VLOOKUP(L417,'Raw data - THC'!A404:AA3468,18,0),"")</f>
        <v/>
      </c>
      <c r="H417" s="10" t="str">
        <f>IFERROR(VLOOKUP(L417,'Raw data - THC'!A404:AA3468,20,0),"")</f>
        <v/>
      </c>
      <c r="I417" s="10" t="str">
        <f>IFERROR(VLOOKUP(L417,'Raw data - THC'!A404:AA3468,22,0),"")</f>
        <v/>
      </c>
      <c r="J417" s="10" t="str">
        <f>IFERROR(VLOOKUP(L417,'Raw data - THC'!A404:AA3468,24,0),"")</f>
        <v/>
      </c>
      <c r="K417" s="10" t="str">
        <f>IFERROR(VLOOKUP(L417,'Raw data - THC'!A404:AA3468,25,0),"")</f>
        <v/>
      </c>
      <c r="L417" s="8">
        <v>145</v>
      </c>
      <c r="N417"/>
    </row>
    <row r="418" spans="1:14" ht="16.5" x14ac:dyDescent="0.45">
      <c r="A418" s="10" t="str">
        <f>IFERROR(VLOOKUP(L418,'Raw data - THC'!A405:AA3469,4,0),"")</f>
        <v/>
      </c>
      <c r="B418" s="19" t="str">
        <f>IFERROR(VLOOKUP(L418,'Raw data - THC'!A405:AA3469,7,0),"")</f>
        <v/>
      </c>
      <c r="C418" s="10" t="str">
        <f>IFERROR(VLOOKUP(L418,'Raw data - THC'!A405:AA73469,9,0),"")</f>
        <v/>
      </c>
      <c r="D418" s="10" t="str">
        <f>IFERROR(VLOOKUP(L418,'Raw data - THC'!A405:AA3469,12,0),"")</f>
        <v/>
      </c>
      <c r="E418" s="10" t="str">
        <f>IFERROR(VLOOKUP(L418,'Raw data - THC'!A405:AA3469,14,0),"")</f>
        <v/>
      </c>
      <c r="F418" s="10" t="str">
        <f>IFERROR(VLOOKUP(L418,'Raw data - THC'!A405:AA3469,16,0),"")</f>
        <v/>
      </c>
      <c r="G418" s="10" t="str">
        <f>IFERROR(VLOOKUP(L418,'Raw data - THC'!A405:AA3469,18,0),"")</f>
        <v/>
      </c>
      <c r="H418" s="10" t="str">
        <f>IFERROR(VLOOKUP(L418,'Raw data - THC'!A405:AA3469,20,0),"")</f>
        <v/>
      </c>
      <c r="I418" s="10" t="str">
        <f>IFERROR(VLOOKUP(L418,'Raw data - THC'!A405:AA3469,22,0),"")</f>
        <v/>
      </c>
      <c r="J418" s="10" t="str">
        <f>IFERROR(VLOOKUP(L418,'Raw data - THC'!A405:AA3469,24,0),"")</f>
        <v/>
      </c>
      <c r="K418" s="10" t="str">
        <f>IFERROR(VLOOKUP(L418,'Raw data - THC'!A405:AA3469,25,0),"")</f>
        <v/>
      </c>
      <c r="L418" s="8">
        <v>145</v>
      </c>
      <c r="N418"/>
    </row>
    <row r="419" spans="1:14" ht="16.5" x14ac:dyDescent="0.45">
      <c r="A419" s="10" t="str">
        <f>IFERROR(VLOOKUP(L419,'Raw data - THC'!A406:AA3470,4,0),"")</f>
        <v/>
      </c>
      <c r="B419" s="19" t="str">
        <f>IFERROR(VLOOKUP(L419,'Raw data - THC'!A406:AA3470,7,0),"")</f>
        <v/>
      </c>
      <c r="C419" s="10" t="str">
        <f>IFERROR(VLOOKUP(L419,'Raw data - THC'!A406:AA73470,9,0),"")</f>
        <v/>
      </c>
      <c r="D419" s="10" t="str">
        <f>IFERROR(VLOOKUP(L419,'Raw data - THC'!A406:AA3470,12,0),"")</f>
        <v/>
      </c>
      <c r="E419" s="10" t="str">
        <f>IFERROR(VLOOKUP(L419,'Raw data - THC'!A406:AA3470,14,0),"")</f>
        <v/>
      </c>
      <c r="F419" s="10" t="str">
        <f>IFERROR(VLOOKUP(L419,'Raw data - THC'!A406:AA3470,16,0),"")</f>
        <v/>
      </c>
      <c r="G419" s="10" t="str">
        <f>IFERROR(VLOOKUP(L419,'Raw data - THC'!A406:AA3470,18,0),"")</f>
        <v/>
      </c>
      <c r="H419" s="10" t="str">
        <f>IFERROR(VLOOKUP(L419,'Raw data - THC'!A406:AA3470,20,0),"")</f>
        <v/>
      </c>
      <c r="I419" s="10" t="str">
        <f>IFERROR(VLOOKUP(L419,'Raw data - THC'!A406:AA3470,22,0),"")</f>
        <v/>
      </c>
      <c r="J419" s="10" t="str">
        <f>IFERROR(VLOOKUP(L419,'Raw data - THC'!A406:AA3470,24,0),"")</f>
        <v/>
      </c>
      <c r="K419" s="10" t="str">
        <f>IFERROR(VLOOKUP(L419,'Raw data - THC'!A406:AA3470,25,0),"")</f>
        <v/>
      </c>
      <c r="L419" s="8">
        <v>145</v>
      </c>
      <c r="N419"/>
    </row>
    <row r="420" spans="1:14" ht="16.5" x14ac:dyDescent="0.45">
      <c r="A420" s="10" t="str">
        <f>IFERROR(VLOOKUP(L420,'Raw data - THC'!A407:AA3471,4,0),"")</f>
        <v/>
      </c>
      <c r="B420" s="19" t="str">
        <f>IFERROR(VLOOKUP(L420,'Raw data - THC'!A407:AA3471,7,0),"")</f>
        <v/>
      </c>
      <c r="C420" s="10" t="str">
        <f>IFERROR(VLOOKUP(L420,'Raw data - THC'!A407:AA73471,9,0),"")</f>
        <v/>
      </c>
      <c r="D420" s="10" t="str">
        <f>IFERROR(VLOOKUP(L420,'Raw data - THC'!A407:AA3471,12,0),"")</f>
        <v/>
      </c>
      <c r="E420" s="10" t="str">
        <f>IFERROR(VLOOKUP(L420,'Raw data - THC'!A407:AA3471,14,0),"")</f>
        <v/>
      </c>
      <c r="F420" s="10" t="str">
        <f>IFERROR(VLOOKUP(L420,'Raw data - THC'!A407:AA3471,16,0),"")</f>
        <v/>
      </c>
      <c r="G420" s="10" t="str">
        <f>IFERROR(VLOOKUP(L420,'Raw data - THC'!A407:AA3471,18,0),"")</f>
        <v/>
      </c>
      <c r="H420" s="10" t="str">
        <f>IFERROR(VLOOKUP(L420,'Raw data - THC'!A407:AA3471,20,0),"")</f>
        <v/>
      </c>
      <c r="I420" s="10" t="str">
        <f>IFERROR(VLOOKUP(L420,'Raw data - THC'!A407:AA3471,22,0),"")</f>
        <v/>
      </c>
      <c r="J420" s="10" t="str">
        <f>IFERROR(VLOOKUP(L420,'Raw data - THC'!A407:AA3471,24,0),"")</f>
        <v/>
      </c>
      <c r="K420" s="10" t="str">
        <f>IFERROR(VLOOKUP(L420,'Raw data - THC'!A407:AA3471,25,0),"")</f>
        <v/>
      </c>
      <c r="L420" s="8">
        <v>145</v>
      </c>
      <c r="N420"/>
    </row>
    <row r="421" spans="1:14" ht="16.5" x14ac:dyDescent="0.45">
      <c r="A421" s="10" t="str">
        <f>IFERROR(VLOOKUP(L421,'Raw data - THC'!A408:AA3472,4,0),"")</f>
        <v/>
      </c>
      <c r="B421" s="19" t="str">
        <f>IFERROR(VLOOKUP(L421,'Raw data - THC'!A408:AA3472,7,0),"")</f>
        <v/>
      </c>
      <c r="C421" s="10" t="str">
        <f>IFERROR(VLOOKUP(L421,'Raw data - THC'!A408:AA73472,9,0),"")</f>
        <v/>
      </c>
      <c r="D421" s="10" t="str">
        <f>IFERROR(VLOOKUP(L421,'Raw data - THC'!A408:AA3472,12,0),"")</f>
        <v/>
      </c>
      <c r="E421" s="10" t="str">
        <f>IFERROR(VLOOKUP(L421,'Raw data - THC'!A408:AA3472,14,0),"")</f>
        <v/>
      </c>
      <c r="F421" s="10" t="str">
        <f>IFERROR(VLOOKUP(L421,'Raw data - THC'!A408:AA3472,16,0),"")</f>
        <v/>
      </c>
      <c r="G421" s="10" t="str">
        <f>IFERROR(VLOOKUP(L421,'Raw data - THC'!A408:AA3472,18,0),"")</f>
        <v/>
      </c>
      <c r="H421" s="10" t="str">
        <f>IFERROR(VLOOKUP(L421,'Raw data - THC'!A408:AA3472,20,0),"")</f>
        <v/>
      </c>
      <c r="I421" s="10" t="str">
        <f>IFERROR(VLOOKUP(L421,'Raw data - THC'!A408:AA3472,22,0),"")</f>
        <v/>
      </c>
      <c r="J421" s="10" t="str">
        <f>IFERROR(VLOOKUP(L421,'Raw data - THC'!A408:AA3472,24,0),"")</f>
        <v/>
      </c>
      <c r="K421" s="10" t="str">
        <f>IFERROR(VLOOKUP(L421,'Raw data - THC'!A408:AA3472,25,0),"")</f>
        <v/>
      </c>
      <c r="L421" s="8">
        <v>145</v>
      </c>
      <c r="N421"/>
    </row>
    <row r="422" spans="1:14" ht="16.5" x14ac:dyDescent="0.45">
      <c r="A422" s="10" t="str">
        <f>IFERROR(VLOOKUP(L422,'Raw data - THC'!A409:AA3473,4,0),"")</f>
        <v/>
      </c>
      <c r="B422" s="19" t="str">
        <f>IFERROR(VLOOKUP(L422,'Raw data - THC'!A409:AA3473,7,0),"")</f>
        <v/>
      </c>
      <c r="C422" s="10" t="str">
        <f>IFERROR(VLOOKUP(L422,'Raw data - THC'!A409:AA73473,9,0),"")</f>
        <v/>
      </c>
      <c r="D422" s="10" t="str">
        <f>IFERROR(VLOOKUP(L422,'Raw data - THC'!A409:AA3473,12,0),"")</f>
        <v/>
      </c>
      <c r="E422" s="10" t="str">
        <f>IFERROR(VLOOKUP(L422,'Raw data - THC'!A409:AA3473,14,0),"")</f>
        <v/>
      </c>
      <c r="F422" s="10" t="str">
        <f>IFERROR(VLOOKUP(L422,'Raw data - THC'!A409:AA3473,16,0),"")</f>
        <v/>
      </c>
      <c r="G422" s="10" t="str">
        <f>IFERROR(VLOOKUP(L422,'Raw data - THC'!A409:AA3473,18,0),"")</f>
        <v/>
      </c>
      <c r="H422" s="10" t="str">
        <f>IFERROR(VLOOKUP(L422,'Raw data - THC'!A409:AA3473,20,0),"")</f>
        <v/>
      </c>
      <c r="I422" s="10" t="str">
        <f>IFERROR(VLOOKUP(L422,'Raw data - THC'!A409:AA3473,22,0),"")</f>
        <v/>
      </c>
      <c r="J422" s="10" t="str">
        <f>IFERROR(VLOOKUP(L422,'Raw data - THC'!A409:AA3473,24,0),"")</f>
        <v/>
      </c>
      <c r="K422" s="10" t="str">
        <f>IFERROR(VLOOKUP(L422,'Raw data - THC'!A409:AA3473,25,0),"")</f>
        <v/>
      </c>
      <c r="L422" s="8">
        <v>145</v>
      </c>
      <c r="N422"/>
    </row>
    <row r="423" spans="1:14" ht="16.5" x14ac:dyDescent="0.45">
      <c r="A423" s="10" t="str">
        <f>IFERROR(VLOOKUP(L423,'Raw data - THC'!A410:AA3474,4,0),"")</f>
        <v/>
      </c>
      <c r="B423" s="19" t="str">
        <f>IFERROR(VLOOKUP(L423,'Raw data - THC'!A410:AA3474,7,0),"")</f>
        <v/>
      </c>
      <c r="C423" s="10" t="str">
        <f>IFERROR(VLOOKUP(L423,'Raw data - THC'!A410:AA73474,9,0),"")</f>
        <v/>
      </c>
      <c r="D423" s="10" t="str">
        <f>IFERROR(VLOOKUP(L423,'Raw data - THC'!A410:AA3474,12,0),"")</f>
        <v/>
      </c>
      <c r="E423" s="10" t="str">
        <f>IFERROR(VLOOKUP(L423,'Raw data - THC'!A410:AA3474,14,0),"")</f>
        <v/>
      </c>
      <c r="F423" s="10" t="str">
        <f>IFERROR(VLOOKUP(L423,'Raw data - THC'!A410:AA3474,16,0),"")</f>
        <v/>
      </c>
      <c r="G423" s="10" t="str">
        <f>IFERROR(VLOOKUP(L423,'Raw data - THC'!A410:AA3474,18,0),"")</f>
        <v/>
      </c>
      <c r="H423" s="10" t="str">
        <f>IFERROR(VLOOKUP(L423,'Raw data - THC'!A410:AA3474,20,0),"")</f>
        <v/>
      </c>
      <c r="I423" s="10" t="str">
        <f>IFERROR(VLOOKUP(L423,'Raw data - THC'!A410:AA3474,22,0),"")</f>
        <v/>
      </c>
      <c r="J423" s="10" t="str">
        <f>IFERROR(VLOOKUP(L423,'Raw data - THC'!A410:AA3474,24,0),"")</f>
        <v/>
      </c>
      <c r="K423" s="10" t="str">
        <f>IFERROR(VLOOKUP(L423,'Raw data - THC'!A410:AA3474,25,0),"")</f>
        <v/>
      </c>
      <c r="L423" s="8">
        <v>145</v>
      </c>
      <c r="N423"/>
    </row>
    <row r="424" spans="1:14" ht="16.5" x14ac:dyDescent="0.45">
      <c r="A424" s="10" t="str">
        <f>IFERROR(VLOOKUP(L424,'Raw data - THC'!A411:AA3475,4,0),"")</f>
        <v/>
      </c>
      <c r="B424" s="19" t="str">
        <f>IFERROR(VLOOKUP(L424,'Raw data - THC'!A411:AA3475,7,0),"")</f>
        <v/>
      </c>
      <c r="C424" s="10" t="str">
        <f>IFERROR(VLOOKUP(L424,'Raw data - THC'!A411:AA73475,9,0),"")</f>
        <v/>
      </c>
      <c r="D424" s="10" t="str">
        <f>IFERROR(VLOOKUP(L424,'Raw data - THC'!A411:AA3475,12,0),"")</f>
        <v/>
      </c>
      <c r="E424" s="10" t="str">
        <f>IFERROR(VLOOKUP(L424,'Raw data - THC'!A411:AA3475,14,0),"")</f>
        <v/>
      </c>
      <c r="F424" s="10" t="str">
        <f>IFERROR(VLOOKUP(L424,'Raw data - THC'!A411:AA3475,16,0),"")</f>
        <v/>
      </c>
      <c r="G424" s="10" t="str">
        <f>IFERROR(VLOOKUP(L424,'Raw data - THC'!A411:AA3475,18,0),"")</f>
        <v/>
      </c>
      <c r="H424" s="10" t="str">
        <f>IFERROR(VLOOKUP(L424,'Raw data - THC'!A411:AA3475,20,0),"")</f>
        <v/>
      </c>
      <c r="I424" s="10" t="str">
        <f>IFERROR(VLOOKUP(L424,'Raw data - THC'!A411:AA3475,22,0),"")</f>
        <v/>
      </c>
      <c r="J424" s="10" t="str">
        <f>IFERROR(VLOOKUP(L424,'Raw data - THC'!A411:AA3475,24,0),"")</f>
        <v/>
      </c>
      <c r="K424" s="10" t="str">
        <f>IFERROR(VLOOKUP(L424,'Raw data - THC'!A411:AA3475,25,0),"")</f>
        <v/>
      </c>
      <c r="L424" s="8">
        <v>145</v>
      </c>
      <c r="N424"/>
    </row>
    <row r="425" spans="1:14" ht="16.5" x14ac:dyDescent="0.45">
      <c r="A425" s="10" t="str">
        <f>IFERROR(VLOOKUP(L425,'Raw data - THC'!A412:AA3476,4,0),"")</f>
        <v/>
      </c>
      <c r="B425" s="19" t="str">
        <f>IFERROR(VLOOKUP(L425,'Raw data - THC'!A412:AA3476,7,0),"")</f>
        <v/>
      </c>
      <c r="C425" s="10" t="str">
        <f>IFERROR(VLOOKUP(L425,'Raw data - THC'!A412:AA73476,9,0),"")</f>
        <v/>
      </c>
      <c r="D425" s="10" t="str">
        <f>IFERROR(VLOOKUP(L425,'Raw data - THC'!A412:AA3476,12,0),"")</f>
        <v/>
      </c>
      <c r="E425" s="10" t="str">
        <f>IFERROR(VLOOKUP(L425,'Raw data - THC'!A412:AA3476,14,0),"")</f>
        <v/>
      </c>
      <c r="F425" s="10" t="str">
        <f>IFERROR(VLOOKUP(L425,'Raw data - THC'!A412:AA3476,16,0),"")</f>
        <v/>
      </c>
      <c r="G425" s="10" t="str">
        <f>IFERROR(VLOOKUP(L425,'Raw data - THC'!A412:AA3476,18,0),"")</f>
        <v/>
      </c>
      <c r="H425" s="10" t="str">
        <f>IFERROR(VLOOKUP(L425,'Raw data - THC'!A412:AA3476,20,0),"")</f>
        <v/>
      </c>
      <c r="I425" s="10" t="str">
        <f>IFERROR(VLOOKUP(L425,'Raw data - THC'!A412:AA3476,22,0),"")</f>
        <v/>
      </c>
      <c r="J425" s="10" t="str">
        <f>IFERROR(VLOOKUP(L425,'Raw data - THC'!A412:AA3476,24,0),"")</f>
        <v/>
      </c>
      <c r="K425" s="10" t="str">
        <f>IFERROR(VLOOKUP(L425,'Raw data - THC'!A412:AA3476,25,0),"")</f>
        <v/>
      </c>
      <c r="L425" s="8">
        <v>145</v>
      </c>
      <c r="N425"/>
    </row>
    <row r="426" spans="1:14" ht="16.5" x14ac:dyDescent="0.45">
      <c r="A426" s="10" t="str">
        <f>IFERROR(VLOOKUP(L426,'Raw data - THC'!A413:AA3477,4,0),"")</f>
        <v/>
      </c>
      <c r="B426" s="19" t="str">
        <f>IFERROR(VLOOKUP(L426,'Raw data - THC'!A413:AA3477,7,0),"")</f>
        <v/>
      </c>
      <c r="C426" s="10" t="str">
        <f>IFERROR(VLOOKUP(L426,'Raw data - THC'!A413:AA73477,9,0),"")</f>
        <v/>
      </c>
      <c r="D426" s="10" t="str">
        <f>IFERROR(VLOOKUP(L426,'Raw data - THC'!A413:AA3477,12,0),"")</f>
        <v/>
      </c>
      <c r="E426" s="10" t="str">
        <f>IFERROR(VLOOKUP(L426,'Raw data - THC'!A413:AA3477,14,0),"")</f>
        <v/>
      </c>
      <c r="F426" s="10" t="str">
        <f>IFERROR(VLOOKUP(L426,'Raw data - THC'!A413:AA3477,16,0),"")</f>
        <v/>
      </c>
      <c r="G426" s="10" t="str">
        <f>IFERROR(VLOOKUP(L426,'Raw data - THC'!A413:AA3477,18,0),"")</f>
        <v/>
      </c>
      <c r="H426" s="10" t="str">
        <f>IFERROR(VLOOKUP(L426,'Raw data - THC'!A413:AA3477,20,0),"")</f>
        <v/>
      </c>
      <c r="I426" s="10" t="str">
        <f>IFERROR(VLOOKUP(L426,'Raw data - THC'!A413:AA3477,22,0),"")</f>
        <v/>
      </c>
      <c r="J426" s="10" t="str">
        <f>IFERROR(VLOOKUP(L426,'Raw data - THC'!A413:AA3477,24,0),"")</f>
        <v/>
      </c>
      <c r="K426" s="10" t="str">
        <f>IFERROR(VLOOKUP(L426,'Raw data - THC'!A413:AA3477,25,0),"")</f>
        <v/>
      </c>
      <c r="L426" s="8">
        <v>145</v>
      </c>
      <c r="N426"/>
    </row>
    <row r="427" spans="1:14" ht="16.5" x14ac:dyDescent="0.45">
      <c r="A427" s="10" t="str">
        <f>IFERROR(VLOOKUP(L427,'Raw data - THC'!A414:AA3478,4,0),"")</f>
        <v/>
      </c>
      <c r="B427" s="19" t="str">
        <f>IFERROR(VLOOKUP(L427,'Raw data - THC'!A414:AA3478,7,0),"")</f>
        <v/>
      </c>
      <c r="C427" s="10" t="str">
        <f>IFERROR(VLOOKUP(L427,'Raw data - THC'!A414:AA73478,9,0),"")</f>
        <v/>
      </c>
      <c r="D427" s="10" t="str">
        <f>IFERROR(VLOOKUP(L427,'Raw data - THC'!A414:AA3478,12,0),"")</f>
        <v/>
      </c>
      <c r="E427" s="10" t="str">
        <f>IFERROR(VLOOKUP(L427,'Raw data - THC'!A414:AA3478,14,0),"")</f>
        <v/>
      </c>
      <c r="F427" s="10" t="str">
        <f>IFERROR(VLOOKUP(L427,'Raw data - THC'!A414:AA3478,16,0),"")</f>
        <v/>
      </c>
      <c r="G427" s="10" t="str">
        <f>IFERROR(VLOOKUP(L427,'Raw data - THC'!A414:AA3478,18,0),"")</f>
        <v/>
      </c>
      <c r="H427" s="10" t="str">
        <f>IFERROR(VLOOKUP(L427,'Raw data - THC'!A414:AA3478,20,0),"")</f>
        <v/>
      </c>
      <c r="I427" s="10" t="str">
        <f>IFERROR(VLOOKUP(L427,'Raw data - THC'!A414:AA3478,22,0),"")</f>
        <v/>
      </c>
      <c r="J427" s="10" t="str">
        <f>IFERROR(VLOOKUP(L427,'Raw data - THC'!A414:AA3478,24,0),"")</f>
        <v/>
      </c>
      <c r="K427" s="10" t="str">
        <f>IFERROR(VLOOKUP(L427,'Raw data - THC'!A414:AA3478,25,0),"")</f>
        <v/>
      </c>
      <c r="L427" s="8">
        <v>145</v>
      </c>
      <c r="N427"/>
    </row>
    <row r="428" spans="1:14" ht="16.5" x14ac:dyDescent="0.45">
      <c r="A428" s="10" t="str">
        <f>IFERROR(VLOOKUP(L428,'Raw data - THC'!A415:AA3479,4,0),"")</f>
        <v/>
      </c>
      <c r="B428" s="19" t="str">
        <f>IFERROR(VLOOKUP(L428,'Raw data - THC'!A415:AA3479,7,0),"")</f>
        <v/>
      </c>
      <c r="C428" s="10" t="str">
        <f>IFERROR(VLOOKUP(L428,'Raw data - THC'!A415:AA73479,9,0),"")</f>
        <v/>
      </c>
      <c r="D428" s="10" t="str">
        <f>IFERROR(VLOOKUP(L428,'Raw data - THC'!A415:AA3479,12,0),"")</f>
        <v/>
      </c>
      <c r="E428" s="10" t="str">
        <f>IFERROR(VLOOKUP(L428,'Raw data - THC'!A415:AA3479,14,0),"")</f>
        <v/>
      </c>
      <c r="F428" s="10" t="str">
        <f>IFERROR(VLOOKUP(L428,'Raw data - THC'!A415:AA3479,16,0),"")</f>
        <v/>
      </c>
      <c r="G428" s="10" t="str">
        <f>IFERROR(VLOOKUP(L428,'Raw data - THC'!A415:AA3479,18,0),"")</f>
        <v/>
      </c>
      <c r="H428" s="10" t="str">
        <f>IFERROR(VLOOKUP(L428,'Raw data - THC'!A415:AA3479,20,0),"")</f>
        <v/>
      </c>
      <c r="I428" s="10" t="str">
        <f>IFERROR(VLOOKUP(L428,'Raw data - THC'!A415:AA3479,22,0),"")</f>
        <v/>
      </c>
      <c r="J428" s="10" t="str">
        <f>IFERROR(VLOOKUP(L428,'Raw data - THC'!A415:AA3479,24,0),"")</f>
        <v/>
      </c>
      <c r="K428" s="10" t="str">
        <f>IFERROR(VLOOKUP(L428,'Raw data - THC'!A415:AA3479,25,0),"")</f>
        <v/>
      </c>
      <c r="L428" s="8">
        <v>145</v>
      </c>
      <c r="N428"/>
    </row>
    <row r="429" spans="1:14" ht="16.5" x14ac:dyDescent="0.45">
      <c r="A429" s="10" t="str">
        <f>IFERROR(VLOOKUP(L429,'Raw data - THC'!A416:AA3480,4,0),"")</f>
        <v/>
      </c>
      <c r="B429" s="19" t="str">
        <f>IFERROR(VLOOKUP(L429,'Raw data - THC'!A416:AA3480,7,0),"")</f>
        <v/>
      </c>
      <c r="C429" s="10" t="str">
        <f>IFERROR(VLOOKUP(L429,'Raw data - THC'!A416:AA73480,9,0),"")</f>
        <v/>
      </c>
      <c r="D429" s="10" t="str">
        <f>IFERROR(VLOOKUP(L429,'Raw data - THC'!A416:AA3480,12,0),"")</f>
        <v/>
      </c>
      <c r="E429" s="10" t="str">
        <f>IFERROR(VLOOKUP(L429,'Raw data - THC'!A416:AA3480,14,0),"")</f>
        <v/>
      </c>
      <c r="F429" s="10" t="str">
        <f>IFERROR(VLOOKUP(L429,'Raw data - THC'!A416:AA3480,16,0),"")</f>
        <v/>
      </c>
      <c r="G429" s="10" t="str">
        <f>IFERROR(VLOOKUP(L429,'Raw data - THC'!A416:AA3480,18,0),"")</f>
        <v/>
      </c>
      <c r="H429" s="10" t="str">
        <f>IFERROR(VLOOKUP(L429,'Raw data - THC'!A416:AA3480,20,0),"")</f>
        <v/>
      </c>
      <c r="I429" s="10" t="str">
        <f>IFERROR(VLOOKUP(L429,'Raw data - THC'!A416:AA3480,22,0),"")</f>
        <v/>
      </c>
      <c r="J429" s="10" t="str">
        <f>IFERROR(VLOOKUP(L429,'Raw data - THC'!A416:AA3480,24,0),"")</f>
        <v/>
      </c>
      <c r="K429" s="10" t="str">
        <f>IFERROR(VLOOKUP(L429,'Raw data - THC'!A416:AA3480,25,0),"")</f>
        <v/>
      </c>
      <c r="L429" s="8">
        <v>145</v>
      </c>
      <c r="N429"/>
    </row>
    <row r="430" spans="1:14" ht="16.5" x14ac:dyDescent="0.45">
      <c r="A430" s="10" t="str">
        <f>IFERROR(VLOOKUP(L430,'Raw data - THC'!A417:AA3481,4,0),"")</f>
        <v/>
      </c>
      <c r="B430" s="19" t="str">
        <f>IFERROR(VLOOKUP(L430,'Raw data - THC'!A417:AA3481,7,0),"")</f>
        <v/>
      </c>
      <c r="C430" s="10" t="str">
        <f>IFERROR(VLOOKUP(L430,'Raw data - THC'!A417:AA73481,9,0),"")</f>
        <v/>
      </c>
      <c r="D430" s="10" t="str">
        <f>IFERROR(VLOOKUP(L430,'Raw data - THC'!A417:AA3481,12,0),"")</f>
        <v/>
      </c>
      <c r="E430" s="10" t="str">
        <f>IFERROR(VLOOKUP(L430,'Raw data - THC'!A417:AA3481,14,0),"")</f>
        <v/>
      </c>
      <c r="F430" s="10" t="str">
        <f>IFERROR(VLOOKUP(L430,'Raw data - THC'!A417:AA3481,16,0),"")</f>
        <v/>
      </c>
      <c r="G430" s="10" t="str">
        <f>IFERROR(VLOOKUP(L430,'Raw data - THC'!A417:AA3481,18,0),"")</f>
        <v/>
      </c>
      <c r="H430" s="10" t="str">
        <f>IFERROR(VLOOKUP(L430,'Raw data - THC'!A417:AA3481,20,0),"")</f>
        <v/>
      </c>
      <c r="I430" s="10" t="str">
        <f>IFERROR(VLOOKUP(L430,'Raw data - THC'!A417:AA3481,22,0),"")</f>
        <v/>
      </c>
      <c r="J430" s="10" t="str">
        <f>IFERROR(VLOOKUP(L430,'Raw data - THC'!A417:AA3481,24,0),"")</f>
        <v/>
      </c>
      <c r="K430" s="10" t="str">
        <f>IFERROR(VLOOKUP(L430,'Raw data - THC'!A417:AA3481,25,0),"")</f>
        <v/>
      </c>
      <c r="L430" s="8">
        <v>145</v>
      </c>
      <c r="N430"/>
    </row>
    <row r="431" spans="1:14" ht="16.5" x14ac:dyDescent="0.45">
      <c r="A431" s="10" t="str">
        <f>IFERROR(VLOOKUP(L431,'Raw data - THC'!A418:AA3482,4,0),"")</f>
        <v/>
      </c>
      <c r="B431" s="19" t="str">
        <f>IFERROR(VLOOKUP(L431,'Raw data - THC'!A418:AA3482,7,0),"")</f>
        <v/>
      </c>
      <c r="C431" s="10" t="str">
        <f>IFERROR(VLOOKUP(L431,'Raw data - THC'!A418:AA73482,9,0),"")</f>
        <v/>
      </c>
      <c r="D431" s="10" t="str">
        <f>IFERROR(VLOOKUP(L431,'Raw data - THC'!A418:AA3482,12,0),"")</f>
        <v/>
      </c>
      <c r="E431" s="10" t="str">
        <f>IFERROR(VLOOKUP(L431,'Raw data - THC'!A418:AA3482,14,0),"")</f>
        <v/>
      </c>
      <c r="F431" s="10" t="str">
        <f>IFERROR(VLOOKUP(L431,'Raw data - THC'!A418:AA3482,16,0),"")</f>
        <v/>
      </c>
      <c r="G431" s="10" t="str">
        <f>IFERROR(VLOOKUP(L431,'Raw data - THC'!A418:AA3482,18,0),"")</f>
        <v/>
      </c>
      <c r="H431" s="10" t="str">
        <f>IFERROR(VLOOKUP(L431,'Raw data - THC'!A418:AA3482,20,0),"")</f>
        <v/>
      </c>
      <c r="I431" s="10" t="str">
        <f>IFERROR(VLOOKUP(L431,'Raw data - THC'!A418:AA3482,22,0),"")</f>
        <v/>
      </c>
      <c r="J431" s="10" t="str">
        <f>IFERROR(VLOOKUP(L431,'Raw data - THC'!A418:AA3482,24,0),"")</f>
        <v/>
      </c>
      <c r="K431" s="10" t="str">
        <f>IFERROR(VLOOKUP(L431,'Raw data - THC'!A418:AA3482,25,0),"")</f>
        <v/>
      </c>
      <c r="L431" s="8">
        <v>145</v>
      </c>
      <c r="N431"/>
    </row>
    <row r="432" spans="1:14" ht="16.5" x14ac:dyDescent="0.45">
      <c r="A432" s="10" t="str">
        <f>IFERROR(VLOOKUP(L432,'Raw data - THC'!A419:AA3483,4,0),"")</f>
        <v/>
      </c>
      <c r="B432" s="19" t="str">
        <f>IFERROR(VLOOKUP(L432,'Raw data - THC'!A419:AA3483,7,0),"")</f>
        <v/>
      </c>
      <c r="C432" s="10" t="str">
        <f>IFERROR(VLOOKUP(L432,'Raw data - THC'!A419:AA73483,9,0),"")</f>
        <v/>
      </c>
      <c r="D432" s="10" t="str">
        <f>IFERROR(VLOOKUP(L432,'Raw data - THC'!A419:AA3483,12,0),"")</f>
        <v/>
      </c>
      <c r="E432" s="10" t="str">
        <f>IFERROR(VLOOKUP(L432,'Raw data - THC'!A419:AA3483,14,0),"")</f>
        <v/>
      </c>
      <c r="F432" s="10" t="str">
        <f>IFERROR(VLOOKUP(L432,'Raw data - THC'!A419:AA3483,16,0),"")</f>
        <v/>
      </c>
      <c r="G432" s="10" t="str">
        <f>IFERROR(VLOOKUP(L432,'Raw data - THC'!A419:AA3483,18,0),"")</f>
        <v/>
      </c>
      <c r="H432" s="10" t="str">
        <f>IFERROR(VLOOKUP(L432,'Raw data - THC'!A419:AA3483,20,0),"")</f>
        <v/>
      </c>
      <c r="I432" s="10" t="str">
        <f>IFERROR(VLOOKUP(L432,'Raw data - THC'!A419:AA3483,22,0),"")</f>
        <v/>
      </c>
      <c r="J432" s="10" t="str">
        <f>IFERROR(VLOOKUP(L432,'Raw data - THC'!A419:AA3483,24,0),"")</f>
        <v/>
      </c>
      <c r="K432" s="10" t="str">
        <f>IFERROR(VLOOKUP(L432,'Raw data - THC'!A419:AA3483,25,0),"")</f>
        <v/>
      </c>
      <c r="L432" s="8">
        <v>145</v>
      </c>
      <c r="N432"/>
    </row>
    <row r="433" spans="1:14" ht="16.5" x14ac:dyDescent="0.45">
      <c r="A433" s="10" t="str">
        <f>IFERROR(VLOOKUP(L433,'Raw data - THC'!A420:AA3484,4,0),"")</f>
        <v/>
      </c>
      <c r="B433" s="19" t="str">
        <f>IFERROR(VLOOKUP(L433,'Raw data - THC'!A420:AA3484,7,0),"")</f>
        <v/>
      </c>
      <c r="C433" s="10" t="str">
        <f>IFERROR(VLOOKUP(L433,'Raw data - THC'!A420:AA73484,9,0),"")</f>
        <v/>
      </c>
      <c r="D433" s="10" t="str">
        <f>IFERROR(VLOOKUP(L433,'Raw data - THC'!A420:AA3484,12,0),"")</f>
        <v/>
      </c>
      <c r="E433" s="10" t="str">
        <f>IFERROR(VLOOKUP(L433,'Raw data - THC'!A420:AA3484,14,0),"")</f>
        <v/>
      </c>
      <c r="F433" s="10" t="str">
        <f>IFERROR(VLOOKUP(L433,'Raw data - THC'!A420:AA3484,16,0),"")</f>
        <v/>
      </c>
      <c r="G433" s="10" t="str">
        <f>IFERROR(VLOOKUP(L433,'Raw data - THC'!A420:AA3484,18,0),"")</f>
        <v/>
      </c>
      <c r="H433" s="10" t="str">
        <f>IFERROR(VLOOKUP(L433,'Raw data - THC'!A420:AA3484,20,0),"")</f>
        <v/>
      </c>
      <c r="I433" s="10" t="str">
        <f>IFERROR(VLOOKUP(L433,'Raw data - THC'!A420:AA3484,22,0),"")</f>
        <v/>
      </c>
      <c r="J433" s="10" t="str">
        <f>IFERROR(VLOOKUP(L433,'Raw data - THC'!A420:AA3484,24,0),"")</f>
        <v/>
      </c>
      <c r="K433" s="10" t="str">
        <f>IFERROR(VLOOKUP(L433,'Raw data - THC'!A420:AA3484,25,0),"")</f>
        <v/>
      </c>
      <c r="L433" s="8">
        <v>145</v>
      </c>
      <c r="N433"/>
    </row>
    <row r="434" spans="1:14" ht="16.5" x14ac:dyDescent="0.45">
      <c r="A434" s="10" t="str">
        <f>IFERROR(VLOOKUP(L434,'Raw data - THC'!A421:AA3485,4,0),"")</f>
        <v/>
      </c>
      <c r="B434" s="19" t="str">
        <f>IFERROR(VLOOKUP(L434,'Raw data - THC'!A421:AA3485,7,0),"")</f>
        <v/>
      </c>
      <c r="C434" s="10" t="str">
        <f>IFERROR(VLOOKUP(L434,'Raw data - THC'!A421:AA73485,9,0),"")</f>
        <v/>
      </c>
      <c r="D434" s="10" t="str">
        <f>IFERROR(VLOOKUP(L434,'Raw data - THC'!A421:AA3485,12,0),"")</f>
        <v/>
      </c>
      <c r="E434" s="10" t="str">
        <f>IFERROR(VLOOKUP(L434,'Raw data - THC'!A421:AA3485,14,0),"")</f>
        <v/>
      </c>
      <c r="F434" s="10" t="str">
        <f>IFERROR(VLOOKUP(L434,'Raw data - THC'!A421:AA3485,16,0),"")</f>
        <v/>
      </c>
      <c r="G434" s="10" t="str">
        <f>IFERROR(VLOOKUP(L434,'Raw data - THC'!A421:AA3485,18,0),"")</f>
        <v/>
      </c>
      <c r="H434" s="10" t="str">
        <f>IFERROR(VLOOKUP(L434,'Raw data - THC'!A421:AA3485,20,0),"")</f>
        <v/>
      </c>
      <c r="I434" s="10" t="str">
        <f>IFERROR(VLOOKUP(L434,'Raw data - THC'!A421:AA3485,22,0),"")</f>
        <v/>
      </c>
      <c r="J434" s="10" t="str">
        <f>IFERROR(VLOOKUP(L434,'Raw data - THC'!A421:AA3485,24,0),"")</f>
        <v/>
      </c>
      <c r="K434" s="10" t="str">
        <f>IFERROR(VLOOKUP(L434,'Raw data - THC'!A421:AA3485,25,0),"")</f>
        <v/>
      </c>
      <c r="L434" s="8">
        <v>145</v>
      </c>
      <c r="N434"/>
    </row>
    <row r="435" spans="1:14" ht="16.5" x14ac:dyDescent="0.45">
      <c r="A435" s="10" t="str">
        <f>IFERROR(VLOOKUP(L435,'Raw data - THC'!A422:AA3486,4,0),"")</f>
        <v/>
      </c>
      <c r="B435" s="19" t="str">
        <f>IFERROR(VLOOKUP(L435,'Raw data - THC'!A422:AA3486,7,0),"")</f>
        <v/>
      </c>
      <c r="C435" s="10" t="str">
        <f>IFERROR(VLOOKUP(L435,'Raw data - THC'!A422:AA73486,9,0),"")</f>
        <v/>
      </c>
      <c r="D435" s="10" t="str">
        <f>IFERROR(VLOOKUP(L435,'Raw data - THC'!A422:AA3486,12,0),"")</f>
        <v/>
      </c>
      <c r="E435" s="10" t="str">
        <f>IFERROR(VLOOKUP(L435,'Raw data - THC'!A422:AA3486,14,0),"")</f>
        <v/>
      </c>
      <c r="F435" s="10" t="str">
        <f>IFERROR(VLOOKUP(L435,'Raw data - THC'!A422:AA3486,16,0),"")</f>
        <v/>
      </c>
      <c r="G435" s="10" t="str">
        <f>IFERROR(VLOOKUP(L435,'Raw data - THC'!A422:AA3486,18,0),"")</f>
        <v/>
      </c>
      <c r="H435" s="10" t="str">
        <f>IFERROR(VLOOKUP(L435,'Raw data - THC'!A422:AA3486,20,0),"")</f>
        <v/>
      </c>
      <c r="I435" s="10" t="str">
        <f>IFERROR(VLOOKUP(L435,'Raw data - THC'!A422:AA3486,22,0),"")</f>
        <v/>
      </c>
      <c r="J435" s="10" t="str">
        <f>IFERROR(VLOOKUP(L435,'Raw data - THC'!A422:AA3486,24,0),"")</f>
        <v/>
      </c>
      <c r="K435" s="10" t="str">
        <f>IFERROR(VLOOKUP(L435,'Raw data - THC'!A422:AA3486,25,0),"")</f>
        <v/>
      </c>
      <c r="L435" s="8">
        <v>145</v>
      </c>
      <c r="N435"/>
    </row>
    <row r="436" spans="1:14" ht="16.5" x14ac:dyDescent="0.45">
      <c r="A436" s="10" t="str">
        <f>IFERROR(VLOOKUP(L436,'Raw data - THC'!A423:AA3487,4,0),"")</f>
        <v/>
      </c>
      <c r="B436" s="19" t="str">
        <f>IFERROR(VLOOKUP(L436,'Raw data - THC'!A423:AA3487,7,0),"")</f>
        <v/>
      </c>
      <c r="C436" s="10" t="str">
        <f>IFERROR(VLOOKUP(L436,'Raw data - THC'!A423:AA73487,9,0),"")</f>
        <v/>
      </c>
      <c r="D436" s="10" t="str">
        <f>IFERROR(VLOOKUP(L436,'Raw data - THC'!A423:AA3487,12,0),"")</f>
        <v/>
      </c>
      <c r="E436" s="10" t="str">
        <f>IFERROR(VLOOKUP(L436,'Raw data - THC'!A423:AA3487,14,0),"")</f>
        <v/>
      </c>
      <c r="F436" s="10" t="str">
        <f>IFERROR(VLOOKUP(L436,'Raw data - THC'!A423:AA3487,16,0),"")</f>
        <v/>
      </c>
      <c r="G436" s="10" t="str">
        <f>IFERROR(VLOOKUP(L436,'Raw data - THC'!A423:AA3487,18,0),"")</f>
        <v/>
      </c>
      <c r="H436" s="10" t="str">
        <f>IFERROR(VLOOKUP(L436,'Raw data - THC'!A423:AA3487,20,0),"")</f>
        <v/>
      </c>
      <c r="I436" s="10" t="str">
        <f>IFERROR(VLOOKUP(L436,'Raw data - THC'!A423:AA3487,22,0),"")</f>
        <v/>
      </c>
      <c r="J436" s="10" t="str">
        <f>IFERROR(VLOOKUP(L436,'Raw data - THC'!A423:AA3487,24,0),"")</f>
        <v/>
      </c>
      <c r="K436" s="10" t="str">
        <f>IFERROR(VLOOKUP(L436,'Raw data - THC'!A423:AA3487,25,0),"")</f>
        <v/>
      </c>
      <c r="L436" s="8">
        <v>145</v>
      </c>
      <c r="N436"/>
    </row>
    <row r="437" spans="1:14" ht="16.5" x14ac:dyDescent="0.45">
      <c r="A437" s="10" t="str">
        <f>IFERROR(VLOOKUP(L437,'Raw data - THC'!A424:AA3488,4,0),"")</f>
        <v/>
      </c>
      <c r="B437" s="19" t="str">
        <f>IFERROR(VLOOKUP(L437,'Raw data - THC'!A424:AA3488,7,0),"")</f>
        <v/>
      </c>
      <c r="C437" s="10" t="str">
        <f>IFERROR(VLOOKUP(L437,'Raw data - THC'!A424:AA73488,9,0),"")</f>
        <v/>
      </c>
      <c r="D437" s="10" t="str">
        <f>IFERROR(VLOOKUP(L437,'Raw data - THC'!A424:AA3488,12,0),"")</f>
        <v/>
      </c>
      <c r="E437" s="10" t="str">
        <f>IFERROR(VLOOKUP(L437,'Raw data - THC'!A424:AA3488,14,0),"")</f>
        <v/>
      </c>
      <c r="F437" s="10" t="str">
        <f>IFERROR(VLOOKUP(L437,'Raw data - THC'!A424:AA3488,16,0),"")</f>
        <v/>
      </c>
      <c r="G437" s="10" t="str">
        <f>IFERROR(VLOOKUP(L437,'Raw data - THC'!A424:AA3488,18,0),"")</f>
        <v/>
      </c>
      <c r="H437" s="10" t="str">
        <f>IFERROR(VLOOKUP(L437,'Raw data - THC'!A424:AA3488,20,0),"")</f>
        <v/>
      </c>
      <c r="I437" s="10" t="str">
        <f>IFERROR(VLOOKUP(L437,'Raw data - THC'!A424:AA3488,22,0),"")</f>
        <v/>
      </c>
      <c r="J437" s="10" t="str">
        <f>IFERROR(VLOOKUP(L437,'Raw data - THC'!A424:AA3488,24,0),"")</f>
        <v/>
      </c>
      <c r="K437" s="10" t="str">
        <f>IFERROR(VLOOKUP(L437,'Raw data - THC'!A424:AA3488,25,0),"")</f>
        <v/>
      </c>
      <c r="L437" s="8">
        <v>145</v>
      </c>
      <c r="N437"/>
    </row>
    <row r="438" spans="1:14" ht="16.5" x14ac:dyDescent="0.45">
      <c r="A438" s="10" t="str">
        <f>IFERROR(VLOOKUP(L438,'Raw data - THC'!A425:AA3489,4,0),"")</f>
        <v/>
      </c>
      <c r="B438" s="19" t="str">
        <f>IFERROR(VLOOKUP(L438,'Raw data - THC'!A425:AA3489,7,0),"")</f>
        <v/>
      </c>
      <c r="C438" s="10" t="str">
        <f>IFERROR(VLOOKUP(L438,'Raw data - THC'!A425:AA73489,9,0),"")</f>
        <v/>
      </c>
      <c r="D438" s="10" t="str">
        <f>IFERROR(VLOOKUP(L438,'Raw data - THC'!A425:AA3489,12,0),"")</f>
        <v/>
      </c>
      <c r="E438" s="10" t="str">
        <f>IFERROR(VLOOKUP(L438,'Raw data - THC'!A425:AA3489,14,0),"")</f>
        <v/>
      </c>
      <c r="F438" s="10" t="str">
        <f>IFERROR(VLOOKUP(L438,'Raw data - THC'!A425:AA3489,16,0),"")</f>
        <v/>
      </c>
      <c r="G438" s="10" t="str">
        <f>IFERROR(VLOOKUP(L438,'Raw data - THC'!A425:AA3489,18,0),"")</f>
        <v/>
      </c>
      <c r="H438" s="10" t="str">
        <f>IFERROR(VLOOKUP(L438,'Raw data - THC'!A425:AA3489,20,0),"")</f>
        <v/>
      </c>
      <c r="I438" s="10" t="str">
        <f>IFERROR(VLOOKUP(L438,'Raw data - THC'!A425:AA3489,22,0),"")</f>
        <v/>
      </c>
      <c r="J438" s="10" t="str">
        <f>IFERROR(VLOOKUP(L438,'Raw data - THC'!A425:AA3489,24,0),"")</f>
        <v/>
      </c>
      <c r="K438" s="10" t="str">
        <f>IFERROR(VLOOKUP(L438,'Raw data - THC'!A425:AA3489,25,0),"")</f>
        <v/>
      </c>
      <c r="L438" s="8">
        <v>145</v>
      </c>
      <c r="N438"/>
    </row>
    <row r="439" spans="1:14" ht="16.5" x14ac:dyDescent="0.45">
      <c r="A439" s="10" t="str">
        <f>IFERROR(VLOOKUP(L439,'Raw data - THC'!A426:AA3490,4,0),"")</f>
        <v/>
      </c>
      <c r="B439" s="19" t="str">
        <f>IFERROR(VLOOKUP(L439,'Raw data - THC'!A426:AA3490,7,0),"")</f>
        <v/>
      </c>
      <c r="C439" s="10" t="str">
        <f>IFERROR(VLOOKUP(L439,'Raw data - THC'!A426:AA73490,9,0),"")</f>
        <v/>
      </c>
      <c r="D439" s="10" t="str">
        <f>IFERROR(VLOOKUP(L439,'Raw data - THC'!A426:AA3490,12,0),"")</f>
        <v/>
      </c>
      <c r="E439" s="10" t="str">
        <f>IFERROR(VLOOKUP(L439,'Raw data - THC'!A426:AA3490,14,0),"")</f>
        <v/>
      </c>
      <c r="F439" s="10" t="str">
        <f>IFERROR(VLOOKUP(L439,'Raw data - THC'!A426:AA3490,16,0),"")</f>
        <v/>
      </c>
      <c r="G439" s="10" t="str">
        <f>IFERROR(VLOOKUP(L439,'Raw data - THC'!A426:AA3490,18,0),"")</f>
        <v/>
      </c>
      <c r="H439" s="10" t="str">
        <f>IFERROR(VLOOKUP(L439,'Raw data - THC'!A426:AA3490,20,0),"")</f>
        <v/>
      </c>
      <c r="I439" s="10" t="str">
        <f>IFERROR(VLOOKUP(L439,'Raw data - THC'!A426:AA3490,22,0),"")</f>
        <v/>
      </c>
      <c r="J439" s="10" t="str">
        <f>IFERROR(VLOOKUP(L439,'Raw data - THC'!A426:AA3490,24,0),"")</f>
        <v/>
      </c>
      <c r="K439" s="10" t="str">
        <f>IFERROR(VLOOKUP(L439,'Raw data - THC'!A426:AA3490,25,0),"")</f>
        <v/>
      </c>
      <c r="L439" s="8">
        <v>145</v>
      </c>
      <c r="N439"/>
    </row>
    <row r="440" spans="1:14" ht="16.5" x14ac:dyDescent="0.45">
      <c r="A440" s="10" t="str">
        <f>IFERROR(VLOOKUP(L440,'Raw data - THC'!A427:AA3491,4,0),"")</f>
        <v/>
      </c>
      <c r="B440" s="19" t="str">
        <f>IFERROR(VLOOKUP(L440,'Raw data - THC'!A427:AA3491,7,0),"")</f>
        <v/>
      </c>
      <c r="C440" s="10" t="str">
        <f>IFERROR(VLOOKUP(L440,'Raw data - THC'!A427:AA73491,9,0),"")</f>
        <v/>
      </c>
      <c r="D440" s="10" t="str">
        <f>IFERROR(VLOOKUP(L440,'Raw data - THC'!A427:AA3491,12,0),"")</f>
        <v/>
      </c>
      <c r="E440" s="10" t="str">
        <f>IFERROR(VLOOKUP(L440,'Raw data - THC'!A427:AA3491,14,0),"")</f>
        <v/>
      </c>
      <c r="F440" s="10" t="str">
        <f>IFERROR(VLOOKUP(L440,'Raw data - THC'!A427:AA3491,16,0),"")</f>
        <v/>
      </c>
      <c r="G440" s="10" t="str">
        <f>IFERROR(VLOOKUP(L440,'Raw data - THC'!A427:AA3491,18,0),"")</f>
        <v/>
      </c>
      <c r="H440" s="10" t="str">
        <f>IFERROR(VLOOKUP(L440,'Raw data - THC'!A427:AA3491,20,0),"")</f>
        <v/>
      </c>
      <c r="I440" s="10" t="str">
        <f>IFERROR(VLOOKUP(L440,'Raw data - THC'!A427:AA3491,22,0),"")</f>
        <v/>
      </c>
      <c r="J440" s="10" t="str">
        <f>IFERROR(VLOOKUP(L440,'Raw data - THC'!A427:AA3491,24,0),"")</f>
        <v/>
      </c>
      <c r="K440" s="10" t="str">
        <f>IFERROR(VLOOKUP(L440,'Raw data - THC'!A427:AA3491,25,0),"")</f>
        <v/>
      </c>
      <c r="L440" s="8">
        <v>145</v>
      </c>
      <c r="N440"/>
    </row>
    <row r="441" spans="1:14" ht="16.5" x14ac:dyDescent="0.45">
      <c r="A441" s="10" t="str">
        <f>IFERROR(VLOOKUP(L441,'Raw data - THC'!A428:AA3492,4,0),"")</f>
        <v/>
      </c>
      <c r="B441" s="19" t="str">
        <f>IFERROR(VLOOKUP(L441,'Raw data - THC'!A428:AA3492,7,0),"")</f>
        <v/>
      </c>
      <c r="C441" s="10" t="str">
        <f>IFERROR(VLOOKUP(L441,'Raw data - THC'!A428:AA73492,9,0),"")</f>
        <v/>
      </c>
      <c r="D441" s="10" t="str">
        <f>IFERROR(VLOOKUP(L441,'Raw data - THC'!A428:AA3492,12,0),"")</f>
        <v/>
      </c>
      <c r="E441" s="10" t="str">
        <f>IFERROR(VLOOKUP(L441,'Raw data - THC'!A428:AA3492,14,0),"")</f>
        <v/>
      </c>
      <c r="F441" s="10" t="str">
        <f>IFERROR(VLOOKUP(L441,'Raw data - THC'!A428:AA3492,16,0),"")</f>
        <v/>
      </c>
      <c r="G441" s="10" t="str">
        <f>IFERROR(VLOOKUP(L441,'Raw data - THC'!A428:AA3492,18,0),"")</f>
        <v/>
      </c>
      <c r="H441" s="10" t="str">
        <f>IFERROR(VLOOKUP(L441,'Raw data - THC'!A428:AA3492,20,0),"")</f>
        <v/>
      </c>
      <c r="I441" s="10" t="str">
        <f>IFERROR(VLOOKUP(L441,'Raw data - THC'!A428:AA3492,22,0),"")</f>
        <v/>
      </c>
      <c r="J441" s="10" t="str">
        <f>IFERROR(VLOOKUP(L441,'Raw data - THC'!A428:AA3492,24,0),"")</f>
        <v/>
      </c>
      <c r="K441" s="10" t="str">
        <f>IFERROR(VLOOKUP(L441,'Raw data - THC'!A428:AA3492,25,0),"")</f>
        <v/>
      </c>
      <c r="L441" s="8">
        <v>145</v>
      </c>
      <c r="N441"/>
    </row>
    <row r="442" spans="1:14" ht="16.5" x14ac:dyDescent="0.45">
      <c r="A442" s="10" t="str">
        <f>IFERROR(VLOOKUP(L442,'Raw data - THC'!A429:AA3493,4,0),"")</f>
        <v/>
      </c>
      <c r="B442" s="19" t="str">
        <f>IFERROR(VLOOKUP(L442,'Raw data - THC'!A429:AA3493,7,0),"")</f>
        <v/>
      </c>
      <c r="C442" s="10" t="str">
        <f>IFERROR(VLOOKUP(L442,'Raw data - THC'!A429:AA73493,9,0),"")</f>
        <v/>
      </c>
      <c r="D442" s="10" t="str">
        <f>IFERROR(VLOOKUP(L442,'Raw data - THC'!A429:AA3493,12,0),"")</f>
        <v/>
      </c>
      <c r="E442" s="10" t="str">
        <f>IFERROR(VLOOKUP(L442,'Raw data - THC'!A429:AA3493,14,0),"")</f>
        <v/>
      </c>
      <c r="F442" s="10" t="str">
        <f>IFERROR(VLOOKUP(L442,'Raw data - THC'!A429:AA3493,16,0),"")</f>
        <v/>
      </c>
      <c r="G442" s="10" t="str">
        <f>IFERROR(VLOOKUP(L442,'Raw data - THC'!A429:AA3493,18,0),"")</f>
        <v/>
      </c>
      <c r="H442" s="10" t="str">
        <f>IFERROR(VLOOKUP(L442,'Raw data - THC'!A429:AA3493,20,0),"")</f>
        <v/>
      </c>
      <c r="I442" s="10" t="str">
        <f>IFERROR(VLOOKUP(L442,'Raw data - THC'!A429:AA3493,22,0),"")</f>
        <v/>
      </c>
      <c r="J442" s="10" t="str">
        <f>IFERROR(VLOOKUP(L442,'Raw data - THC'!A429:AA3493,24,0),"")</f>
        <v/>
      </c>
      <c r="K442" s="10" t="str">
        <f>IFERROR(VLOOKUP(L442,'Raw data - THC'!A429:AA3493,25,0),"")</f>
        <v/>
      </c>
      <c r="L442" s="8">
        <v>145</v>
      </c>
      <c r="N442"/>
    </row>
    <row r="443" spans="1:14" ht="16.5" x14ac:dyDescent="0.45">
      <c r="A443" s="10" t="str">
        <f>IFERROR(VLOOKUP(L443,'Raw data - THC'!A430:AA3494,4,0),"")</f>
        <v/>
      </c>
      <c r="B443" s="19" t="str">
        <f>IFERROR(VLOOKUP(L443,'Raw data - THC'!A430:AA3494,7,0),"")</f>
        <v/>
      </c>
      <c r="C443" s="10" t="str">
        <f>IFERROR(VLOOKUP(L443,'Raw data - THC'!A430:AA73494,9,0),"")</f>
        <v/>
      </c>
      <c r="D443" s="10" t="str">
        <f>IFERROR(VLOOKUP(L443,'Raw data - THC'!A430:AA3494,12,0),"")</f>
        <v/>
      </c>
      <c r="E443" s="10" t="str">
        <f>IFERROR(VLOOKUP(L443,'Raw data - THC'!A430:AA3494,14,0),"")</f>
        <v/>
      </c>
      <c r="F443" s="10" t="str">
        <f>IFERROR(VLOOKUP(L443,'Raw data - THC'!A430:AA3494,16,0),"")</f>
        <v/>
      </c>
      <c r="G443" s="10" t="str">
        <f>IFERROR(VLOOKUP(L443,'Raw data - THC'!A430:AA3494,18,0),"")</f>
        <v/>
      </c>
      <c r="H443" s="10" t="str">
        <f>IFERROR(VLOOKUP(L443,'Raw data - THC'!A430:AA3494,20,0),"")</f>
        <v/>
      </c>
      <c r="I443" s="10" t="str">
        <f>IFERROR(VLOOKUP(L443,'Raw data - THC'!A430:AA3494,22,0),"")</f>
        <v/>
      </c>
      <c r="J443" s="10" t="str">
        <f>IFERROR(VLOOKUP(L443,'Raw data - THC'!A430:AA3494,24,0),"")</f>
        <v/>
      </c>
      <c r="K443" s="10" t="str">
        <f>IFERROR(VLOOKUP(L443,'Raw data - THC'!A430:AA3494,25,0),"")</f>
        <v/>
      </c>
      <c r="L443" s="8">
        <v>145</v>
      </c>
      <c r="N443"/>
    </row>
    <row r="444" spans="1:14" ht="16.5" x14ac:dyDescent="0.45">
      <c r="A444" s="10" t="str">
        <f>IFERROR(VLOOKUP(L444,'Raw data - THC'!A431:AA3495,4,0),"")</f>
        <v/>
      </c>
      <c r="B444" s="19" t="str">
        <f>IFERROR(VLOOKUP(L444,'Raw data - THC'!A431:AA3495,7,0),"")</f>
        <v/>
      </c>
      <c r="C444" s="10" t="str">
        <f>IFERROR(VLOOKUP(L444,'Raw data - THC'!A431:AA73495,9,0),"")</f>
        <v/>
      </c>
      <c r="D444" s="10" t="str">
        <f>IFERROR(VLOOKUP(L444,'Raw data - THC'!A431:AA3495,12,0),"")</f>
        <v/>
      </c>
      <c r="E444" s="10" t="str">
        <f>IFERROR(VLOOKUP(L444,'Raw data - THC'!A431:AA3495,14,0),"")</f>
        <v/>
      </c>
      <c r="F444" s="10" t="str">
        <f>IFERROR(VLOOKUP(L444,'Raw data - THC'!A431:AA3495,16,0),"")</f>
        <v/>
      </c>
      <c r="G444" s="10" t="str">
        <f>IFERROR(VLOOKUP(L444,'Raw data - THC'!A431:AA3495,18,0),"")</f>
        <v/>
      </c>
      <c r="H444" s="10" t="str">
        <f>IFERROR(VLOOKUP(L444,'Raw data - THC'!A431:AA3495,20,0),"")</f>
        <v/>
      </c>
      <c r="I444" s="10" t="str">
        <f>IFERROR(VLOOKUP(L444,'Raw data - THC'!A431:AA3495,22,0),"")</f>
        <v/>
      </c>
      <c r="J444" s="10" t="str">
        <f>IFERROR(VLOOKUP(L444,'Raw data - THC'!A431:AA3495,24,0),"")</f>
        <v/>
      </c>
      <c r="K444" s="10" t="str">
        <f>IFERROR(VLOOKUP(L444,'Raw data - THC'!A431:AA3495,25,0),"")</f>
        <v/>
      </c>
      <c r="L444" s="8">
        <v>145</v>
      </c>
      <c r="N444"/>
    </row>
    <row r="445" spans="1:14" ht="16.5" x14ac:dyDescent="0.45">
      <c r="A445" s="10" t="str">
        <f>IFERROR(VLOOKUP(L445,'Raw data - THC'!A432:AA3496,4,0),"")</f>
        <v/>
      </c>
      <c r="B445" s="19" t="str">
        <f>IFERROR(VLOOKUP(L445,'Raw data - THC'!A432:AA3496,7,0),"")</f>
        <v/>
      </c>
      <c r="C445" s="10" t="str">
        <f>IFERROR(VLOOKUP(L445,'Raw data - THC'!A432:AA73496,9,0),"")</f>
        <v/>
      </c>
      <c r="D445" s="10" t="str">
        <f>IFERROR(VLOOKUP(L445,'Raw data - THC'!A432:AA3496,12,0),"")</f>
        <v/>
      </c>
      <c r="E445" s="10" t="str">
        <f>IFERROR(VLOOKUP(L445,'Raw data - THC'!A432:AA3496,14,0),"")</f>
        <v/>
      </c>
      <c r="F445" s="10" t="str">
        <f>IFERROR(VLOOKUP(L445,'Raw data - THC'!A432:AA3496,16,0),"")</f>
        <v/>
      </c>
      <c r="G445" s="10" t="str">
        <f>IFERROR(VLOOKUP(L445,'Raw data - THC'!A432:AA3496,18,0),"")</f>
        <v/>
      </c>
      <c r="H445" s="10" t="str">
        <f>IFERROR(VLOOKUP(L445,'Raw data - THC'!A432:AA3496,20,0),"")</f>
        <v/>
      </c>
      <c r="I445" s="10" t="str">
        <f>IFERROR(VLOOKUP(L445,'Raw data - THC'!A432:AA3496,22,0),"")</f>
        <v/>
      </c>
      <c r="J445" s="10" t="str">
        <f>IFERROR(VLOOKUP(L445,'Raw data - THC'!A432:AA3496,24,0),"")</f>
        <v/>
      </c>
      <c r="K445" s="10" t="str">
        <f>IFERROR(VLOOKUP(L445,'Raw data - THC'!A432:AA3496,25,0),"")</f>
        <v/>
      </c>
      <c r="L445" s="8">
        <v>145</v>
      </c>
      <c r="N445"/>
    </row>
    <row r="446" spans="1:14" ht="16.5" x14ac:dyDescent="0.45">
      <c r="A446" s="10" t="str">
        <f>IFERROR(VLOOKUP(L446,'Raw data - THC'!A433:AA3497,4,0),"")</f>
        <v/>
      </c>
      <c r="B446" s="19" t="str">
        <f>IFERROR(VLOOKUP(L446,'Raw data - THC'!A433:AA3497,7,0),"")</f>
        <v/>
      </c>
      <c r="C446" s="10" t="str">
        <f>IFERROR(VLOOKUP(L446,'Raw data - THC'!A433:AA73497,9,0),"")</f>
        <v/>
      </c>
      <c r="D446" s="10" t="str">
        <f>IFERROR(VLOOKUP(L446,'Raw data - THC'!A433:AA3497,12,0),"")</f>
        <v/>
      </c>
      <c r="E446" s="10" t="str">
        <f>IFERROR(VLOOKUP(L446,'Raw data - THC'!A433:AA3497,14,0),"")</f>
        <v/>
      </c>
      <c r="F446" s="10" t="str">
        <f>IFERROR(VLOOKUP(L446,'Raw data - THC'!A433:AA3497,16,0),"")</f>
        <v/>
      </c>
      <c r="G446" s="10" t="str">
        <f>IFERROR(VLOOKUP(L446,'Raw data - THC'!A433:AA3497,18,0),"")</f>
        <v/>
      </c>
      <c r="H446" s="10" t="str">
        <f>IFERROR(VLOOKUP(L446,'Raw data - THC'!A433:AA3497,20,0),"")</f>
        <v/>
      </c>
      <c r="I446" s="10" t="str">
        <f>IFERROR(VLOOKUP(L446,'Raw data - THC'!A433:AA3497,22,0),"")</f>
        <v/>
      </c>
      <c r="J446" s="10" t="str">
        <f>IFERROR(VLOOKUP(L446,'Raw data - THC'!A433:AA3497,24,0),"")</f>
        <v/>
      </c>
      <c r="K446" s="10" t="str">
        <f>IFERROR(VLOOKUP(L446,'Raw data - THC'!A433:AA3497,25,0),"")</f>
        <v/>
      </c>
      <c r="L446" s="8">
        <v>145</v>
      </c>
      <c r="N446"/>
    </row>
    <row r="447" spans="1:14" ht="16.5" x14ac:dyDescent="0.45">
      <c r="A447" s="10" t="str">
        <f>IFERROR(VLOOKUP(L447,'Raw data - THC'!A434:AA3498,4,0),"")</f>
        <v/>
      </c>
      <c r="B447" s="19" t="str">
        <f>IFERROR(VLOOKUP(L447,'Raw data - THC'!A434:AA3498,7,0),"")</f>
        <v/>
      </c>
      <c r="C447" s="10" t="str">
        <f>IFERROR(VLOOKUP(L447,'Raw data - THC'!A434:AA73498,9,0),"")</f>
        <v/>
      </c>
      <c r="D447" s="10" t="str">
        <f>IFERROR(VLOOKUP(L447,'Raw data - THC'!A434:AA3498,12,0),"")</f>
        <v/>
      </c>
      <c r="E447" s="10" t="str">
        <f>IFERROR(VLOOKUP(L447,'Raw data - THC'!A434:AA3498,14,0),"")</f>
        <v/>
      </c>
      <c r="F447" s="10" t="str">
        <f>IFERROR(VLOOKUP(L447,'Raw data - THC'!A434:AA3498,16,0),"")</f>
        <v/>
      </c>
      <c r="G447" s="10" t="str">
        <f>IFERROR(VLOOKUP(L447,'Raw data - THC'!A434:AA3498,18,0),"")</f>
        <v/>
      </c>
      <c r="H447" s="10" t="str">
        <f>IFERROR(VLOOKUP(L447,'Raw data - THC'!A434:AA3498,20,0),"")</f>
        <v/>
      </c>
      <c r="I447" s="10" t="str">
        <f>IFERROR(VLOOKUP(L447,'Raw data - THC'!A434:AA3498,22,0),"")</f>
        <v/>
      </c>
      <c r="J447" s="10" t="str">
        <f>IFERROR(VLOOKUP(L447,'Raw data - THC'!A434:AA3498,24,0),"")</f>
        <v/>
      </c>
      <c r="K447" s="10" t="str">
        <f>IFERROR(VLOOKUP(L447,'Raw data - THC'!A434:AA3498,25,0),"")</f>
        <v/>
      </c>
      <c r="L447" s="8">
        <v>145</v>
      </c>
      <c r="N447"/>
    </row>
    <row r="448" spans="1:14" ht="16.5" x14ac:dyDescent="0.45">
      <c r="A448" s="10" t="str">
        <f>IFERROR(VLOOKUP(L448,'Raw data - THC'!A435:AA3499,4,0),"")</f>
        <v/>
      </c>
      <c r="B448" s="19" t="str">
        <f>IFERROR(VLOOKUP(L448,'Raw data - THC'!A435:AA3499,7,0),"")</f>
        <v/>
      </c>
      <c r="C448" s="10" t="str">
        <f>IFERROR(VLOOKUP(L448,'Raw data - THC'!A435:AA73499,9,0),"")</f>
        <v/>
      </c>
      <c r="D448" s="10" t="str">
        <f>IFERROR(VLOOKUP(L448,'Raw data - THC'!A435:AA3499,12,0),"")</f>
        <v/>
      </c>
      <c r="E448" s="10" t="str">
        <f>IFERROR(VLOOKUP(L448,'Raw data - THC'!A435:AA3499,14,0),"")</f>
        <v/>
      </c>
      <c r="F448" s="10" t="str">
        <f>IFERROR(VLOOKUP(L448,'Raw data - THC'!A435:AA3499,16,0),"")</f>
        <v/>
      </c>
      <c r="G448" s="10" t="str">
        <f>IFERROR(VLOOKUP(L448,'Raw data - THC'!A435:AA3499,18,0),"")</f>
        <v/>
      </c>
      <c r="H448" s="10" t="str">
        <f>IFERROR(VLOOKUP(L448,'Raw data - THC'!A435:AA3499,20,0),"")</f>
        <v/>
      </c>
      <c r="I448" s="10" t="str">
        <f>IFERROR(VLOOKUP(L448,'Raw data - THC'!A435:AA3499,22,0),"")</f>
        <v/>
      </c>
      <c r="J448" s="10" t="str">
        <f>IFERROR(VLOOKUP(L448,'Raw data - THC'!A435:AA3499,24,0),"")</f>
        <v/>
      </c>
      <c r="K448" s="10" t="str">
        <f>IFERROR(VLOOKUP(L448,'Raw data - THC'!A435:AA3499,25,0),"")</f>
        <v/>
      </c>
      <c r="L448" s="8">
        <v>145</v>
      </c>
      <c r="N448"/>
    </row>
    <row r="449" spans="1:14" ht="16.5" x14ac:dyDescent="0.45">
      <c r="A449" s="10" t="str">
        <f>IFERROR(VLOOKUP(L449,'Raw data - THC'!A436:AA3500,4,0),"")</f>
        <v/>
      </c>
      <c r="B449" s="19" t="str">
        <f>IFERROR(VLOOKUP(L449,'Raw data - THC'!A436:AA3500,7,0),"")</f>
        <v/>
      </c>
      <c r="C449" s="10" t="str">
        <f>IFERROR(VLOOKUP(L449,'Raw data - THC'!A436:AA73500,9,0),"")</f>
        <v/>
      </c>
      <c r="D449" s="10" t="str">
        <f>IFERROR(VLOOKUP(L449,'Raw data - THC'!A436:AA3500,12,0),"")</f>
        <v/>
      </c>
      <c r="E449" s="10" t="str">
        <f>IFERROR(VLOOKUP(L449,'Raw data - THC'!A436:AA3500,14,0),"")</f>
        <v/>
      </c>
      <c r="F449" s="10" t="str">
        <f>IFERROR(VLOOKUP(L449,'Raw data - THC'!A436:AA3500,16,0),"")</f>
        <v/>
      </c>
      <c r="G449" s="10" t="str">
        <f>IFERROR(VLOOKUP(L449,'Raw data - THC'!A436:AA3500,18,0),"")</f>
        <v/>
      </c>
      <c r="H449" s="10" t="str">
        <f>IFERROR(VLOOKUP(L449,'Raw data - THC'!A436:AA3500,20,0),"")</f>
        <v/>
      </c>
      <c r="I449" s="10" t="str">
        <f>IFERROR(VLOOKUP(L449,'Raw data - THC'!A436:AA3500,22,0),"")</f>
        <v/>
      </c>
      <c r="J449" s="10" t="str">
        <f>IFERROR(VLOOKUP(L449,'Raw data - THC'!A436:AA3500,24,0),"")</f>
        <v/>
      </c>
      <c r="K449" s="10" t="str">
        <f>IFERROR(VLOOKUP(L449,'Raw data - THC'!A436:AA3500,25,0),"")</f>
        <v/>
      </c>
      <c r="L449" s="8">
        <v>145</v>
      </c>
      <c r="N449"/>
    </row>
    <row r="450" spans="1:14" ht="16.5" x14ac:dyDescent="0.45">
      <c r="A450" s="10" t="str">
        <f>IFERROR(VLOOKUP(L450,'Raw data - THC'!A437:AA3501,4,0),"")</f>
        <v/>
      </c>
      <c r="B450" s="19" t="str">
        <f>IFERROR(VLOOKUP(L450,'Raw data - THC'!A437:AA3501,7,0),"")</f>
        <v/>
      </c>
      <c r="C450" s="10" t="str">
        <f>IFERROR(VLOOKUP(L450,'Raw data - THC'!A437:AA73501,9,0),"")</f>
        <v/>
      </c>
      <c r="D450" s="10" t="str">
        <f>IFERROR(VLOOKUP(L450,'Raw data - THC'!A437:AA3501,12,0),"")</f>
        <v/>
      </c>
      <c r="E450" s="10" t="str">
        <f>IFERROR(VLOOKUP(L450,'Raw data - THC'!A437:AA3501,14,0),"")</f>
        <v/>
      </c>
      <c r="F450" s="10" t="str">
        <f>IFERROR(VLOOKUP(L450,'Raw data - THC'!A437:AA3501,16,0),"")</f>
        <v/>
      </c>
      <c r="G450" s="10" t="str">
        <f>IFERROR(VLOOKUP(L450,'Raw data - THC'!A437:AA3501,18,0),"")</f>
        <v/>
      </c>
      <c r="H450" s="10" t="str">
        <f>IFERROR(VLOOKUP(L450,'Raw data - THC'!A437:AA3501,20,0),"")</f>
        <v/>
      </c>
      <c r="I450" s="10" t="str">
        <f>IFERROR(VLOOKUP(L450,'Raw data - THC'!A437:AA3501,22,0),"")</f>
        <v/>
      </c>
      <c r="J450" s="10" t="str">
        <f>IFERROR(VLOOKUP(L450,'Raw data - THC'!A437:AA3501,24,0),"")</f>
        <v/>
      </c>
      <c r="K450" s="10" t="str">
        <f>IFERROR(VLOOKUP(L450,'Raw data - THC'!A437:AA3501,25,0),"")</f>
        <v/>
      </c>
      <c r="L450" s="8">
        <v>145</v>
      </c>
      <c r="N450"/>
    </row>
    <row r="451" spans="1:14" ht="16.5" x14ac:dyDescent="0.45">
      <c r="A451" s="10" t="str">
        <f>IFERROR(VLOOKUP(L451,'Raw data - THC'!A438:AA3502,4,0),"")</f>
        <v/>
      </c>
      <c r="B451" s="19" t="str">
        <f>IFERROR(VLOOKUP(L451,'Raw data - THC'!A438:AA3502,7,0),"")</f>
        <v/>
      </c>
      <c r="C451" s="10" t="str">
        <f>IFERROR(VLOOKUP(L451,'Raw data - THC'!A438:AA73502,9,0),"")</f>
        <v/>
      </c>
      <c r="D451" s="10" t="str">
        <f>IFERROR(VLOOKUP(L451,'Raw data - THC'!A438:AA3502,12,0),"")</f>
        <v/>
      </c>
      <c r="E451" s="10" t="str">
        <f>IFERROR(VLOOKUP(L451,'Raw data - THC'!A438:AA3502,14,0),"")</f>
        <v/>
      </c>
      <c r="F451" s="10" t="str">
        <f>IFERROR(VLOOKUP(L451,'Raw data - THC'!A438:AA3502,16,0),"")</f>
        <v/>
      </c>
      <c r="G451" s="10" t="str">
        <f>IFERROR(VLOOKUP(L451,'Raw data - THC'!A438:AA3502,18,0),"")</f>
        <v/>
      </c>
      <c r="H451" s="10" t="str">
        <f>IFERROR(VLOOKUP(L451,'Raw data - THC'!A438:AA3502,20,0),"")</f>
        <v/>
      </c>
      <c r="I451" s="10" t="str">
        <f>IFERROR(VLOOKUP(L451,'Raw data - THC'!A438:AA3502,22,0),"")</f>
        <v/>
      </c>
      <c r="J451" s="10" t="str">
        <f>IFERROR(VLOOKUP(L451,'Raw data - THC'!A438:AA3502,24,0),"")</f>
        <v/>
      </c>
      <c r="K451" s="10" t="str">
        <f>IFERROR(VLOOKUP(L451,'Raw data - THC'!A438:AA3502,25,0),"")</f>
        <v/>
      </c>
      <c r="L451" s="8">
        <v>145</v>
      </c>
      <c r="N451"/>
    </row>
    <row r="452" spans="1:14" ht="16.5" x14ac:dyDescent="0.45">
      <c r="A452" s="10" t="str">
        <f>IFERROR(VLOOKUP(L452,'Raw data - THC'!A439:AA3503,4,0),"")</f>
        <v/>
      </c>
      <c r="B452" s="19" t="str">
        <f>IFERROR(VLOOKUP(L452,'Raw data - THC'!A439:AA3503,7,0),"")</f>
        <v/>
      </c>
      <c r="C452" s="10" t="str">
        <f>IFERROR(VLOOKUP(L452,'Raw data - THC'!A439:AA73503,9,0),"")</f>
        <v/>
      </c>
      <c r="D452" s="10" t="str">
        <f>IFERROR(VLOOKUP(L452,'Raw data - THC'!A439:AA3503,12,0),"")</f>
        <v/>
      </c>
      <c r="E452" s="10" t="str">
        <f>IFERROR(VLOOKUP(L452,'Raw data - THC'!A439:AA3503,14,0),"")</f>
        <v/>
      </c>
      <c r="F452" s="10" t="str">
        <f>IFERROR(VLOOKUP(L452,'Raw data - THC'!A439:AA3503,16,0),"")</f>
        <v/>
      </c>
      <c r="G452" s="10" t="str">
        <f>IFERROR(VLOOKUP(L452,'Raw data - THC'!A439:AA3503,18,0),"")</f>
        <v/>
      </c>
      <c r="H452" s="10" t="str">
        <f>IFERROR(VLOOKUP(L452,'Raw data - THC'!A439:AA3503,20,0),"")</f>
        <v/>
      </c>
      <c r="I452" s="10" t="str">
        <f>IFERROR(VLOOKUP(L452,'Raw data - THC'!A439:AA3503,22,0),"")</f>
        <v/>
      </c>
      <c r="J452" s="10" t="str">
        <f>IFERROR(VLOOKUP(L452,'Raw data - THC'!A439:AA3503,24,0),"")</f>
        <v/>
      </c>
      <c r="K452" s="10" t="str">
        <f>IFERROR(VLOOKUP(L452,'Raw data - THC'!A439:AA3503,25,0),"")</f>
        <v/>
      </c>
      <c r="L452" s="8">
        <v>145</v>
      </c>
      <c r="N452"/>
    </row>
    <row r="453" spans="1:14" ht="16.5" x14ac:dyDescent="0.45">
      <c r="A453" s="10" t="str">
        <f>IFERROR(VLOOKUP(L453,'Raw data - THC'!A440:AA3504,4,0),"")</f>
        <v/>
      </c>
      <c r="B453" s="19" t="str">
        <f>IFERROR(VLOOKUP(L453,'Raw data - THC'!A440:AA3504,7,0),"")</f>
        <v/>
      </c>
      <c r="C453" s="10" t="str">
        <f>IFERROR(VLOOKUP(L453,'Raw data - THC'!A440:AA73504,9,0),"")</f>
        <v/>
      </c>
      <c r="D453" s="10" t="str">
        <f>IFERROR(VLOOKUP(L453,'Raw data - THC'!A440:AA3504,12,0),"")</f>
        <v/>
      </c>
      <c r="E453" s="10" t="str">
        <f>IFERROR(VLOOKUP(L453,'Raw data - THC'!A440:AA3504,14,0),"")</f>
        <v/>
      </c>
      <c r="F453" s="10" t="str">
        <f>IFERROR(VLOOKUP(L453,'Raw data - THC'!A440:AA3504,16,0),"")</f>
        <v/>
      </c>
      <c r="G453" s="10" t="str">
        <f>IFERROR(VLOOKUP(L453,'Raw data - THC'!A440:AA3504,18,0),"")</f>
        <v/>
      </c>
      <c r="H453" s="10" t="str">
        <f>IFERROR(VLOOKUP(L453,'Raw data - THC'!A440:AA3504,20,0),"")</f>
        <v/>
      </c>
      <c r="I453" s="10" t="str">
        <f>IFERROR(VLOOKUP(L453,'Raw data - THC'!A440:AA3504,22,0),"")</f>
        <v/>
      </c>
      <c r="J453" s="10" t="str">
        <f>IFERROR(VLOOKUP(L453,'Raw data - THC'!A440:AA3504,24,0),"")</f>
        <v/>
      </c>
      <c r="K453" s="10" t="str">
        <f>IFERROR(VLOOKUP(L453,'Raw data - THC'!A440:AA3504,25,0),"")</f>
        <v/>
      </c>
      <c r="L453" s="8">
        <v>145</v>
      </c>
      <c r="N453"/>
    </row>
    <row r="454" spans="1:14" ht="16.5" x14ac:dyDescent="0.45">
      <c r="A454" s="10" t="str">
        <f>IFERROR(VLOOKUP(L454,'Raw data - THC'!A441:AA3505,4,0),"")</f>
        <v/>
      </c>
      <c r="B454" s="19" t="str">
        <f>IFERROR(VLOOKUP(L454,'Raw data - THC'!A441:AA3505,7,0),"")</f>
        <v/>
      </c>
      <c r="C454" s="10" t="str">
        <f>IFERROR(VLOOKUP(L454,'Raw data - THC'!A441:AA73505,9,0),"")</f>
        <v/>
      </c>
      <c r="D454" s="10" t="str">
        <f>IFERROR(VLOOKUP(L454,'Raw data - THC'!A441:AA3505,12,0),"")</f>
        <v/>
      </c>
      <c r="E454" s="10" t="str">
        <f>IFERROR(VLOOKUP(L454,'Raw data - THC'!A441:AA3505,14,0),"")</f>
        <v/>
      </c>
      <c r="F454" s="10" t="str">
        <f>IFERROR(VLOOKUP(L454,'Raw data - THC'!A441:AA3505,16,0),"")</f>
        <v/>
      </c>
      <c r="G454" s="10" t="str">
        <f>IFERROR(VLOOKUP(L454,'Raw data - THC'!A441:AA3505,18,0),"")</f>
        <v/>
      </c>
      <c r="H454" s="10" t="str">
        <f>IFERROR(VLOOKUP(L454,'Raw data - THC'!A441:AA3505,20,0),"")</f>
        <v/>
      </c>
      <c r="I454" s="10" t="str">
        <f>IFERROR(VLOOKUP(L454,'Raw data - THC'!A441:AA3505,22,0),"")</f>
        <v/>
      </c>
      <c r="J454" s="10" t="str">
        <f>IFERROR(VLOOKUP(L454,'Raw data - THC'!A441:AA3505,24,0),"")</f>
        <v/>
      </c>
      <c r="K454" s="10" t="str">
        <f>IFERROR(VLOOKUP(L454,'Raw data - THC'!A441:AA3505,25,0),"")</f>
        <v/>
      </c>
      <c r="L454" s="8">
        <v>145</v>
      </c>
      <c r="N454"/>
    </row>
    <row r="455" spans="1:14" ht="16.5" x14ac:dyDescent="0.45">
      <c r="A455" s="10" t="str">
        <f>IFERROR(VLOOKUP(L455,'Raw data - THC'!A442:AA3506,4,0),"")</f>
        <v/>
      </c>
      <c r="B455" s="19" t="str">
        <f>IFERROR(VLOOKUP(L455,'Raw data - THC'!A442:AA3506,7,0),"")</f>
        <v/>
      </c>
      <c r="C455" s="10" t="str">
        <f>IFERROR(VLOOKUP(L455,'Raw data - THC'!A442:AA73506,9,0),"")</f>
        <v/>
      </c>
      <c r="D455" s="10" t="str">
        <f>IFERROR(VLOOKUP(L455,'Raw data - THC'!A442:AA3506,12,0),"")</f>
        <v/>
      </c>
      <c r="E455" s="10" t="str">
        <f>IFERROR(VLOOKUP(L455,'Raw data - THC'!A442:AA3506,14,0),"")</f>
        <v/>
      </c>
      <c r="F455" s="10" t="str">
        <f>IFERROR(VLOOKUP(L455,'Raw data - THC'!A442:AA3506,16,0),"")</f>
        <v/>
      </c>
      <c r="G455" s="10" t="str">
        <f>IFERROR(VLOOKUP(L455,'Raw data - THC'!A442:AA3506,18,0),"")</f>
        <v/>
      </c>
      <c r="H455" s="10" t="str">
        <f>IFERROR(VLOOKUP(L455,'Raw data - THC'!A442:AA3506,20,0),"")</f>
        <v/>
      </c>
      <c r="I455" s="10" t="str">
        <f>IFERROR(VLOOKUP(L455,'Raw data - THC'!A442:AA3506,22,0),"")</f>
        <v/>
      </c>
      <c r="J455" s="10" t="str">
        <f>IFERROR(VLOOKUP(L455,'Raw data - THC'!A442:AA3506,24,0),"")</f>
        <v/>
      </c>
      <c r="K455" s="10" t="str">
        <f>IFERROR(VLOOKUP(L455,'Raw data - THC'!A442:AA3506,25,0),"")</f>
        <v/>
      </c>
      <c r="L455" s="8">
        <v>145</v>
      </c>
      <c r="N455"/>
    </row>
    <row r="456" spans="1:14" ht="16.5" x14ac:dyDescent="0.45">
      <c r="A456" s="10" t="str">
        <f>IFERROR(VLOOKUP(L456,'Raw data - THC'!A443:AA3507,4,0),"")</f>
        <v/>
      </c>
      <c r="B456" s="19" t="str">
        <f>IFERROR(VLOOKUP(L456,'Raw data - THC'!A443:AA3507,7,0),"")</f>
        <v/>
      </c>
      <c r="C456" s="10" t="str">
        <f>IFERROR(VLOOKUP(L456,'Raw data - THC'!A443:AA73507,9,0),"")</f>
        <v/>
      </c>
      <c r="D456" s="10" t="str">
        <f>IFERROR(VLOOKUP(L456,'Raw data - THC'!A443:AA3507,12,0),"")</f>
        <v/>
      </c>
      <c r="E456" s="10" t="str">
        <f>IFERROR(VLOOKUP(L456,'Raw data - THC'!A443:AA3507,14,0),"")</f>
        <v/>
      </c>
      <c r="F456" s="10" t="str">
        <f>IFERROR(VLOOKUP(L456,'Raw data - THC'!A443:AA3507,16,0),"")</f>
        <v/>
      </c>
      <c r="G456" s="10" t="str">
        <f>IFERROR(VLOOKUP(L456,'Raw data - THC'!A443:AA3507,18,0),"")</f>
        <v/>
      </c>
      <c r="H456" s="10" t="str">
        <f>IFERROR(VLOOKUP(L456,'Raw data - THC'!A443:AA3507,20,0),"")</f>
        <v/>
      </c>
      <c r="I456" s="10" t="str">
        <f>IFERROR(VLOOKUP(L456,'Raw data - THC'!A443:AA3507,22,0),"")</f>
        <v/>
      </c>
      <c r="J456" s="10" t="str">
        <f>IFERROR(VLOOKUP(L456,'Raw data - THC'!A443:AA3507,24,0),"")</f>
        <v/>
      </c>
      <c r="K456" s="10" t="str">
        <f>IFERROR(VLOOKUP(L456,'Raw data - THC'!A443:AA3507,25,0),"")</f>
        <v/>
      </c>
      <c r="L456" s="8">
        <v>145</v>
      </c>
      <c r="N456"/>
    </row>
    <row r="457" spans="1:14" ht="16.5" x14ac:dyDescent="0.45">
      <c r="A457" s="10" t="str">
        <f>IFERROR(VLOOKUP(L457,'Raw data - THC'!A444:AA3508,4,0),"")</f>
        <v/>
      </c>
      <c r="B457" s="19" t="str">
        <f>IFERROR(VLOOKUP(L457,'Raw data - THC'!A444:AA3508,7,0),"")</f>
        <v/>
      </c>
      <c r="C457" s="10" t="str">
        <f>IFERROR(VLOOKUP(L457,'Raw data - THC'!A444:AA73508,9,0),"")</f>
        <v/>
      </c>
      <c r="D457" s="10" t="str">
        <f>IFERROR(VLOOKUP(L457,'Raw data - THC'!A444:AA3508,12,0),"")</f>
        <v/>
      </c>
      <c r="E457" s="10" t="str">
        <f>IFERROR(VLOOKUP(L457,'Raw data - THC'!A444:AA3508,14,0),"")</f>
        <v/>
      </c>
      <c r="F457" s="10" t="str">
        <f>IFERROR(VLOOKUP(L457,'Raw data - THC'!A444:AA3508,16,0),"")</f>
        <v/>
      </c>
      <c r="G457" s="10" t="str">
        <f>IFERROR(VLOOKUP(L457,'Raw data - THC'!A444:AA3508,18,0),"")</f>
        <v/>
      </c>
      <c r="H457" s="10" t="str">
        <f>IFERROR(VLOOKUP(L457,'Raw data - THC'!A444:AA3508,20,0),"")</f>
        <v/>
      </c>
      <c r="I457" s="10" t="str">
        <f>IFERROR(VLOOKUP(L457,'Raw data - THC'!A444:AA3508,22,0),"")</f>
        <v/>
      </c>
      <c r="J457" s="10" t="str">
        <f>IFERROR(VLOOKUP(L457,'Raw data - THC'!A444:AA3508,24,0),"")</f>
        <v/>
      </c>
      <c r="K457" s="10" t="str">
        <f>IFERROR(VLOOKUP(L457,'Raw data - THC'!A444:AA3508,25,0),"")</f>
        <v/>
      </c>
      <c r="L457" s="8">
        <v>145</v>
      </c>
      <c r="N457"/>
    </row>
    <row r="458" spans="1:14" ht="16.5" x14ac:dyDescent="0.45">
      <c r="A458" s="10" t="str">
        <f>IFERROR(VLOOKUP(L458,'Raw data - THC'!A445:AA3509,4,0),"")</f>
        <v/>
      </c>
      <c r="B458" s="19" t="str">
        <f>IFERROR(VLOOKUP(L458,'Raw data - THC'!A445:AA3509,7,0),"")</f>
        <v/>
      </c>
      <c r="C458" s="10" t="str">
        <f>IFERROR(VLOOKUP(L458,'Raw data - THC'!A445:AA73509,9,0),"")</f>
        <v/>
      </c>
      <c r="D458" s="10" t="str">
        <f>IFERROR(VLOOKUP(L458,'Raw data - THC'!A445:AA3509,12,0),"")</f>
        <v/>
      </c>
      <c r="E458" s="10" t="str">
        <f>IFERROR(VLOOKUP(L458,'Raw data - THC'!A445:AA3509,14,0),"")</f>
        <v/>
      </c>
      <c r="F458" s="10" t="str">
        <f>IFERROR(VLOOKUP(L458,'Raw data - THC'!A445:AA3509,16,0),"")</f>
        <v/>
      </c>
      <c r="G458" s="10" t="str">
        <f>IFERROR(VLOOKUP(L458,'Raw data - THC'!A445:AA3509,18,0),"")</f>
        <v/>
      </c>
      <c r="H458" s="10" t="str">
        <f>IFERROR(VLOOKUP(L458,'Raw data - THC'!A445:AA3509,20,0),"")</f>
        <v/>
      </c>
      <c r="I458" s="10" t="str">
        <f>IFERROR(VLOOKUP(L458,'Raw data - THC'!A445:AA3509,22,0),"")</f>
        <v/>
      </c>
      <c r="J458" s="10" t="str">
        <f>IFERROR(VLOOKUP(L458,'Raw data - THC'!A445:AA3509,24,0),"")</f>
        <v/>
      </c>
      <c r="K458" s="10" t="str">
        <f>IFERROR(VLOOKUP(L458,'Raw data - THC'!A445:AA3509,25,0),"")</f>
        <v/>
      </c>
      <c r="L458" s="8">
        <v>145</v>
      </c>
      <c r="N458"/>
    </row>
    <row r="459" spans="1:14" ht="16.5" x14ac:dyDescent="0.45">
      <c r="A459" s="10" t="str">
        <f>IFERROR(VLOOKUP(L459,'Raw data - THC'!A446:AA3510,4,0),"")</f>
        <v/>
      </c>
      <c r="B459" s="19" t="str">
        <f>IFERROR(VLOOKUP(L459,'Raw data - THC'!A446:AA3510,7,0),"")</f>
        <v/>
      </c>
      <c r="C459" s="10" t="str">
        <f>IFERROR(VLOOKUP(L459,'Raw data - THC'!A446:AA73510,9,0),"")</f>
        <v/>
      </c>
      <c r="D459" s="10" t="str">
        <f>IFERROR(VLOOKUP(L459,'Raw data - THC'!A446:AA3510,12,0),"")</f>
        <v/>
      </c>
      <c r="E459" s="10" t="str">
        <f>IFERROR(VLOOKUP(L459,'Raw data - THC'!A446:AA3510,14,0),"")</f>
        <v/>
      </c>
      <c r="F459" s="10" t="str">
        <f>IFERROR(VLOOKUP(L459,'Raw data - THC'!A446:AA3510,16,0),"")</f>
        <v/>
      </c>
      <c r="G459" s="10" t="str">
        <f>IFERROR(VLOOKUP(L459,'Raw data - THC'!A446:AA3510,18,0),"")</f>
        <v/>
      </c>
      <c r="H459" s="10" t="str">
        <f>IFERROR(VLOOKUP(L459,'Raw data - THC'!A446:AA3510,20,0),"")</f>
        <v/>
      </c>
      <c r="I459" s="10" t="str">
        <f>IFERROR(VLOOKUP(L459,'Raw data - THC'!A446:AA3510,22,0),"")</f>
        <v/>
      </c>
      <c r="J459" s="10" t="str">
        <f>IFERROR(VLOOKUP(L459,'Raw data - THC'!A446:AA3510,24,0),"")</f>
        <v/>
      </c>
      <c r="K459" s="10" t="str">
        <f>IFERROR(VLOOKUP(L459,'Raw data - THC'!A446:AA3510,25,0),"")</f>
        <v/>
      </c>
      <c r="L459" s="8">
        <v>145</v>
      </c>
      <c r="N459"/>
    </row>
    <row r="460" spans="1:14" ht="16.5" x14ac:dyDescent="0.45">
      <c r="A460" s="10" t="str">
        <f>IFERROR(VLOOKUP(L460,'Raw data - THC'!A447:AA3511,4,0),"")</f>
        <v/>
      </c>
      <c r="B460" s="19" t="str">
        <f>IFERROR(VLOOKUP(L460,'Raw data - THC'!A447:AA3511,7,0),"")</f>
        <v/>
      </c>
      <c r="C460" s="10" t="str">
        <f>IFERROR(VLOOKUP(L460,'Raw data - THC'!A447:AA73511,9,0),"")</f>
        <v/>
      </c>
      <c r="D460" s="10" t="str">
        <f>IFERROR(VLOOKUP(L460,'Raw data - THC'!A447:AA3511,12,0),"")</f>
        <v/>
      </c>
      <c r="E460" s="10" t="str">
        <f>IFERROR(VLOOKUP(L460,'Raw data - THC'!A447:AA3511,14,0),"")</f>
        <v/>
      </c>
      <c r="F460" s="10" t="str">
        <f>IFERROR(VLOOKUP(L460,'Raw data - THC'!A447:AA3511,16,0),"")</f>
        <v/>
      </c>
      <c r="G460" s="10" t="str">
        <f>IFERROR(VLOOKUP(L460,'Raw data - THC'!A447:AA3511,18,0),"")</f>
        <v/>
      </c>
      <c r="H460" s="10" t="str">
        <f>IFERROR(VLOOKUP(L460,'Raw data - THC'!A447:AA3511,20,0),"")</f>
        <v/>
      </c>
      <c r="I460" s="10" t="str">
        <f>IFERROR(VLOOKUP(L460,'Raw data - THC'!A447:AA3511,22,0),"")</f>
        <v/>
      </c>
      <c r="J460" s="10" t="str">
        <f>IFERROR(VLOOKUP(L460,'Raw data - THC'!A447:AA3511,24,0),"")</f>
        <v/>
      </c>
      <c r="K460" s="10" t="str">
        <f>IFERROR(VLOOKUP(L460,'Raw data - THC'!A447:AA3511,25,0),"")</f>
        <v/>
      </c>
      <c r="L460" s="8">
        <v>145</v>
      </c>
      <c r="N460"/>
    </row>
    <row r="461" spans="1:14" ht="16.5" x14ac:dyDescent="0.45">
      <c r="A461" s="10" t="str">
        <f>IFERROR(VLOOKUP(L461,'Raw data - THC'!A448:AA3512,4,0),"")</f>
        <v/>
      </c>
      <c r="B461" s="19" t="str">
        <f>IFERROR(VLOOKUP(L461,'Raw data - THC'!A448:AA3512,7,0),"")</f>
        <v/>
      </c>
      <c r="C461" s="10" t="str">
        <f>IFERROR(VLOOKUP(L461,'Raw data - THC'!A448:AA73512,9,0),"")</f>
        <v/>
      </c>
      <c r="D461" s="10" t="str">
        <f>IFERROR(VLOOKUP(L461,'Raw data - THC'!A448:AA3512,12,0),"")</f>
        <v/>
      </c>
      <c r="E461" s="10" t="str">
        <f>IFERROR(VLOOKUP(L461,'Raw data - THC'!A448:AA3512,14,0),"")</f>
        <v/>
      </c>
      <c r="F461" s="10" t="str">
        <f>IFERROR(VLOOKUP(L461,'Raw data - THC'!A448:AA3512,16,0),"")</f>
        <v/>
      </c>
      <c r="G461" s="10" t="str">
        <f>IFERROR(VLOOKUP(L461,'Raw data - THC'!A448:AA3512,18,0),"")</f>
        <v/>
      </c>
      <c r="H461" s="10" t="str">
        <f>IFERROR(VLOOKUP(L461,'Raw data - THC'!A448:AA3512,20,0),"")</f>
        <v/>
      </c>
      <c r="I461" s="10" t="str">
        <f>IFERROR(VLOOKUP(L461,'Raw data - THC'!A448:AA3512,22,0),"")</f>
        <v/>
      </c>
      <c r="J461" s="10" t="str">
        <f>IFERROR(VLOOKUP(L461,'Raw data - THC'!A448:AA3512,24,0),"")</f>
        <v/>
      </c>
      <c r="K461" s="10" t="str">
        <f>IFERROR(VLOOKUP(L461,'Raw data - THC'!A448:AA3512,25,0),"")</f>
        <v/>
      </c>
      <c r="L461" s="8">
        <v>145</v>
      </c>
      <c r="N461"/>
    </row>
    <row r="462" spans="1:14" ht="16.5" x14ac:dyDescent="0.45">
      <c r="A462" s="10" t="str">
        <f>IFERROR(VLOOKUP(L462,'Raw data - THC'!A449:AA3513,4,0),"")</f>
        <v/>
      </c>
      <c r="B462" s="19" t="str">
        <f>IFERROR(VLOOKUP(L462,'Raw data - THC'!A449:AA3513,7,0),"")</f>
        <v/>
      </c>
      <c r="C462" s="10" t="str">
        <f>IFERROR(VLOOKUP(L462,'Raw data - THC'!A449:AA73513,9,0),"")</f>
        <v/>
      </c>
      <c r="D462" s="10" t="str">
        <f>IFERROR(VLOOKUP(L462,'Raw data - THC'!A449:AA3513,12,0),"")</f>
        <v/>
      </c>
      <c r="E462" s="10" t="str">
        <f>IFERROR(VLOOKUP(L462,'Raw data - THC'!A449:AA3513,14,0),"")</f>
        <v/>
      </c>
      <c r="F462" s="10" t="str">
        <f>IFERROR(VLOOKUP(L462,'Raw data - THC'!A449:AA3513,16,0),"")</f>
        <v/>
      </c>
      <c r="G462" s="10" t="str">
        <f>IFERROR(VLOOKUP(L462,'Raw data - THC'!A449:AA3513,18,0),"")</f>
        <v/>
      </c>
      <c r="H462" s="10" t="str">
        <f>IFERROR(VLOOKUP(L462,'Raw data - THC'!A449:AA3513,20,0),"")</f>
        <v/>
      </c>
      <c r="I462" s="10" t="str">
        <f>IFERROR(VLOOKUP(L462,'Raw data - THC'!A449:AA3513,22,0),"")</f>
        <v/>
      </c>
      <c r="J462" s="10" t="str">
        <f>IFERROR(VLOOKUP(L462,'Raw data - THC'!A449:AA3513,24,0),"")</f>
        <v/>
      </c>
      <c r="K462" s="10" t="str">
        <f>IFERROR(VLOOKUP(L462,'Raw data - THC'!A449:AA3513,25,0),"")</f>
        <v/>
      </c>
      <c r="L462" s="8">
        <v>145</v>
      </c>
      <c r="N462"/>
    </row>
    <row r="463" spans="1:14" ht="16.5" x14ac:dyDescent="0.45">
      <c r="A463" s="10" t="str">
        <f>IFERROR(VLOOKUP(L463,'Raw data - THC'!A450:AA3514,4,0),"")</f>
        <v/>
      </c>
      <c r="B463" s="19" t="str">
        <f>IFERROR(VLOOKUP(L463,'Raw data - THC'!A450:AA3514,7,0),"")</f>
        <v/>
      </c>
      <c r="C463" s="10" t="str">
        <f>IFERROR(VLOOKUP(L463,'Raw data - THC'!A450:AA73514,9,0),"")</f>
        <v/>
      </c>
      <c r="D463" s="10" t="str">
        <f>IFERROR(VLOOKUP(L463,'Raw data - THC'!A450:AA3514,12,0),"")</f>
        <v/>
      </c>
      <c r="E463" s="10" t="str">
        <f>IFERROR(VLOOKUP(L463,'Raw data - THC'!A450:AA3514,14,0),"")</f>
        <v/>
      </c>
      <c r="F463" s="10" t="str">
        <f>IFERROR(VLOOKUP(L463,'Raw data - THC'!A450:AA3514,16,0),"")</f>
        <v/>
      </c>
      <c r="G463" s="10" t="str">
        <f>IFERROR(VLOOKUP(L463,'Raw data - THC'!A450:AA3514,18,0),"")</f>
        <v/>
      </c>
      <c r="H463" s="10" t="str">
        <f>IFERROR(VLOOKUP(L463,'Raw data - THC'!A450:AA3514,20,0),"")</f>
        <v/>
      </c>
      <c r="I463" s="10" t="str">
        <f>IFERROR(VLOOKUP(L463,'Raw data - THC'!A450:AA3514,22,0),"")</f>
        <v/>
      </c>
      <c r="J463" s="10" t="str">
        <f>IFERROR(VLOOKUP(L463,'Raw data - THC'!A450:AA3514,24,0),"")</f>
        <v/>
      </c>
      <c r="K463" s="10" t="str">
        <f>IFERROR(VLOOKUP(L463,'Raw data - THC'!A450:AA3514,25,0),"")</f>
        <v/>
      </c>
      <c r="L463" s="8">
        <v>145</v>
      </c>
      <c r="N463"/>
    </row>
    <row r="464" spans="1:14" ht="16.5" x14ac:dyDescent="0.45">
      <c r="A464" s="10" t="str">
        <f>IFERROR(VLOOKUP(L464,'Raw data - THC'!A451:AA3515,4,0),"")</f>
        <v/>
      </c>
      <c r="B464" s="19" t="str">
        <f>IFERROR(VLOOKUP(L464,'Raw data - THC'!A451:AA3515,7,0),"")</f>
        <v/>
      </c>
      <c r="C464" s="10" t="str">
        <f>IFERROR(VLOOKUP(L464,'Raw data - THC'!A451:AA73515,9,0),"")</f>
        <v/>
      </c>
      <c r="D464" s="10" t="str">
        <f>IFERROR(VLOOKUP(L464,'Raw data - THC'!A451:AA3515,12,0),"")</f>
        <v/>
      </c>
      <c r="E464" s="10" t="str">
        <f>IFERROR(VLOOKUP(L464,'Raw data - THC'!A451:AA3515,14,0),"")</f>
        <v/>
      </c>
      <c r="F464" s="10" t="str">
        <f>IFERROR(VLOOKUP(L464,'Raw data - THC'!A451:AA3515,16,0),"")</f>
        <v/>
      </c>
      <c r="G464" s="10" t="str">
        <f>IFERROR(VLOOKUP(L464,'Raw data - THC'!A451:AA3515,18,0),"")</f>
        <v/>
      </c>
      <c r="H464" s="10" t="str">
        <f>IFERROR(VLOOKUP(L464,'Raw data - THC'!A451:AA3515,20,0),"")</f>
        <v/>
      </c>
      <c r="I464" s="10" t="str">
        <f>IFERROR(VLOOKUP(L464,'Raw data - THC'!A451:AA3515,22,0),"")</f>
        <v/>
      </c>
      <c r="J464" s="10" t="str">
        <f>IFERROR(VLOOKUP(L464,'Raw data - THC'!A451:AA3515,24,0),"")</f>
        <v/>
      </c>
      <c r="K464" s="10" t="str">
        <f>IFERROR(VLOOKUP(L464,'Raw data - THC'!A451:AA3515,25,0),"")</f>
        <v/>
      </c>
      <c r="L464" s="8">
        <v>145</v>
      </c>
      <c r="N464"/>
    </row>
    <row r="465" spans="1:14" ht="16.5" x14ac:dyDescent="0.45">
      <c r="A465" s="10" t="str">
        <f>IFERROR(VLOOKUP(L465,'Raw data - THC'!A452:AA3516,4,0),"")</f>
        <v/>
      </c>
      <c r="B465" s="19" t="str">
        <f>IFERROR(VLOOKUP(L465,'Raw data - THC'!A452:AA3516,7,0),"")</f>
        <v/>
      </c>
      <c r="C465" s="10" t="str">
        <f>IFERROR(VLOOKUP(L465,'Raw data - THC'!A452:AA73516,9,0),"")</f>
        <v/>
      </c>
      <c r="D465" s="10" t="str">
        <f>IFERROR(VLOOKUP(L465,'Raw data - THC'!A452:AA3516,12,0),"")</f>
        <v/>
      </c>
      <c r="E465" s="10" t="str">
        <f>IFERROR(VLOOKUP(L465,'Raw data - THC'!A452:AA3516,14,0),"")</f>
        <v/>
      </c>
      <c r="F465" s="10" t="str">
        <f>IFERROR(VLOOKUP(L465,'Raw data - THC'!A452:AA3516,16,0),"")</f>
        <v/>
      </c>
      <c r="G465" s="10" t="str">
        <f>IFERROR(VLOOKUP(L465,'Raw data - THC'!A452:AA3516,18,0),"")</f>
        <v/>
      </c>
      <c r="H465" s="10" t="str">
        <f>IFERROR(VLOOKUP(L465,'Raw data - THC'!A452:AA3516,20,0),"")</f>
        <v/>
      </c>
      <c r="I465" s="10" t="str">
        <f>IFERROR(VLOOKUP(L465,'Raw data - THC'!A452:AA3516,22,0),"")</f>
        <v/>
      </c>
      <c r="J465" s="10" t="str">
        <f>IFERROR(VLOOKUP(L465,'Raw data - THC'!A452:AA3516,24,0),"")</f>
        <v/>
      </c>
      <c r="K465" s="10" t="str">
        <f>IFERROR(VLOOKUP(L465,'Raw data - THC'!A452:AA3516,25,0),"")</f>
        <v/>
      </c>
      <c r="L465" s="8">
        <v>145</v>
      </c>
      <c r="N465"/>
    </row>
    <row r="466" spans="1:14" ht="16.5" x14ac:dyDescent="0.45">
      <c r="A466" s="10" t="str">
        <f>IFERROR(VLOOKUP(L466,'Raw data - THC'!A453:AA3517,4,0),"")</f>
        <v/>
      </c>
      <c r="B466" s="19" t="str">
        <f>IFERROR(VLOOKUP(L466,'Raw data - THC'!A453:AA3517,7,0),"")</f>
        <v/>
      </c>
      <c r="C466" s="10" t="str">
        <f>IFERROR(VLOOKUP(L466,'Raw data - THC'!A453:AA73517,9,0),"")</f>
        <v/>
      </c>
      <c r="D466" s="10" t="str">
        <f>IFERROR(VLOOKUP(L466,'Raw data - THC'!A453:AA3517,12,0),"")</f>
        <v/>
      </c>
      <c r="E466" s="10" t="str">
        <f>IFERROR(VLOOKUP(L466,'Raw data - THC'!A453:AA3517,14,0),"")</f>
        <v/>
      </c>
      <c r="F466" s="10" t="str">
        <f>IFERROR(VLOOKUP(L466,'Raw data - THC'!A453:AA3517,16,0),"")</f>
        <v/>
      </c>
      <c r="G466" s="10" t="str">
        <f>IFERROR(VLOOKUP(L466,'Raw data - THC'!A453:AA3517,18,0),"")</f>
        <v/>
      </c>
      <c r="H466" s="10" t="str">
        <f>IFERROR(VLOOKUP(L466,'Raw data - THC'!A453:AA3517,20,0),"")</f>
        <v/>
      </c>
      <c r="I466" s="10" t="str">
        <f>IFERROR(VLOOKUP(L466,'Raw data - THC'!A453:AA3517,22,0),"")</f>
        <v/>
      </c>
      <c r="J466" s="10" t="str">
        <f>IFERROR(VLOOKUP(L466,'Raw data - THC'!A453:AA3517,24,0),"")</f>
        <v/>
      </c>
      <c r="K466" s="10" t="str">
        <f>IFERROR(VLOOKUP(L466,'Raw data - THC'!A453:AA3517,25,0),"")</f>
        <v/>
      </c>
      <c r="L466" s="8">
        <v>145</v>
      </c>
      <c r="N466"/>
    </row>
    <row r="467" spans="1:14" ht="16.5" x14ac:dyDescent="0.45">
      <c r="A467" s="10" t="str">
        <f>IFERROR(VLOOKUP(L467,'Raw data - THC'!A454:AA3518,4,0),"")</f>
        <v/>
      </c>
      <c r="B467" s="19" t="str">
        <f>IFERROR(VLOOKUP(L467,'Raw data - THC'!A454:AA3518,7,0),"")</f>
        <v/>
      </c>
      <c r="C467" s="10" t="str">
        <f>IFERROR(VLOOKUP(L467,'Raw data - THC'!A454:AA73518,9,0),"")</f>
        <v/>
      </c>
      <c r="D467" s="10" t="str">
        <f>IFERROR(VLOOKUP(L467,'Raw data - THC'!A454:AA3518,12,0),"")</f>
        <v/>
      </c>
      <c r="E467" s="10" t="str">
        <f>IFERROR(VLOOKUP(L467,'Raw data - THC'!A454:AA3518,14,0),"")</f>
        <v/>
      </c>
      <c r="F467" s="10" t="str">
        <f>IFERROR(VLOOKUP(L467,'Raw data - THC'!A454:AA3518,16,0),"")</f>
        <v/>
      </c>
      <c r="G467" s="10" t="str">
        <f>IFERROR(VLOOKUP(L467,'Raw data - THC'!A454:AA3518,18,0),"")</f>
        <v/>
      </c>
      <c r="H467" s="10" t="str">
        <f>IFERROR(VLOOKUP(L467,'Raw data - THC'!A454:AA3518,20,0),"")</f>
        <v/>
      </c>
      <c r="I467" s="10" t="str">
        <f>IFERROR(VLOOKUP(L467,'Raw data - THC'!A454:AA3518,22,0),"")</f>
        <v/>
      </c>
      <c r="J467" s="10" t="str">
        <f>IFERROR(VLOOKUP(L467,'Raw data - THC'!A454:AA3518,24,0),"")</f>
        <v/>
      </c>
      <c r="K467" s="10" t="str">
        <f>IFERROR(VLOOKUP(L467,'Raw data - THC'!A454:AA3518,25,0),"")</f>
        <v/>
      </c>
      <c r="L467" s="8">
        <v>145</v>
      </c>
      <c r="N467"/>
    </row>
    <row r="468" spans="1:14" ht="16.5" x14ac:dyDescent="0.45">
      <c r="A468" s="10" t="str">
        <f>IFERROR(VLOOKUP(L468,'Raw data - THC'!A455:AA3519,4,0),"")</f>
        <v/>
      </c>
      <c r="B468" s="19" t="str">
        <f>IFERROR(VLOOKUP(L468,'Raw data - THC'!A455:AA3519,7,0),"")</f>
        <v/>
      </c>
      <c r="C468" s="10" t="str">
        <f>IFERROR(VLOOKUP(L468,'Raw data - THC'!A455:AA73519,9,0),"")</f>
        <v/>
      </c>
      <c r="D468" s="10" t="str">
        <f>IFERROR(VLOOKUP(L468,'Raw data - THC'!A455:AA3519,12,0),"")</f>
        <v/>
      </c>
      <c r="E468" s="10" t="str">
        <f>IFERROR(VLOOKUP(L468,'Raw data - THC'!A455:AA3519,14,0),"")</f>
        <v/>
      </c>
      <c r="F468" s="10" t="str">
        <f>IFERROR(VLOOKUP(L468,'Raw data - THC'!A455:AA3519,16,0),"")</f>
        <v/>
      </c>
      <c r="G468" s="10" t="str">
        <f>IFERROR(VLOOKUP(L468,'Raw data - THC'!A455:AA3519,18,0),"")</f>
        <v/>
      </c>
      <c r="H468" s="10" t="str">
        <f>IFERROR(VLOOKUP(L468,'Raw data - THC'!A455:AA3519,20,0),"")</f>
        <v/>
      </c>
      <c r="I468" s="10" t="str">
        <f>IFERROR(VLOOKUP(L468,'Raw data - THC'!A455:AA3519,22,0),"")</f>
        <v/>
      </c>
      <c r="J468" s="10" t="str">
        <f>IFERROR(VLOOKUP(L468,'Raw data - THC'!A455:AA3519,24,0),"")</f>
        <v/>
      </c>
      <c r="K468" s="10" t="str">
        <f>IFERROR(VLOOKUP(L468,'Raw data - THC'!A455:AA3519,25,0),"")</f>
        <v/>
      </c>
      <c r="L468" s="8">
        <v>145</v>
      </c>
      <c r="N468"/>
    </row>
    <row r="469" spans="1:14" ht="16.5" x14ac:dyDescent="0.45">
      <c r="A469" s="10" t="str">
        <f>IFERROR(VLOOKUP(L469,'Raw data - THC'!A456:AA3520,4,0),"")</f>
        <v/>
      </c>
      <c r="B469" s="19" t="str">
        <f>IFERROR(VLOOKUP(L469,'Raw data - THC'!A456:AA3520,7,0),"")</f>
        <v/>
      </c>
      <c r="C469" s="10" t="str">
        <f>IFERROR(VLOOKUP(L469,'Raw data - THC'!A456:AA73520,9,0),"")</f>
        <v/>
      </c>
      <c r="D469" s="10" t="str">
        <f>IFERROR(VLOOKUP(L469,'Raw data - THC'!A456:AA3520,12,0),"")</f>
        <v/>
      </c>
      <c r="E469" s="10" t="str">
        <f>IFERROR(VLOOKUP(L469,'Raw data - THC'!A456:AA3520,14,0),"")</f>
        <v/>
      </c>
      <c r="F469" s="10" t="str">
        <f>IFERROR(VLOOKUP(L469,'Raw data - THC'!A456:AA3520,16,0),"")</f>
        <v/>
      </c>
      <c r="G469" s="10" t="str">
        <f>IFERROR(VLOOKUP(L469,'Raw data - THC'!A456:AA3520,18,0),"")</f>
        <v/>
      </c>
      <c r="H469" s="10" t="str">
        <f>IFERROR(VLOOKUP(L469,'Raw data - THC'!A456:AA3520,20,0),"")</f>
        <v/>
      </c>
      <c r="I469" s="10" t="str">
        <f>IFERROR(VLOOKUP(L469,'Raw data - THC'!A456:AA3520,22,0),"")</f>
        <v/>
      </c>
      <c r="J469" s="10" t="str">
        <f>IFERROR(VLOOKUP(L469,'Raw data - THC'!A456:AA3520,24,0),"")</f>
        <v/>
      </c>
      <c r="K469" s="10" t="str">
        <f>IFERROR(VLOOKUP(L469,'Raw data - THC'!A456:AA3520,25,0),"")</f>
        <v/>
      </c>
      <c r="L469" s="8">
        <v>145</v>
      </c>
      <c r="N469"/>
    </row>
    <row r="470" spans="1:14" ht="16.5" x14ac:dyDescent="0.45">
      <c r="A470" s="10" t="str">
        <f>IFERROR(VLOOKUP(L470,'Raw data - THC'!A457:AA3521,4,0),"")</f>
        <v/>
      </c>
      <c r="B470" s="19" t="str">
        <f>IFERROR(VLOOKUP(L470,'Raw data - THC'!A457:AA3521,7,0),"")</f>
        <v/>
      </c>
      <c r="C470" s="10" t="str">
        <f>IFERROR(VLOOKUP(L470,'Raw data - THC'!A457:AA73521,9,0),"")</f>
        <v/>
      </c>
      <c r="D470" s="10" t="str">
        <f>IFERROR(VLOOKUP(L470,'Raw data - THC'!A457:AA3521,12,0),"")</f>
        <v/>
      </c>
      <c r="E470" s="10" t="str">
        <f>IFERROR(VLOOKUP(L470,'Raw data - THC'!A457:AA3521,14,0),"")</f>
        <v/>
      </c>
      <c r="F470" s="10" t="str">
        <f>IFERROR(VLOOKUP(L470,'Raw data - THC'!A457:AA3521,16,0),"")</f>
        <v/>
      </c>
      <c r="G470" s="10" t="str">
        <f>IFERROR(VLOOKUP(L470,'Raw data - THC'!A457:AA3521,18,0),"")</f>
        <v/>
      </c>
      <c r="H470" s="10" t="str">
        <f>IFERROR(VLOOKUP(L470,'Raw data - THC'!A457:AA3521,20,0),"")</f>
        <v/>
      </c>
      <c r="I470" s="10" t="str">
        <f>IFERROR(VLOOKUP(L470,'Raw data - THC'!A457:AA3521,22,0),"")</f>
        <v/>
      </c>
      <c r="J470" s="10" t="str">
        <f>IFERROR(VLOOKUP(L470,'Raw data - THC'!A457:AA3521,24,0),"")</f>
        <v/>
      </c>
      <c r="K470" s="10" t="str">
        <f>IFERROR(VLOOKUP(L470,'Raw data - THC'!A457:AA3521,25,0),"")</f>
        <v/>
      </c>
      <c r="L470" s="8">
        <v>145</v>
      </c>
      <c r="N470"/>
    </row>
    <row r="471" spans="1:14" ht="16.5" x14ac:dyDescent="0.45">
      <c r="A471" s="10" t="str">
        <f>IFERROR(VLOOKUP(L471,'Raw data - THC'!A458:AA3522,4,0),"")</f>
        <v/>
      </c>
      <c r="B471" s="19" t="str">
        <f>IFERROR(VLOOKUP(L471,'Raw data - THC'!A458:AA3522,7,0),"")</f>
        <v/>
      </c>
      <c r="C471" s="10" t="str">
        <f>IFERROR(VLOOKUP(L471,'Raw data - THC'!A458:AA73522,9,0),"")</f>
        <v/>
      </c>
      <c r="D471" s="10" t="str">
        <f>IFERROR(VLOOKUP(L471,'Raw data - THC'!A458:AA3522,12,0),"")</f>
        <v/>
      </c>
      <c r="E471" s="10" t="str">
        <f>IFERROR(VLOOKUP(L471,'Raw data - THC'!A458:AA3522,14,0),"")</f>
        <v/>
      </c>
      <c r="F471" s="10" t="str">
        <f>IFERROR(VLOOKUP(L471,'Raw data - THC'!A458:AA3522,16,0),"")</f>
        <v/>
      </c>
      <c r="G471" s="10" t="str">
        <f>IFERROR(VLOOKUP(L471,'Raw data - THC'!A458:AA3522,18,0),"")</f>
        <v/>
      </c>
      <c r="H471" s="10" t="str">
        <f>IFERROR(VLOOKUP(L471,'Raw data - THC'!A458:AA3522,20,0),"")</f>
        <v/>
      </c>
      <c r="I471" s="10" t="str">
        <f>IFERROR(VLOOKUP(L471,'Raw data - THC'!A458:AA3522,22,0),"")</f>
        <v/>
      </c>
      <c r="J471" s="10" t="str">
        <f>IFERROR(VLOOKUP(L471,'Raw data - THC'!A458:AA3522,24,0),"")</f>
        <v/>
      </c>
      <c r="K471" s="10" t="str">
        <f>IFERROR(VLOOKUP(L471,'Raw data - THC'!A458:AA3522,25,0),"")</f>
        <v/>
      </c>
      <c r="L471" s="8">
        <v>145</v>
      </c>
      <c r="N471"/>
    </row>
    <row r="472" spans="1:14" ht="16.5" x14ac:dyDescent="0.45">
      <c r="A472" s="10" t="str">
        <f>IFERROR(VLOOKUP(L472,'Raw data - THC'!A459:AA3523,4,0),"")</f>
        <v/>
      </c>
      <c r="B472" s="19" t="str">
        <f>IFERROR(VLOOKUP(L472,'Raw data - THC'!A459:AA3523,7,0),"")</f>
        <v/>
      </c>
      <c r="C472" s="10" t="str">
        <f>IFERROR(VLOOKUP(L472,'Raw data - THC'!A459:AA73523,9,0),"")</f>
        <v/>
      </c>
      <c r="D472" s="10" t="str">
        <f>IFERROR(VLOOKUP(L472,'Raw data - THC'!A459:AA3523,12,0),"")</f>
        <v/>
      </c>
      <c r="E472" s="10" t="str">
        <f>IFERROR(VLOOKUP(L472,'Raw data - THC'!A459:AA3523,14,0),"")</f>
        <v/>
      </c>
      <c r="F472" s="10" t="str">
        <f>IFERROR(VLOOKUP(L472,'Raw data - THC'!A459:AA3523,16,0),"")</f>
        <v/>
      </c>
      <c r="G472" s="10" t="str">
        <f>IFERROR(VLOOKUP(L472,'Raw data - THC'!A459:AA3523,18,0),"")</f>
        <v/>
      </c>
      <c r="H472" s="10" t="str">
        <f>IFERROR(VLOOKUP(L472,'Raw data - THC'!A459:AA3523,20,0),"")</f>
        <v/>
      </c>
      <c r="I472" s="10" t="str">
        <f>IFERROR(VLOOKUP(L472,'Raw data - THC'!A459:AA3523,22,0),"")</f>
        <v/>
      </c>
      <c r="J472" s="10" t="str">
        <f>IFERROR(VLOOKUP(L472,'Raw data - THC'!A459:AA3523,24,0),"")</f>
        <v/>
      </c>
      <c r="K472" s="10" t="str">
        <f>IFERROR(VLOOKUP(L472,'Raw data - THC'!A459:AA3523,25,0),"")</f>
        <v/>
      </c>
      <c r="L472" s="8">
        <v>145</v>
      </c>
      <c r="N472"/>
    </row>
    <row r="473" spans="1:14" ht="16.5" x14ac:dyDescent="0.45">
      <c r="A473" s="10" t="str">
        <f>IFERROR(VLOOKUP(L473,'Raw data - THC'!A460:AA3524,4,0),"")</f>
        <v/>
      </c>
      <c r="B473" s="19" t="str">
        <f>IFERROR(VLOOKUP(L473,'Raw data - THC'!A460:AA3524,7,0),"")</f>
        <v/>
      </c>
      <c r="C473" s="10" t="str">
        <f>IFERROR(VLOOKUP(L473,'Raw data - THC'!A460:AA73524,9,0),"")</f>
        <v/>
      </c>
      <c r="D473" s="10" t="str">
        <f>IFERROR(VLOOKUP(L473,'Raw data - THC'!A460:AA3524,12,0),"")</f>
        <v/>
      </c>
      <c r="E473" s="10" t="str">
        <f>IFERROR(VLOOKUP(L473,'Raw data - THC'!A460:AA3524,14,0),"")</f>
        <v/>
      </c>
      <c r="F473" s="10" t="str">
        <f>IFERROR(VLOOKUP(L473,'Raw data - THC'!A460:AA3524,16,0),"")</f>
        <v/>
      </c>
      <c r="G473" s="10" t="str">
        <f>IFERROR(VLOOKUP(L473,'Raw data - THC'!A460:AA3524,18,0),"")</f>
        <v/>
      </c>
      <c r="H473" s="10" t="str">
        <f>IFERROR(VLOOKUP(L473,'Raw data - THC'!A460:AA3524,20,0),"")</f>
        <v/>
      </c>
      <c r="I473" s="10" t="str">
        <f>IFERROR(VLOOKUP(L473,'Raw data - THC'!A460:AA3524,22,0),"")</f>
        <v/>
      </c>
      <c r="J473" s="10" t="str">
        <f>IFERROR(VLOOKUP(L473,'Raw data - THC'!A460:AA3524,24,0),"")</f>
        <v/>
      </c>
      <c r="K473" s="10" t="str">
        <f>IFERROR(VLOOKUP(L473,'Raw data - THC'!A460:AA3524,25,0),"")</f>
        <v/>
      </c>
      <c r="L473" s="8">
        <v>145</v>
      </c>
      <c r="N473"/>
    </row>
    <row r="474" spans="1:14" ht="16.5" x14ac:dyDescent="0.45">
      <c r="A474" s="10" t="str">
        <f>IFERROR(VLOOKUP(L474,'Raw data - THC'!A461:AA3525,4,0),"")</f>
        <v/>
      </c>
      <c r="B474" s="19" t="str">
        <f>IFERROR(VLOOKUP(L474,'Raw data - THC'!A461:AA3525,7,0),"")</f>
        <v/>
      </c>
      <c r="C474" s="10" t="str">
        <f>IFERROR(VLOOKUP(L474,'Raw data - THC'!A461:AA73525,9,0),"")</f>
        <v/>
      </c>
      <c r="D474" s="10" t="str">
        <f>IFERROR(VLOOKUP(L474,'Raw data - THC'!A461:AA3525,12,0),"")</f>
        <v/>
      </c>
      <c r="E474" s="10" t="str">
        <f>IFERROR(VLOOKUP(L474,'Raw data - THC'!A461:AA3525,14,0),"")</f>
        <v/>
      </c>
      <c r="F474" s="10" t="str">
        <f>IFERROR(VLOOKUP(L474,'Raw data - THC'!A461:AA3525,16,0),"")</f>
        <v/>
      </c>
      <c r="G474" s="10" t="str">
        <f>IFERROR(VLOOKUP(L474,'Raw data - THC'!A461:AA3525,18,0),"")</f>
        <v/>
      </c>
      <c r="H474" s="10" t="str">
        <f>IFERROR(VLOOKUP(L474,'Raw data - THC'!A461:AA3525,20,0),"")</f>
        <v/>
      </c>
      <c r="I474" s="10" t="str">
        <f>IFERROR(VLOOKUP(L474,'Raw data - THC'!A461:AA3525,22,0),"")</f>
        <v/>
      </c>
      <c r="J474" s="10" t="str">
        <f>IFERROR(VLOOKUP(L474,'Raw data - THC'!A461:AA3525,24,0),"")</f>
        <v/>
      </c>
      <c r="K474" s="10" t="str">
        <f>IFERROR(VLOOKUP(L474,'Raw data - THC'!A461:AA3525,25,0),"")</f>
        <v/>
      </c>
      <c r="L474" s="8">
        <v>145</v>
      </c>
      <c r="N474"/>
    </row>
    <row r="475" spans="1:14" ht="16.5" x14ac:dyDescent="0.45">
      <c r="A475" s="10" t="str">
        <f>IFERROR(VLOOKUP(L475,'Raw data - THC'!A462:AA3526,4,0),"")</f>
        <v/>
      </c>
      <c r="B475" s="19" t="str">
        <f>IFERROR(VLOOKUP(L475,'Raw data - THC'!A462:AA3526,7,0),"")</f>
        <v/>
      </c>
      <c r="C475" s="10" t="str">
        <f>IFERROR(VLOOKUP(L475,'Raw data - THC'!A462:AA73526,9,0),"")</f>
        <v/>
      </c>
      <c r="D475" s="10" t="str">
        <f>IFERROR(VLOOKUP(L475,'Raw data - THC'!A462:AA3526,12,0),"")</f>
        <v/>
      </c>
      <c r="E475" s="10" t="str">
        <f>IFERROR(VLOOKUP(L475,'Raw data - THC'!A462:AA3526,14,0),"")</f>
        <v/>
      </c>
      <c r="F475" s="10" t="str">
        <f>IFERROR(VLOOKUP(L475,'Raw data - THC'!A462:AA3526,16,0),"")</f>
        <v/>
      </c>
      <c r="G475" s="10" t="str">
        <f>IFERROR(VLOOKUP(L475,'Raw data - THC'!A462:AA3526,18,0),"")</f>
        <v/>
      </c>
      <c r="H475" s="10" t="str">
        <f>IFERROR(VLOOKUP(L475,'Raw data - THC'!A462:AA3526,20,0),"")</f>
        <v/>
      </c>
      <c r="I475" s="10" t="str">
        <f>IFERROR(VLOOKUP(L475,'Raw data - THC'!A462:AA3526,22,0),"")</f>
        <v/>
      </c>
      <c r="J475" s="10" t="str">
        <f>IFERROR(VLOOKUP(L475,'Raw data - THC'!A462:AA3526,24,0),"")</f>
        <v/>
      </c>
      <c r="K475" s="10" t="str">
        <f>IFERROR(VLOOKUP(L475,'Raw data - THC'!A462:AA3526,25,0),"")</f>
        <v/>
      </c>
      <c r="L475" s="8">
        <v>145</v>
      </c>
      <c r="N475"/>
    </row>
    <row r="476" spans="1:14" ht="16.5" x14ac:dyDescent="0.45">
      <c r="A476" s="10" t="str">
        <f>IFERROR(VLOOKUP(L476,'Raw data - THC'!A463:AA3527,4,0),"")</f>
        <v/>
      </c>
      <c r="B476" s="19" t="str">
        <f>IFERROR(VLOOKUP(L476,'Raw data - THC'!A463:AA3527,7,0),"")</f>
        <v/>
      </c>
      <c r="C476" s="10" t="str">
        <f>IFERROR(VLOOKUP(L476,'Raw data - THC'!A463:AA73527,9,0),"")</f>
        <v/>
      </c>
      <c r="D476" s="10" t="str">
        <f>IFERROR(VLOOKUP(L476,'Raw data - THC'!A463:AA3527,12,0),"")</f>
        <v/>
      </c>
      <c r="E476" s="10" t="str">
        <f>IFERROR(VLOOKUP(L476,'Raw data - THC'!A463:AA3527,14,0),"")</f>
        <v/>
      </c>
      <c r="F476" s="10" t="str">
        <f>IFERROR(VLOOKUP(L476,'Raw data - THC'!A463:AA3527,16,0),"")</f>
        <v/>
      </c>
      <c r="G476" s="10" t="str">
        <f>IFERROR(VLOOKUP(L476,'Raw data - THC'!A463:AA3527,18,0),"")</f>
        <v/>
      </c>
      <c r="H476" s="10" t="str">
        <f>IFERROR(VLOOKUP(L476,'Raw data - THC'!A463:AA3527,20,0),"")</f>
        <v/>
      </c>
      <c r="I476" s="10" t="str">
        <f>IFERROR(VLOOKUP(L476,'Raw data - THC'!A463:AA3527,22,0),"")</f>
        <v/>
      </c>
      <c r="J476" s="10" t="str">
        <f>IFERROR(VLOOKUP(L476,'Raw data - THC'!A463:AA3527,24,0),"")</f>
        <v/>
      </c>
      <c r="K476" s="10" t="str">
        <f>IFERROR(VLOOKUP(L476,'Raw data - THC'!A463:AA3527,25,0),"")</f>
        <v/>
      </c>
      <c r="L476" s="8">
        <v>145</v>
      </c>
      <c r="N476"/>
    </row>
    <row r="477" spans="1:14" ht="16.5" x14ac:dyDescent="0.45">
      <c r="A477" s="10" t="str">
        <f>IFERROR(VLOOKUP(L477,'Raw data - THC'!A464:AA3528,4,0),"")</f>
        <v/>
      </c>
      <c r="B477" s="19" t="str">
        <f>IFERROR(VLOOKUP(L477,'Raw data - THC'!A464:AA3528,7,0),"")</f>
        <v/>
      </c>
      <c r="C477" s="10" t="str">
        <f>IFERROR(VLOOKUP(L477,'Raw data - THC'!A464:AA73528,9,0),"")</f>
        <v/>
      </c>
      <c r="D477" s="10" t="str">
        <f>IFERROR(VLOOKUP(L477,'Raw data - THC'!A464:AA3528,12,0),"")</f>
        <v/>
      </c>
      <c r="E477" s="10" t="str">
        <f>IFERROR(VLOOKUP(L477,'Raw data - THC'!A464:AA3528,14,0),"")</f>
        <v/>
      </c>
      <c r="F477" s="10" t="str">
        <f>IFERROR(VLOOKUP(L477,'Raw data - THC'!A464:AA3528,16,0),"")</f>
        <v/>
      </c>
      <c r="G477" s="10" t="str">
        <f>IFERROR(VLOOKUP(L477,'Raw data - THC'!A464:AA3528,18,0),"")</f>
        <v/>
      </c>
      <c r="H477" s="10" t="str">
        <f>IFERROR(VLOOKUP(L477,'Raw data - THC'!A464:AA3528,20,0),"")</f>
        <v/>
      </c>
      <c r="I477" s="10" t="str">
        <f>IFERROR(VLOOKUP(L477,'Raw data - THC'!A464:AA3528,22,0),"")</f>
        <v/>
      </c>
      <c r="J477" s="10" t="str">
        <f>IFERROR(VLOOKUP(L477,'Raw data - THC'!A464:AA3528,24,0),"")</f>
        <v/>
      </c>
      <c r="K477" s="10" t="str">
        <f>IFERROR(VLOOKUP(L477,'Raw data - THC'!A464:AA3528,25,0),"")</f>
        <v/>
      </c>
      <c r="L477" s="8">
        <v>145</v>
      </c>
      <c r="N477"/>
    </row>
    <row r="478" spans="1:14" ht="16.5" x14ac:dyDescent="0.45">
      <c r="A478" s="10" t="str">
        <f>IFERROR(VLOOKUP(L478,'Raw data - THC'!A465:AA3529,4,0),"")</f>
        <v/>
      </c>
      <c r="B478" s="19" t="str">
        <f>IFERROR(VLOOKUP(L478,'Raw data - THC'!A465:AA3529,7,0),"")</f>
        <v/>
      </c>
      <c r="C478" s="10" t="str">
        <f>IFERROR(VLOOKUP(L478,'Raw data - THC'!A465:AA73529,9,0),"")</f>
        <v/>
      </c>
      <c r="D478" s="10" t="str">
        <f>IFERROR(VLOOKUP(L478,'Raw data - THC'!A465:AA3529,12,0),"")</f>
        <v/>
      </c>
      <c r="E478" s="10" t="str">
        <f>IFERROR(VLOOKUP(L478,'Raw data - THC'!A465:AA3529,14,0),"")</f>
        <v/>
      </c>
      <c r="F478" s="10" t="str">
        <f>IFERROR(VLOOKUP(L478,'Raw data - THC'!A465:AA3529,16,0),"")</f>
        <v/>
      </c>
      <c r="G478" s="10" t="str">
        <f>IFERROR(VLOOKUP(L478,'Raw data - THC'!A465:AA3529,18,0),"")</f>
        <v/>
      </c>
      <c r="H478" s="10" t="str">
        <f>IFERROR(VLOOKUP(L478,'Raw data - THC'!A465:AA3529,20,0),"")</f>
        <v/>
      </c>
      <c r="I478" s="10" t="str">
        <f>IFERROR(VLOOKUP(L478,'Raw data - THC'!A465:AA3529,22,0),"")</f>
        <v/>
      </c>
      <c r="J478" s="10" t="str">
        <f>IFERROR(VLOOKUP(L478,'Raw data - THC'!A465:AA3529,24,0),"")</f>
        <v/>
      </c>
      <c r="K478" s="10" t="str">
        <f>IFERROR(VLOOKUP(L478,'Raw data - THC'!A465:AA3529,25,0),"")</f>
        <v/>
      </c>
      <c r="L478" s="8">
        <v>145</v>
      </c>
      <c r="N478"/>
    </row>
    <row r="479" spans="1:14" ht="16.5" x14ac:dyDescent="0.45">
      <c r="A479" s="10" t="str">
        <f>IFERROR(VLOOKUP(L479,'Raw data - THC'!A466:AA3530,4,0),"")</f>
        <v/>
      </c>
      <c r="B479" s="19" t="str">
        <f>IFERROR(VLOOKUP(L479,'Raw data - THC'!A466:AA3530,7,0),"")</f>
        <v/>
      </c>
      <c r="C479" s="10" t="str">
        <f>IFERROR(VLOOKUP(L479,'Raw data - THC'!A466:AA73530,9,0),"")</f>
        <v/>
      </c>
      <c r="D479" s="10" t="str">
        <f>IFERROR(VLOOKUP(L479,'Raw data - THC'!A466:AA3530,12,0),"")</f>
        <v/>
      </c>
      <c r="E479" s="10" t="str">
        <f>IFERROR(VLOOKUP(L479,'Raw data - THC'!A466:AA3530,14,0),"")</f>
        <v/>
      </c>
      <c r="F479" s="10" t="str">
        <f>IFERROR(VLOOKUP(L479,'Raw data - THC'!A466:AA3530,16,0),"")</f>
        <v/>
      </c>
      <c r="G479" s="10" t="str">
        <f>IFERROR(VLOOKUP(L479,'Raw data - THC'!A466:AA3530,18,0),"")</f>
        <v/>
      </c>
      <c r="H479" s="10" t="str">
        <f>IFERROR(VLOOKUP(L479,'Raw data - THC'!A466:AA3530,20,0),"")</f>
        <v/>
      </c>
      <c r="I479" s="10" t="str">
        <f>IFERROR(VLOOKUP(L479,'Raw data - THC'!A466:AA3530,22,0),"")</f>
        <v/>
      </c>
      <c r="J479" s="10" t="str">
        <f>IFERROR(VLOOKUP(L479,'Raw data - THC'!A466:AA3530,24,0),"")</f>
        <v/>
      </c>
      <c r="K479" s="10" t="str">
        <f>IFERROR(VLOOKUP(L479,'Raw data - THC'!A466:AA3530,25,0),"")</f>
        <v/>
      </c>
      <c r="L479" s="8">
        <v>145</v>
      </c>
      <c r="N479"/>
    </row>
    <row r="480" spans="1:14" ht="16.5" x14ac:dyDescent="0.45">
      <c r="A480" s="10" t="str">
        <f>IFERROR(VLOOKUP(L480,'Raw data - THC'!A467:AA3531,4,0),"")</f>
        <v/>
      </c>
      <c r="B480" s="19" t="str">
        <f>IFERROR(VLOOKUP(L480,'Raw data - THC'!A467:AA3531,7,0),"")</f>
        <v/>
      </c>
      <c r="C480" s="10" t="str">
        <f>IFERROR(VLOOKUP(L480,'Raw data - THC'!A467:AA73531,9,0),"")</f>
        <v/>
      </c>
      <c r="D480" s="10" t="str">
        <f>IFERROR(VLOOKUP(L480,'Raw data - THC'!A467:AA3531,12,0),"")</f>
        <v/>
      </c>
      <c r="E480" s="10" t="str">
        <f>IFERROR(VLOOKUP(L480,'Raw data - THC'!A467:AA3531,14,0),"")</f>
        <v/>
      </c>
      <c r="F480" s="10" t="str">
        <f>IFERROR(VLOOKUP(L480,'Raw data - THC'!A467:AA3531,16,0),"")</f>
        <v/>
      </c>
      <c r="G480" s="10" t="str">
        <f>IFERROR(VLOOKUP(L480,'Raw data - THC'!A467:AA3531,18,0),"")</f>
        <v/>
      </c>
      <c r="H480" s="10" t="str">
        <f>IFERROR(VLOOKUP(L480,'Raw data - THC'!A467:AA3531,20,0),"")</f>
        <v/>
      </c>
      <c r="I480" s="10" t="str">
        <f>IFERROR(VLOOKUP(L480,'Raw data - THC'!A467:AA3531,22,0),"")</f>
        <v/>
      </c>
      <c r="J480" s="10" t="str">
        <f>IFERROR(VLOOKUP(L480,'Raw data - THC'!A467:AA3531,24,0),"")</f>
        <v/>
      </c>
      <c r="K480" s="10" t="str">
        <f>IFERROR(VLOOKUP(L480,'Raw data - THC'!A467:AA3531,25,0),"")</f>
        <v/>
      </c>
      <c r="L480" s="8">
        <v>145</v>
      </c>
      <c r="N480"/>
    </row>
    <row r="481" spans="1:14" ht="16.5" x14ac:dyDescent="0.45">
      <c r="A481" s="10" t="str">
        <f>IFERROR(VLOOKUP(L481,'Raw data - THC'!A468:AA3532,4,0),"")</f>
        <v/>
      </c>
      <c r="B481" s="19" t="str">
        <f>IFERROR(VLOOKUP(L481,'Raw data - THC'!A468:AA3532,7,0),"")</f>
        <v/>
      </c>
      <c r="C481" s="10" t="str">
        <f>IFERROR(VLOOKUP(L481,'Raw data - THC'!A468:AA73532,9,0),"")</f>
        <v/>
      </c>
      <c r="D481" s="10" t="str">
        <f>IFERROR(VLOOKUP(L481,'Raw data - THC'!A468:AA3532,12,0),"")</f>
        <v/>
      </c>
      <c r="E481" s="10" t="str">
        <f>IFERROR(VLOOKUP(L481,'Raw data - THC'!A468:AA3532,14,0),"")</f>
        <v/>
      </c>
      <c r="F481" s="10" t="str">
        <f>IFERROR(VLOOKUP(L481,'Raw data - THC'!A468:AA3532,16,0),"")</f>
        <v/>
      </c>
      <c r="G481" s="10" t="str">
        <f>IFERROR(VLOOKUP(L481,'Raw data - THC'!A468:AA3532,18,0),"")</f>
        <v/>
      </c>
      <c r="H481" s="10" t="str">
        <f>IFERROR(VLOOKUP(L481,'Raw data - THC'!A468:AA3532,20,0),"")</f>
        <v/>
      </c>
      <c r="I481" s="10" t="str">
        <f>IFERROR(VLOOKUP(L481,'Raw data - THC'!A468:AA3532,22,0),"")</f>
        <v/>
      </c>
      <c r="J481" s="10" t="str">
        <f>IFERROR(VLOOKUP(L481,'Raw data - THC'!A468:AA3532,24,0),"")</f>
        <v/>
      </c>
      <c r="K481" s="10" t="str">
        <f>IFERROR(VLOOKUP(L481,'Raw data - THC'!A468:AA3532,25,0),"")</f>
        <v/>
      </c>
      <c r="L481" s="8">
        <v>145</v>
      </c>
      <c r="N481"/>
    </row>
    <row r="482" spans="1:14" ht="16.5" x14ac:dyDescent="0.45">
      <c r="A482" s="10" t="str">
        <f>IFERROR(VLOOKUP(L482,'Raw data - THC'!A469:AA3533,4,0),"")</f>
        <v/>
      </c>
      <c r="B482" s="19" t="str">
        <f>IFERROR(VLOOKUP(L482,'Raw data - THC'!A469:AA3533,7,0),"")</f>
        <v/>
      </c>
      <c r="C482" s="10" t="str">
        <f>IFERROR(VLOOKUP(L482,'Raw data - THC'!A469:AA73533,9,0),"")</f>
        <v/>
      </c>
      <c r="D482" s="10" t="str">
        <f>IFERROR(VLOOKUP(L482,'Raw data - THC'!A469:AA3533,12,0),"")</f>
        <v/>
      </c>
      <c r="E482" s="10" t="str">
        <f>IFERROR(VLOOKUP(L482,'Raw data - THC'!A469:AA3533,14,0),"")</f>
        <v/>
      </c>
      <c r="F482" s="10" t="str">
        <f>IFERROR(VLOOKUP(L482,'Raw data - THC'!A469:AA3533,16,0),"")</f>
        <v/>
      </c>
      <c r="G482" s="10" t="str">
        <f>IFERROR(VLOOKUP(L482,'Raw data - THC'!A469:AA3533,18,0),"")</f>
        <v/>
      </c>
      <c r="H482" s="10" t="str">
        <f>IFERROR(VLOOKUP(L482,'Raw data - THC'!A469:AA3533,20,0),"")</f>
        <v/>
      </c>
      <c r="I482" s="10" t="str">
        <f>IFERROR(VLOOKUP(L482,'Raw data - THC'!A469:AA3533,22,0),"")</f>
        <v/>
      </c>
      <c r="J482" s="10" t="str">
        <f>IFERROR(VLOOKUP(L482,'Raw data - THC'!A469:AA3533,24,0),"")</f>
        <v/>
      </c>
      <c r="K482" s="10" t="str">
        <f>IFERROR(VLOOKUP(L482,'Raw data - THC'!A469:AA3533,25,0),"")</f>
        <v/>
      </c>
      <c r="L482" s="8">
        <v>145</v>
      </c>
      <c r="N482"/>
    </row>
    <row r="483" spans="1:14" ht="16.5" x14ac:dyDescent="0.45">
      <c r="A483" s="10" t="str">
        <f>IFERROR(VLOOKUP(L483,'Raw data - THC'!A470:AA3534,4,0),"")</f>
        <v/>
      </c>
      <c r="B483" s="19" t="str">
        <f>IFERROR(VLOOKUP(L483,'Raw data - THC'!A470:AA3534,7,0),"")</f>
        <v/>
      </c>
      <c r="C483" s="10" t="str">
        <f>IFERROR(VLOOKUP(L483,'Raw data - THC'!A470:AA73534,9,0),"")</f>
        <v/>
      </c>
      <c r="D483" s="10" t="str">
        <f>IFERROR(VLOOKUP(L483,'Raw data - THC'!A470:AA3534,12,0),"")</f>
        <v/>
      </c>
      <c r="E483" s="10" t="str">
        <f>IFERROR(VLOOKUP(L483,'Raw data - THC'!A470:AA3534,14,0),"")</f>
        <v/>
      </c>
      <c r="F483" s="10" t="str">
        <f>IFERROR(VLOOKUP(L483,'Raw data - THC'!A470:AA3534,16,0),"")</f>
        <v/>
      </c>
      <c r="G483" s="10" t="str">
        <f>IFERROR(VLOOKUP(L483,'Raw data - THC'!A470:AA3534,18,0),"")</f>
        <v/>
      </c>
      <c r="H483" s="10" t="str">
        <f>IFERROR(VLOOKUP(L483,'Raw data - THC'!A470:AA3534,20,0),"")</f>
        <v/>
      </c>
      <c r="I483" s="10" t="str">
        <f>IFERROR(VLOOKUP(L483,'Raw data - THC'!A470:AA3534,22,0),"")</f>
        <v/>
      </c>
      <c r="J483" s="10" t="str">
        <f>IFERROR(VLOOKUP(L483,'Raw data - THC'!A470:AA3534,24,0),"")</f>
        <v/>
      </c>
      <c r="K483" s="10" t="str">
        <f>IFERROR(VLOOKUP(L483,'Raw data - THC'!A470:AA3534,25,0),"")</f>
        <v/>
      </c>
      <c r="L483" s="8">
        <v>145</v>
      </c>
      <c r="N483"/>
    </row>
    <row r="484" spans="1:14" ht="16.5" x14ac:dyDescent="0.45">
      <c r="A484" s="10" t="str">
        <f>IFERROR(VLOOKUP(L484,'Raw data - THC'!A471:AA3535,4,0),"")</f>
        <v/>
      </c>
      <c r="B484" s="19" t="str">
        <f>IFERROR(VLOOKUP(L484,'Raw data - THC'!A471:AA3535,7,0),"")</f>
        <v/>
      </c>
      <c r="C484" s="10" t="str">
        <f>IFERROR(VLOOKUP(L484,'Raw data - THC'!A471:AA73535,9,0),"")</f>
        <v/>
      </c>
      <c r="D484" s="10" t="str">
        <f>IFERROR(VLOOKUP(L484,'Raw data - THC'!A471:AA3535,12,0),"")</f>
        <v/>
      </c>
      <c r="E484" s="10" t="str">
        <f>IFERROR(VLOOKUP(L484,'Raw data - THC'!A471:AA3535,14,0),"")</f>
        <v/>
      </c>
      <c r="F484" s="10" t="str">
        <f>IFERROR(VLOOKUP(L484,'Raw data - THC'!A471:AA3535,16,0),"")</f>
        <v/>
      </c>
      <c r="G484" s="10" t="str">
        <f>IFERROR(VLOOKUP(L484,'Raw data - THC'!A471:AA3535,18,0),"")</f>
        <v/>
      </c>
      <c r="H484" s="10" t="str">
        <f>IFERROR(VLOOKUP(L484,'Raw data - THC'!A471:AA3535,20,0),"")</f>
        <v/>
      </c>
      <c r="I484" s="10" t="str">
        <f>IFERROR(VLOOKUP(L484,'Raw data - THC'!A471:AA3535,22,0),"")</f>
        <v/>
      </c>
      <c r="J484" s="10" t="str">
        <f>IFERROR(VLOOKUP(L484,'Raw data - THC'!A471:AA3535,24,0),"")</f>
        <v/>
      </c>
      <c r="K484" s="10" t="str">
        <f>IFERROR(VLOOKUP(L484,'Raw data - THC'!A471:AA3535,25,0),"")</f>
        <v/>
      </c>
      <c r="L484" s="8">
        <v>145</v>
      </c>
      <c r="N484"/>
    </row>
    <row r="485" spans="1:14" ht="16.5" x14ac:dyDescent="0.45">
      <c r="A485" s="10" t="str">
        <f>IFERROR(VLOOKUP(L485,'Raw data - THC'!A472:AA3536,4,0),"")</f>
        <v/>
      </c>
      <c r="B485" s="19" t="str">
        <f>IFERROR(VLOOKUP(L485,'Raw data - THC'!A472:AA3536,7,0),"")</f>
        <v/>
      </c>
      <c r="C485" s="10" t="str">
        <f>IFERROR(VLOOKUP(L485,'Raw data - THC'!A472:AA73536,9,0),"")</f>
        <v/>
      </c>
      <c r="D485" s="10" t="str">
        <f>IFERROR(VLOOKUP(L485,'Raw data - THC'!A472:AA3536,12,0),"")</f>
        <v/>
      </c>
      <c r="E485" s="10" t="str">
        <f>IFERROR(VLOOKUP(L485,'Raw data - THC'!A472:AA3536,14,0),"")</f>
        <v/>
      </c>
      <c r="F485" s="10" t="str">
        <f>IFERROR(VLOOKUP(L485,'Raw data - THC'!A472:AA3536,16,0),"")</f>
        <v/>
      </c>
      <c r="G485" s="10" t="str">
        <f>IFERROR(VLOOKUP(L485,'Raw data - THC'!A472:AA3536,18,0),"")</f>
        <v/>
      </c>
      <c r="H485" s="10" t="str">
        <f>IFERROR(VLOOKUP(L485,'Raw data - THC'!A472:AA3536,20,0),"")</f>
        <v/>
      </c>
      <c r="I485" s="10" t="str">
        <f>IFERROR(VLOOKUP(L485,'Raw data - THC'!A472:AA3536,22,0),"")</f>
        <v/>
      </c>
      <c r="J485" s="10" t="str">
        <f>IFERROR(VLOOKUP(L485,'Raw data - THC'!A472:AA3536,24,0),"")</f>
        <v/>
      </c>
      <c r="K485" s="10" t="str">
        <f>IFERROR(VLOOKUP(L485,'Raw data - THC'!A472:AA3536,25,0),"")</f>
        <v/>
      </c>
      <c r="L485" s="8">
        <v>145</v>
      </c>
      <c r="N485"/>
    </row>
    <row r="486" spans="1:14" ht="16.5" x14ac:dyDescent="0.45">
      <c r="A486" s="10" t="str">
        <f>IFERROR(VLOOKUP(L486,'Raw data - THC'!A473:AA3537,4,0),"")</f>
        <v/>
      </c>
      <c r="B486" s="19" t="str">
        <f>IFERROR(VLOOKUP(L486,'Raw data - THC'!A473:AA3537,7,0),"")</f>
        <v/>
      </c>
      <c r="C486" s="10" t="str">
        <f>IFERROR(VLOOKUP(L486,'Raw data - THC'!A473:AA73537,9,0),"")</f>
        <v/>
      </c>
      <c r="D486" s="10" t="str">
        <f>IFERROR(VLOOKUP(L486,'Raw data - THC'!A473:AA3537,12,0),"")</f>
        <v/>
      </c>
      <c r="E486" s="10" t="str">
        <f>IFERROR(VLOOKUP(L486,'Raw data - THC'!A473:AA3537,14,0),"")</f>
        <v/>
      </c>
      <c r="F486" s="10" t="str">
        <f>IFERROR(VLOOKUP(L486,'Raw data - THC'!A473:AA3537,16,0),"")</f>
        <v/>
      </c>
      <c r="G486" s="10" t="str">
        <f>IFERROR(VLOOKUP(L486,'Raw data - THC'!A473:AA3537,18,0),"")</f>
        <v/>
      </c>
      <c r="H486" s="10" t="str">
        <f>IFERROR(VLOOKUP(L486,'Raw data - THC'!A473:AA3537,20,0),"")</f>
        <v/>
      </c>
      <c r="I486" s="10" t="str">
        <f>IFERROR(VLOOKUP(L486,'Raw data - THC'!A473:AA3537,22,0),"")</f>
        <v/>
      </c>
      <c r="J486" s="10" t="str">
        <f>IFERROR(VLOOKUP(L486,'Raw data - THC'!A473:AA3537,24,0),"")</f>
        <v/>
      </c>
      <c r="K486" s="10" t="str">
        <f>IFERROR(VLOOKUP(L486,'Raw data - THC'!A473:AA3537,25,0),"")</f>
        <v/>
      </c>
      <c r="L486" s="8">
        <v>145</v>
      </c>
      <c r="N486"/>
    </row>
    <row r="487" spans="1:14" ht="16.5" x14ac:dyDescent="0.45">
      <c r="A487" s="10" t="str">
        <f>IFERROR(VLOOKUP(L487,'Raw data - THC'!A474:AA3538,4,0),"")</f>
        <v/>
      </c>
      <c r="B487" s="19" t="str">
        <f>IFERROR(VLOOKUP(L487,'Raw data - THC'!A474:AA3538,7,0),"")</f>
        <v/>
      </c>
      <c r="C487" s="10" t="str">
        <f>IFERROR(VLOOKUP(L487,'Raw data - THC'!A474:AA73538,9,0),"")</f>
        <v/>
      </c>
      <c r="D487" s="10" t="str">
        <f>IFERROR(VLOOKUP(L487,'Raw data - THC'!A474:AA3538,12,0),"")</f>
        <v/>
      </c>
      <c r="E487" s="10" t="str">
        <f>IFERROR(VLOOKUP(L487,'Raw data - THC'!A474:AA3538,14,0),"")</f>
        <v/>
      </c>
      <c r="F487" s="10" t="str">
        <f>IFERROR(VLOOKUP(L487,'Raw data - THC'!A474:AA3538,16,0),"")</f>
        <v/>
      </c>
      <c r="G487" s="10" t="str">
        <f>IFERROR(VLOOKUP(L487,'Raw data - THC'!A474:AA3538,18,0),"")</f>
        <v/>
      </c>
      <c r="H487" s="10" t="str">
        <f>IFERROR(VLOOKUP(L487,'Raw data - THC'!A474:AA3538,20,0),"")</f>
        <v/>
      </c>
      <c r="I487" s="10" t="str">
        <f>IFERROR(VLOOKUP(L487,'Raw data - THC'!A474:AA3538,22,0),"")</f>
        <v/>
      </c>
      <c r="J487" s="10" t="str">
        <f>IFERROR(VLOOKUP(L487,'Raw data - THC'!A474:AA3538,24,0),"")</f>
        <v/>
      </c>
      <c r="K487" s="10" t="str">
        <f>IFERROR(VLOOKUP(L487,'Raw data - THC'!A474:AA3538,25,0),"")</f>
        <v/>
      </c>
      <c r="L487" s="8">
        <v>145</v>
      </c>
      <c r="N487"/>
    </row>
    <row r="488" spans="1:14" ht="16.5" x14ac:dyDescent="0.45">
      <c r="A488" s="10" t="str">
        <f>IFERROR(VLOOKUP(L488,'Raw data - THC'!A475:AA3539,4,0),"")</f>
        <v/>
      </c>
      <c r="B488" s="19" t="str">
        <f>IFERROR(VLOOKUP(L488,'Raw data - THC'!A475:AA3539,7,0),"")</f>
        <v/>
      </c>
      <c r="C488" s="10" t="str">
        <f>IFERROR(VLOOKUP(L488,'Raw data - THC'!A475:AA73539,9,0),"")</f>
        <v/>
      </c>
      <c r="D488" s="10" t="str">
        <f>IFERROR(VLOOKUP(L488,'Raw data - THC'!A475:AA3539,12,0),"")</f>
        <v/>
      </c>
      <c r="E488" s="10" t="str">
        <f>IFERROR(VLOOKUP(L488,'Raw data - THC'!A475:AA3539,14,0),"")</f>
        <v/>
      </c>
      <c r="F488" s="10" t="str">
        <f>IFERROR(VLOOKUP(L488,'Raw data - THC'!A475:AA3539,16,0),"")</f>
        <v/>
      </c>
      <c r="G488" s="10" t="str">
        <f>IFERROR(VLOOKUP(L488,'Raw data - THC'!A475:AA3539,18,0),"")</f>
        <v/>
      </c>
      <c r="H488" s="10" t="str">
        <f>IFERROR(VLOOKUP(L488,'Raw data - THC'!A475:AA3539,20,0),"")</f>
        <v/>
      </c>
      <c r="I488" s="10" t="str">
        <f>IFERROR(VLOOKUP(L488,'Raw data - THC'!A475:AA3539,22,0),"")</f>
        <v/>
      </c>
      <c r="J488" s="10" t="str">
        <f>IFERROR(VLOOKUP(L488,'Raw data - THC'!A475:AA3539,24,0),"")</f>
        <v/>
      </c>
      <c r="K488" s="10" t="str">
        <f>IFERROR(VLOOKUP(L488,'Raw data - THC'!A475:AA3539,25,0),"")</f>
        <v/>
      </c>
      <c r="L488" s="8">
        <v>145</v>
      </c>
      <c r="N488"/>
    </row>
    <row r="489" spans="1:14" ht="16.5" x14ac:dyDescent="0.45">
      <c r="A489" s="10" t="str">
        <f>IFERROR(VLOOKUP(L489,'Raw data - THC'!A476:AA3540,4,0),"")</f>
        <v/>
      </c>
      <c r="B489" s="19" t="str">
        <f>IFERROR(VLOOKUP(L489,'Raw data - THC'!A476:AA3540,7,0),"")</f>
        <v/>
      </c>
      <c r="C489" s="10" t="str">
        <f>IFERROR(VLOOKUP(L489,'Raw data - THC'!A476:AA73540,9,0),"")</f>
        <v/>
      </c>
      <c r="D489" s="10" t="str">
        <f>IFERROR(VLOOKUP(L489,'Raw data - THC'!A476:AA3540,12,0),"")</f>
        <v/>
      </c>
      <c r="E489" s="10" t="str">
        <f>IFERROR(VLOOKUP(L489,'Raw data - THC'!A476:AA3540,14,0),"")</f>
        <v/>
      </c>
      <c r="F489" s="10" t="str">
        <f>IFERROR(VLOOKUP(L489,'Raw data - THC'!A476:AA3540,16,0),"")</f>
        <v/>
      </c>
      <c r="G489" s="10" t="str">
        <f>IFERROR(VLOOKUP(L489,'Raw data - THC'!A476:AA3540,18,0),"")</f>
        <v/>
      </c>
      <c r="H489" s="10" t="str">
        <f>IFERROR(VLOOKUP(L489,'Raw data - THC'!A476:AA3540,20,0),"")</f>
        <v/>
      </c>
      <c r="I489" s="10" t="str">
        <f>IFERROR(VLOOKUP(L489,'Raw data - THC'!A476:AA3540,22,0),"")</f>
        <v/>
      </c>
      <c r="J489" s="10" t="str">
        <f>IFERROR(VLOOKUP(L489,'Raw data - THC'!A476:AA3540,24,0),"")</f>
        <v/>
      </c>
      <c r="K489" s="10" t="str">
        <f>IFERROR(VLOOKUP(L489,'Raw data - THC'!A476:AA3540,25,0),"")</f>
        <v/>
      </c>
      <c r="L489" s="8">
        <v>145</v>
      </c>
      <c r="N489"/>
    </row>
    <row r="490" spans="1:14" ht="16.5" x14ac:dyDescent="0.45">
      <c r="A490" s="10" t="str">
        <f>IFERROR(VLOOKUP(L490,'Raw data - THC'!A477:AA3541,4,0),"")</f>
        <v/>
      </c>
      <c r="B490" s="19" t="str">
        <f>IFERROR(VLOOKUP(L490,'Raw data - THC'!A477:AA3541,7,0),"")</f>
        <v/>
      </c>
      <c r="C490" s="10" t="str">
        <f>IFERROR(VLOOKUP(L490,'Raw data - THC'!A477:AA73541,9,0),"")</f>
        <v/>
      </c>
      <c r="D490" s="10" t="str">
        <f>IFERROR(VLOOKUP(L490,'Raw data - THC'!A477:AA3541,12,0),"")</f>
        <v/>
      </c>
      <c r="E490" s="10" t="str">
        <f>IFERROR(VLOOKUP(L490,'Raw data - THC'!A477:AA3541,14,0),"")</f>
        <v/>
      </c>
      <c r="F490" s="10" t="str">
        <f>IFERROR(VLOOKUP(L490,'Raw data - THC'!A477:AA3541,16,0),"")</f>
        <v/>
      </c>
      <c r="G490" s="10" t="str">
        <f>IFERROR(VLOOKUP(L490,'Raw data - THC'!A477:AA3541,18,0),"")</f>
        <v/>
      </c>
      <c r="H490" s="10" t="str">
        <f>IFERROR(VLOOKUP(L490,'Raw data - THC'!A477:AA3541,20,0),"")</f>
        <v/>
      </c>
      <c r="I490" s="10" t="str">
        <f>IFERROR(VLOOKUP(L490,'Raw data - THC'!A477:AA3541,22,0),"")</f>
        <v/>
      </c>
      <c r="J490" s="10" t="str">
        <f>IFERROR(VLOOKUP(L490,'Raw data - THC'!A477:AA3541,24,0),"")</f>
        <v/>
      </c>
      <c r="K490" s="10" t="str">
        <f>IFERROR(VLOOKUP(L490,'Raw data - THC'!A477:AA3541,25,0),"")</f>
        <v/>
      </c>
      <c r="L490" s="8">
        <v>145</v>
      </c>
      <c r="N490"/>
    </row>
    <row r="491" spans="1:14" ht="16.5" x14ac:dyDescent="0.45">
      <c r="A491" s="10" t="str">
        <f>IFERROR(VLOOKUP(L491,'Raw data - THC'!A478:AA3542,4,0),"")</f>
        <v/>
      </c>
      <c r="B491" s="19" t="str">
        <f>IFERROR(VLOOKUP(L491,'Raw data - THC'!A478:AA3542,7,0),"")</f>
        <v/>
      </c>
      <c r="C491" s="10" t="str">
        <f>IFERROR(VLOOKUP(L491,'Raw data - THC'!A478:AA73542,9,0),"")</f>
        <v/>
      </c>
      <c r="D491" s="10" t="str">
        <f>IFERROR(VLOOKUP(L491,'Raw data - THC'!A478:AA3542,12,0),"")</f>
        <v/>
      </c>
      <c r="E491" s="10" t="str">
        <f>IFERROR(VLOOKUP(L491,'Raw data - THC'!A478:AA3542,14,0),"")</f>
        <v/>
      </c>
      <c r="F491" s="10" t="str">
        <f>IFERROR(VLOOKUP(L491,'Raw data - THC'!A478:AA3542,16,0),"")</f>
        <v/>
      </c>
      <c r="G491" s="10" t="str">
        <f>IFERROR(VLOOKUP(L491,'Raw data - THC'!A478:AA3542,18,0),"")</f>
        <v/>
      </c>
      <c r="H491" s="10" t="str">
        <f>IFERROR(VLOOKUP(L491,'Raw data - THC'!A478:AA3542,20,0),"")</f>
        <v/>
      </c>
      <c r="I491" s="10" t="str">
        <f>IFERROR(VLOOKUP(L491,'Raw data - THC'!A478:AA3542,22,0),"")</f>
        <v/>
      </c>
      <c r="J491" s="10" t="str">
        <f>IFERROR(VLOOKUP(L491,'Raw data - THC'!A478:AA3542,24,0),"")</f>
        <v/>
      </c>
      <c r="K491" s="10" t="str">
        <f>IFERROR(VLOOKUP(L491,'Raw data - THC'!A478:AA3542,25,0),"")</f>
        <v/>
      </c>
      <c r="L491" s="8">
        <v>145</v>
      </c>
      <c r="N491"/>
    </row>
    <row r="492" spans="1:14" ht="16.5" x14ac:dyDescent="0.45">
      <c r="A492" s="10" t="str">
        <f>IFERROR(VLOOKUP(L492,'Raw data - THC'!A479:AA3543,4,0),"")</f>
        <v/>
      </c>
      <c r="B492" s="19" t="str">
        <f>IFERROR(VLOOKUP(L492,'Raw data - THC'!A479:AA3543,7,0),"")</f>
        <v/>
      </c>
      <c r="C492" s="10" t="str">
        <f>IFERROR(VLOOKUP(L492,'Raw data - THC'!A479:AA73543,9,0),"")</f>
        <v/>
      </c>
      <c r="D492" s="10" t="str">
        <f>IFERROR(VLOOKUP(L492,'Raw data - THC'!A479:AA3543,12,0),"")</f>
        <v/>
      </c>
      <c r="E492" s="10" t="str">
        <f>IFERROR(VLOOKUP(L492,'Raw data - THC'!A479:AA3543,14,0),"")</f>
        <v/>
      </c>
      <c r="F492" s="10" t="str">
        <f>IFERROR(VLOOKUP(L492,'Raw data - THC'!A479:AA3543,16,0),"")</f>
        <v/>
      </c>
      <c r="G492" s="10" t="str">
        <f>IFERROR(VLOOKUP(L492,'Raw data - THC'!A479:AA3543,18,0),"")</f>
        <v/>
      </c>
      <c r="H492" s="10" t="str">
        <f>IFERROR(VLOOKUP(L492,'Raw data - THC'!A479:AA3543,20,0),"")</f>
        <v/>
      </c>
      <c r="I492" s="10" t="str">
        <f>IFERROR(VLOOKUP(L492,'Raw data - THC'!A479:AA3543,22,0),"")</f>
        <v/>
      </c>
      <c r="J492" s="10" t="str">
        <f>IFERROR(VLOOKUP(L492,'Raw data - THC'!A479:AA3543,24,0),"")</f>
        <v/>
      </c>
      <c r="K492" s="10" t="str">
        <f>IFERROR(VLOOKUP(L492,'Raw data - THC'!A479:AA3543,25,0),"")</f>
        <v/>
      </c>
      <c r="L492" s="8">
        <v>145</v>
      </c>
      <c r="N492"/>
    </row>
    <row r="493" spans="1:14" ht="16.5" x14ac:dyDescent="0.45">
      <c r="A493" s="10" t="str">
        <f>IFERROR(VLOOKUP(L493,'Raw data - THC'!A480:AA3544,4,0),"")</f>
        <v/>
      </c>
      <c r="B493" s="19" t="str">
        <f>IFERROR(VLOOKUP(L493,'Raw data - THC'!A480:AA3544,7,0),"")</f>
        <v/>
      </c>
      <c r="C493" s="10" t="str">
        <f>IFERROR(VLOOKUP(L493,'Raw data - THC'!A480:AA73544,9,0),"")</f>
        <v/>
      </c>
      <c r="D493" s="10" t="str">
        <f>IFERROR(VLOOKUP(L493,'Raw data - THC'!A480:AA3544,12,0),"")</f>
        <v/>
      </c>
      <c r="E493" s="10" t="str">
        <f>IFERROR(VLOOKUP(L493,'Raw data - THC'!A480:AA3544,14,0),"")</f>
        <v/>
      </c>
      <c r="F493" s="10" t="str">
        <f>IFERROR(VLOOKUP(L493,'Raw data - THC'!A480:AA3544,16,0),"")</f>
        <v/>
      </c>
      <c r="G493" s="10" t="str">
        <f>IFERROR(VLOOKUP(L493,'Raw data - THC'!A480:AA3544,18,0),"")</f>
        <v/>
      </c>
      <c r="H493" s="10" t="str">
        <f>IFERROR(VLOOKUP(L493,'Raw data - THC'!A480:AA3544,20,0),"")</f>
        <v/>
      </c>
      <c r="I493" s="10" t="str">
        <f>IFERROR(VLOOKUP(L493,'Raw data - THC'!A480:AA3544,22,0),"")</f>
        <v/>
      </c>
      <c r="J493" s="10" t="str">
        <f>IFERROR(VLOOKUP(L493,'Raw data - THC'!A480:AA3544,24,0),"")</f>
        <v/>
      </c>
      <c r="K493" s="10" t="str">
        <f>IFERROR(VLOOKUP(L493,'Raw data - THC'!A480:AA3544,25,0),"")</f>
        <v/>
      </c>
      <c r="L493" s="8">
        <v>145</v>
      </c>
      <c r="N493"/>
    </row>
    <row r="494" spans="1:14" ht="16.5" x14ac:dyDescent="0.45">
      <c r="A494" s="10" t="str">
        <f>IFERROR(VLOOKUP(L494,'Raw data - THC'!A481:AA3545,4,0),"")</f>
        <v/>
      </c>
      <c r="B494" s="19" t="str">
        <f>IFERROR(VLOOKUP(L494,'Raw data - THC'!A481:AA3545,7,0),"")</f>
        <v/>
      </c>
      <c r="C494" s="10" t="str">
        <f>IFERROR(VLOOKUP(L494,'Raw data - THC'!A481:AA73545,9,0),"")</f>
        <v/>
      </c>
      <c r="D494" s="10" t="str">
        <f>IFERROR(VLOOKUP(L494,'Raw data - THC'!A481:AA3545,12,0),"")</f>
        <v/>
      </c>
      <c r="E494" s="10" t="str">
        <f>IFERROR(VLOOKUP(L494,'Raw data - THC'!A481:AA3545,14,0),"")</f>
        <v/>
      </c>
      <c r="F494" s="10" t="str">
        <f>IFERROR(VLOOKUP(L494,'Raw data - THC'!A481:AA3545,16,0),"")</f>
        <v/>
      </c>
      <c r="G494" s="10" t="str">
        <f>IFERROR(VLOOKUP(L494,'Raw data - THC'!A481:AA3545,18,0),"")</f>
        <v/>
      </c>
      <c r="H494" s="10" t="str">
        <f>IFERROR(VLOOKUP(L494,'Raw data - THC'!A481:AA3545,20,0),"")</f>
        <v/>
      </c>
      <c r="I494" s="10" t="str">
        <f>IFERROR(VLOOKUP(L494,'Raw data - THC'!A481:AA3545,22,0),"")</f>
        <v/>
      </c>
      <c r="J494" s="10" t="str">
        <f>IFERROR(VLOOKUP(L494,'Raw data - THC'!A481:AA3545,24,0),"")</f>
        <v/>
      </c>
      <c r="K494" s="10" t="str">
        <f>IFERROR(VLOOKUP(L494,'Raw data - THC'!A481:AA3545,25,0),"")</f>
        <v/>
      </c>
      <c r="L494" s="8">
        <v>145</v>
      </c>
      <c r="N494"/>
    </row>
    <row r="495" spans="1:14" ht="16.5" x14ac:dyDescent="0.45">
      <c r="A495" s="10" t="str">
        <f>IFERROR(VLOOKUP(L495,'Raw data - THC'!A482:AA3546,4,0),"")</f>
        <v/>
      </c>
      <c r="B495" s="19" t="str">
        <f>IFERROR(VLOOKUP(L495,'Raw data - THC'!A482:AA3546,7,0),"")</f>
        <v/>
      </c>
      <c r="C495" s="10" t="str">
        <f>IFERROR(VLOOKUP(L495,'Raw data - THC'!A482:AA73546,9,0),"")</f>
        <v/>
      </c>
      <c r="D495" s="10" t="str">
        <f>IFERROR(VLOOKUP(L495,'Raw data - THC'!A482:AA3546,12,0),"")</f>
        <v/>
      </c>
      <c r="E495" s="10" t="str">
        <f>IFERROR(VLOOKUP(L495,'Raw data - THC'!A482:AA3546,14,0),"")</f>
        <v/>
      </c>
      <c r="F495" s="10" t="str">
        <f>IFERROR(VLOOKUP(L495,'Raw data - THC'!A482:AA3546,16,0),"")</f>
        <v/>
      </c>
      <c r="G495" s="10" t="str">
        <f>IFERROR(VLOOKUP(L495,'Raw data - THC'!A482:AA3546,18,0),"")</f>
        <v/>
      </c>
      <c r="H495" s="10" t="str">
        <f>IFERROR(VLOOKUP(L495,'Raw data - THC'!A482:AA3546,20,0),"")</f>
        <v/>
      </c>
      <c r="I495" s="10" t="str">
        <f>IFERROR(VLOOKUP(L495,'Raw data - THC'!A482:AA3546,22,0),"")</f>
        <v/>
      </c>
      <c r="J495" s="10" t="str">
        <f>IFERROR(VLOOKUP(L495,'Raw data - THC'!A482:AA3546,24,0),"")</f>
        <v/>
      </c>
      <c r="K495" s="10" t="str">
        <f>IFERROR(VLOOKUP(L495,'Raw data - THC'!A482:AA3546,25,0),"")</f>
        <v/>
      </c>
      <c r="L495" s="8">
        <v>145</v>
      </c>
      <c r="N495"/>
    </row>
    <row r="496" spans="1:14" ht="16.5" x14ac:dyDescent="0.45">
      <c r="A496" s="10" t="str">
        <f>IFERROR(VLOOKUP(L496,'Raw data - THC'!A483:AA3547,4,0),"")</f>
        <v/>
      </c>
      <c r="B496" s="19" t="str">
        <f>IFERROR(VLOOKUP(L496,'Raw data - THC'!A483:AA3547,7,0),"")</f>
        <v/>
      </c>
      <c r="C496" s="10" t="str">
        <f>IFERROR(VLOOKUP(L496,'Raw data - THC'!A483:AA73547,9,0),"")</f>
        <v/>
      </c>
      <c r="D496" s="10" t="str">
        <f>IFERROR(VLOOKUP(L496,'Raw data - THC'!A483:AA3547,12,0),"")</f>
        <v/>
      </c>
      <c r="E496" s="10" t="str">
        <f>IFERROR(VLOOKUP(L496,'Raw data - THC'!A483:AA3547,14,0),"")</f>
        <v/>
      </c>
      <c r="F496" s="10" t="str">
        <f>IFERROR(VLOOKUP(L496,'Raw data - THC'!A483:AA3547,16,0),"")</f>
        <v/>
      </c>
      <c r="G496" s="10" t="str">
        <f>IFERROR(VLOOKUP(L496,'Raw data - THC'!A483:AA3547,18,0),"")</f>
        <v/>
      </c>
      <c r="H496" s="10" t="str">
        <f>IFERROR(VLOOKUP(L496,'Raw data - THC'!A483:AA3547,20,0),"")</f>
        <v/>
      </c>
      <c r="I496" s="10" t="str">
        <f>IFERROR(VLOOKUP(L496,'Raw data - THC'!A483:AA3547,22,0),"")</f>
        <v/>
      </c>
      <c r="J496" s="10" t="str">
        <f>IFERROR(VLOOKUP(L496,'Raw data - THC'!A483:AA3547,24,0),"")</f>
        <v/>
      </c>
      <c r="K496" s="10" t="str">
        <f>IFERROR(VLOOKUP(L496,'Raw data - THC'!A483:AA3547,25,0),"")</f>
        <v/>
      </c>
      <c r="L496" s="8">
        <v>145</v>
      </c>
      <c r="N496"/>
    </row>
    <row r="497" spans="1:14" ht="16.5" x14ac:dyDescent="0.45">
      <c r="A497" s="10" t="str">
        <f>IFERROR(VLOOKUP(L497,'Raw data - THC'!A484:AA3548,4,0),"")</f>
        <v/>
      </c>
      <c r="B497" s="19" t="str">
        <f>IFERROR(VLOOKUP(L497,'Raw data - THC'!A484:AA3548,7,0),"")</f>
        <v/>
      </c>
      <c r="C497" s="10" t="str">
        <f>IFERROR(VLOOKUP(L497,'Raw data - THC'!A484:AA73548,9,0),"")</f>
        <v/>
      </c>
      <c r="D497" s="10" t="str">
        <f>IFERROR(VLOOKUP(L497,'Raw data - THC'!A484:AA3548,12,0),"")</f>
        <v/>
      </c>
      <c r="E497" s="10" t="str">
        <f>IFERROR(VLOOKUP(L497,'Raw data - THC'!A484:AA3548,14,0),"")</f>
        <v/>
      </c>
      <c r="F497" s="10" t="str">
        <f>IFERROR(VLOOKUP(L497,'Raw data - THC'!A484:AA3548,16,0),"")</f>
        <v/>
      </c>
      <c r="G497" s="10" t="str">
        <f>IFERROR(VLOOKUP(L497,'Raw data - THC'!A484:AA3548,18,0),"")</f>
        <v/>
      </c>
      <c r="H497" s="10" t="str">
        <f>IFERROR(VLOOKUP(L497,'Raw data - THC'!A484:AA3548,20,0),"")</f>
        <v/>
      </c>
      <c r="I497" s="10" t="str">
        <f>IFERROR(VLOOKUP(L497,'Raw data - THC'!A484:AA3548,22,0),"")</f>
        <v/>
      </c>
      <c r="J497" s="10" t="str">
        <f>IFERROR(VLOOKUP(L497,'Raw data - THC'!A484:AA3548,24,0),"")</f>
        <v/>
      </c>
      <c r="K497" s="10" t="str">
        <f>IFERROR(VLOOKUP(L497,'Raw data - THC'!A484:AA3548,25,0),"")</f>
        <v/>
      </c>
      <c r="L497" s="8">
        <v>145</v>
      </c>
      <c r="N497"/>
    </row>
    <row r="498" spans="1:14" ht="16.5" x14ac:dyDescent="0.45">
      <c r="A498" s="10" t="str">
        <f>IFERROR(VLOOKUP(L498,'Raw data - THC'!A485:AA3549,4,0),"")</f>
        <v/>
      </c>
      <c r="B498" s="19" t="str">
        <f>IFERROR(VLOOKUP(L498,'Raw data - THC'!A485:AA3549,7,0),"")</f>
        <v/>
      </c>
      <c r="C498" s="10" t="str">
        <f>IFERROR(VLOOKUP(L498,'Raw data - THC'!A485:AA73549,9,0),"")</f>
        <v/>
      </c>
      <c r="D498" s="10" t="str">
        <f>IFERROR(VLOOKUP(L498,'Raw data - THC'!A485:AA3549,12,0),"")</f>
        <v/>
      </c>
      <c r="E498" s="10" t="str">
        <f>IFERROR(VLOOKUP(L498,'Raw data - THC'!A485:AA3549,14,0),"")</f>
        <v/>
      </c>
      <c r="F498" s="10" t="str">
        <f>IFERROR(VLOOKUP(L498,'Raw data - THC'!A485:AA3549,16,0),"")</f>
        <v/>
      </c>
      <c r="G498" s="10" t="str">
        <f>IFERROR(VLOOKUP(L498,'Raw data - THC'!A485:AA3549,18,0),"")</f>
        <v/>
      </c>
      <c r="H498" s="10" t="str">
        <f>IFERROR(VLOOKUP(L498,'Raw data - THC'!A485:AA3549,20,0),"")</f>
        <v/>
      </c>
      <c r="I498" s="10" t="str">
        <f>IFERROR(VLOOKUP(L498,'Raw data - THC'!A485:AA3549,22,0),"")</f>
        <v/>
      </c>
      <c r="J498" s="10" t="str">
        <f>IFERROR(VLOOKUP(L498,'Raw data - THC'!A485:AA3549,24,0),"")</f>
        <v/>
      </c>
      <c r="K498" s="10" t="str">
        <f>IFERROR(VLOOKUP(L498,'Raw data - THC'!A485:AA3549,25,0),"")</f>
        <v/>
      </c>
      <c r="L498" s="8">
        <v>145</v>
      </c>
      <c r="N498"/>
    </row>
    <row r="499" spans="1:14" ht="16.5" x14ac:dyDescent="0.45">
      <c r="A499" s="10" t="str">
        <f>IFERROR(VLOOKUP(L499,'Raw data - THC'!A486:AA3550,4,0),"")</f>
        <v/>
      </c>
      <c r="B499" s="19" t="str">
        <f>IFERROR(VLOOKUP(L499,'Raw data - THC'!A486:AA3550,7,0),"")</f>
        <v/>
      </c>
      <c r="C499" s="10" t="str">
        <f>IFERROR(VLOOKUP(L499,'Raw data - THC'!A486:AA73550,9,0),"")</f>
        <v/>
      </c>
      <c r="D499" s="10" t="str">
        <f>IFERROR(VLOOKUP(L499,'Raw data - THC'!A486:AA3550,12,0),"")</f>
        <v/>
      </c>
      <c r="E499" s="10" t="str">
        <f>IFERROR(VLOOKUP(L499,'Raw data - THC'!A486:AA3550,14,0),"")</f>
        <v/>
      </c>
      <c r="F499" s="10" t="str">
        <f>IFERROR(VLOOKUP(L499,'Raw data - THC'!A486:AA3550,16,0),"")</f>
        <v/>
      </c>
      <c r="G499" s="10" t="str">
        <f>IFERROR(VLOOKUP(L499,'Raw data - THC'!A486:AA3550,18,0),"")</f>
        <v/>
      </c>
      <c r="H499" s="10" t="str">
        <f>IFERROR(VLOOKUP(L499,'Raw data - THC'!A486:AA3550,20,0),"")</f>
        <v/>
      </c>
      <c r="I499" s="10" t="str">
        <f>IFERROR(VLOOKUP(L499,'Raw data - THC'!A486:AA3550,22,0),"")</f>
        <v/>
      </c>
      <c r="J499" s="10" t="str">
        <f>IFERROR(VLOOKUP(L499,'Raw data - THC'!A486:AA3550,24,0),"")</f>
        <v/>
      </c>
      <c r="K499" s="10" t="str">
        <f>IFERROR(VLOOKUP(L499,'Raw data - THC'!A486:AA3550,25,0),"")</f>
        <v/>
      </c>
      <c r="L499" s="8">
        <v>145</v>
      </c>
      <c r="N499"/>
    </row>
    <row r="500" spans="1:14" ht="16.5" x14ac:dyDescent="0.45">
      <c r="A500" s="10" t="str">
        <f>IFERROR(VLOOKUP(L500,'Raw data - THC'!A487:AA3551,4,0),"")</f>
        <v/>
      </c>
      <c r="B500" s="19" t="str">
        <f>IFERROR(VLOOKUP(L500,'Raw data - THC'!A487:AA3551,7,0),"")</f>
        <v/>
      </c>
      <c r="C500" s="10" t="str">
        <f>IFERROR(VLOOKUP(L500,'Raw data - THC'!A487:AA73551,9,0),"")</f>
        <v/>
      </c>
      <c r="D500" s="10" t="str">
        <f>IFERROR(VLOOKUP(L500,'Raw data - THC'!A487:AA3551,12,0),"")</f>
        <v/>
      </c>
      <c r="E500" s="10" t="str">
        <f>IFERROR(VLOOKUP(L500,'Raw data - THC'!A487:AA3551,14,0),"")</f>
        <v/>
      </c>
      <c r="F500" s="10" t="str">
        <f>IFERROR(VLOOKUP(L500,'Raw data - THC'!A487:AA3551,16,0),"")</f>
        <v/>
      </c>
      <c r="G500" s="10" t="str">
        <f>IFERROR(VLOOKUP(L500,'Raw data - THC'!A487:AA3551,18,0),"")</f>
        <v/>
      </c>
      <c r="H500" s="10" t="str">
        <f>IFERROR(VLOOKUP(L500,'Raw data - THC'!A487:AA3551,20,0),"")</f>
        <v/>
      </c>
      <c r="I500" s="10" t="str">
        <f>IFERROR(VLOOKUP(L500,'Raw data - THC'!A487:AA3551,22,0),"")</f>
        <v/>
      </c>
      <c r="J500" s="10" t="str">
        <f>IFERROR(VLOOKUP(L500,'Raw data - THC'!A487:AA3551,24,0),"")</f>
        <v/>
      </c>
      <c r="K500" s="10" t="str">
        <f>IFERROR(VLOOKUP(L500,'Raw data - THC'!A487:AA3551,25,0),"")</f>
        <v/>
      </c>
      <c r="L500" s="8">
        <v>145</v>
      </c>
      <c r="N500"/>
    </row>
    <row r="501" spans="1:14" ht="16.5" x14ac:dyDescent="0.45">
      <c r="A501" s="10" t="str">
        <f>IFERROR(VLOOKUP(L501,'Raw data - THC'!A488:AA3552,4,0),"")</f>
        <v/>
      </c>
      <c r="B501" s="19" t="str">
        <f>IFERROR(VLOOKUP(L501,'Raw data - THC'!A488:AA3552,7,0),"")</f>
        <v/>
      </c>
      <c r="C501" s="10" t="str">
        <f>IFERROR(VLOOKUP(L501,'Raw data - THC'!A488:AA73552,9,0),"")</f>
        <v/>
      </c>
      <c r="D501" s="10" t="str">
        <f>IFERROR(VLOOKUP(L501,'Raw data - THC'!A488:AA3552,12,0),"")</f>
        <v/>
      </c>
      <c r="E501" s="10" t="str">
        <f>IFERROR(VLOOKUP(L501,'Raw data - THC'!A488:AA3552,14,0),"")</f>
        <v/>
      </c>
      <c r="F501" s="10" t="str">
        <f>IFERROR(VLOOKUP(L501,'Raw data - THC'!A488:AA3552,16,0),"")</f>
        <v/>
      </c>
      <c r="G501" s="10" t="str">
        <f>IFERROR(VLOOKUP(L501,'Raw data - THC'!A488:AA3552,18,0),"")</f>
        <v/>
      </c>
      <c r="H501" s="10" t="str">
        <f>IFERROR(VLOOKUP(L501,'Raw data - THC'!A488:AA3552,20,0),"")</f>
        <v/>
      </c>
      <c r="I501" s="10" t="str">
        <f>IFERROR(VLOOKUP(L501,'Raw data - THC'!A488:AA3552,22,0),"")</f>
        <v/>
      </c>
      <c r="J501" s="10" t="str">
        <f>IFERROR(VLOOKUP(L501,'Raw data - THC'!A488:AA3552,24,0),"")</f>
        <v/>
      </c>
      <c r="K501" s="10" t="str">
        <f>IFERROR(VLOOKUP(L501,'Raw data - THC'!A488:AA3552,25,0),"")</f>
        <v/>
      </c>
      <c r="L501" s="8">
        <v>145</v>
      </c>
      <c r="N501"/>
    </row>
    <row r="502" spans="1:14" ht="16.5" x14ac:dyDescent="0.45">
      <c r="A502" s="10" t="str">
        <f>IFERROR(VLOOKUP(L502,'Raw data - THC'!A489:AA3553,4,0),"")</f>
        <v/>
      </c>
      <c r="B502" s="19" t="str">
        <f>IFERROR(VLOOKUP(L502,'Raw data - THC'!A489:AA3553,7,0),"")</f>
        <v/>
      </c>
      <c r="C502" s="10" t="str">
        <f>IFERROR(VLOOKUP(L502,'Raw data - THC'!A489:AA73553,9,0),"")</f>
        <v/>
      </c>
      <c r="D502" s="10" t="str">
        <f>IFERROR(VLOOKUP(L502,'Raw data - THC'!A489:AA3553,12,0),"")</f>
        <v/>
      </c>
      <c r="E502" s="10" t="str">
        <f>IFERROR(VLOOKUP(L502,'Raw data - THC'!A489:AA3553,14,0),"")</f>
        <v/>
      </c>
      <c r="F502" s="10" t="str">
        <f>IFERROR(VLOOKUP(L502,'Raw data - THC'!A489:AA3553,16,0),"")</f>
        <v/>
      </c>
      <c r="G502" s="10" t="str">
        <f>IFERROR(VLOOKUP(L502,'Raw data - THC'!A489:AA3553,18,0),"")</f>
        <v/>
      </c>
      <c r="H502" s="10" t="str">
        <f>IFERROR(VLOOKUP(L502,'Raw data - THC'!A489:AA3553,20,0),"")</f>
        <v/>
      </c>
      <c r="I502" s="10" t="str">
        <f>IFERROR(VLOOKUP(L502,'Raw data - THC'!A489:AA3553,22,0),"")</f>
        <v/>
      </c>
      <c r="J502" s="10" t="str">
        <f>IFERROR(VLOOKUP(L502,'Raw data - THC'!A489:AA3553,24,0),"")</f>
        <v/>
      </c>
      <c r="K502" s="10" t="str">
        <f>IFERROR(VLOOKUP(L502,'Raw data - THC'!A489:AA3553,25,0),"")</f>
        <v/>
      </c>
      <c r="L502" s="8">
        <v>145</v>
      </c>
      <c r="N502"/>
    </row>
    <row r="503" spans="1:14" ht="16.5" x14ac:dyDescent="0.45">
      <c r="A503" s="10" t="str">
        <f>IFERROR(VLOOKUP(L503,'Raw data - THC'!A490:AA3554,4,0),"")</f>
        <v/>
      </c>
      <c r="B503" s="19" t="str">
        <f>IFERROR(VLOOKUP(L503,'Raw data - THC'!A490:AA3554,7,0),"")</f>
        <v/>
      </c>
      <c r="C503" s="10" t="str">
        <f>IFERROR(VLOOKUP(L503,'Raw data - THC'!A490:AA73554,9,0),"")</f>
        <v/>
      </c>
      <c r="D503" s="10" t="str">
        <f>IFERROR(VLOOKUP(L503,'Raw data - THC'!A490:AA3554,12,0),"")</f>
        <v/>
      </c>
      <c r="E503" s="10" t="str">
        <f>IFERROR(VLOOKUP(L503,'Raw data - THC'!A490:AA3554,14,0),"")</f>
        <v/>
      </c>
      <c r="F503" s="10" t="str">
        <f>IFERROR(VLOOKUP(L503,'Raw data - THC'!A490:AA3554,16,0),"")</f>
        <v/>
      </c>
      <c r="G503" s="10" t="str">
        <f>IFERROR(VLOOKUP(L503,'Raw data - THC'!A490:AA3554,18,0),"")</f>
        <v/>
      </c>
      <c r="H503" s="10" t="str">
        <f>IFERROR(VLOOKUP(L503,'Raw data - THC'!A490:AA3554,20,0),"")</f>
        <v/>
      </c>
      <c r="I503" s="10" t="str">
        <f>IFERROR(VLOOKUP(L503,'Raw data - THC'!A490:AA3554,22,0),"")</f>
        <v/>
      </c>
      <c r="J503" s="10" t="str">
        <f>IFERROR(VLOOKUP(L503,'Raw data - THC'!A490:AA3554,24,0),"")</f>
        <v/>
      </c>
      <c r="K503" s="10" t="str">
        <f>IFERROR(VLOOKUP(L503,'Raw data - THC'!A490:AA3554,25,0),"")</f>
        <v/>
      </c>
      <c r="L503" s="8">
        <v>145</v>
      </c>
      <c r="N503"/>
    </row>
    <row r="504" spans="1:14" ht="16.5" x14ac:dyDescent="0.45">
      <c r="A504" s="10" t="str">
        <f>IFERROR(VLOOKUP(L504,'Raw data - THC'!A491:AA3555,4,0),"")</f>
        <v/>
      </c>
      <c r="B504" s="19" t="str">
        <f>IFERROR(VLOOKUP(L504,'Raw data - THC'!A491:AA3555,7,0),"")</f>
        <v/>
      </c>
      <c r="C504" s="10" t="str">
        <f>IFERROR(VLOOKUP(L504,'Raw data - THC'!A491:AA73555,9,0),"")</f>
        <v/>
      </c>
      <c r="D504" s="10" t="str">
        <f>IFERROR(VLOOKUP(L504,'Raw data - THC'!A491:AA3555,12,0),"")</f>
        <v/>
      </c>
      <c r="E504" s="10" t="str">
        <f>IFERROR(VLOOKUP(L504,'Raw data - THC'!A491:AA3555,14,0),"")</f>
        <v/>
      </c>
      <c r="F504" s="10" t="str">
        <f>IFERROR(VLOOKUP(L504,'Raw data - THC'!A491:AA3555,16,0),"")</f>
        <v/>
      </c>
      <c r="G504" s="10" t="str">
        <f>IFERROR(VLOOKUP(L504,'Raw data - THC'!A491:AA3555,18,0),"")</f>
        <v/>
      </c>
      <c r="H504" s="10" t="str">
        <f>IFERROR(VLOOKUP(L504,'Raw data - THC'!A491:AA3555,20,0),"")</f>
        <v/>
      </c>
      <c r="I504" s="10" t="str">
        <f>IFERROR(VLOOKUP(L504,'Raw data - THC'!A491:AA3555,22,0),"")</f>
        <v/>
      </c>
      <c r="J504" s="10" t="str">
        <f>IFERROR(VLOOKUP(L504,'Raw data - THC'!A491:AA3555,24,0),"")</f>
        <v/>
      </c>
      <c r="K504" s="10" t="str">
        <f>IFERROR(VLOOKUP(L504,'Raw data - THC'!A491:AA3555,25,0),"")</f>
        <v/>
      </c>
      <c r="L504" s="8">
        <v>145</v>
      </c>
      <c r="N504"/>
    </row>
    <row r="505" spans="1:14" ht="16.5" x14ac:dyDescent="0.45">
      <c r="A505" s="10" t="str">
        <f>IFERROR(VLOOKUP(L505,'Raw data - THC'!A492:AA3556,4,0),"")</f>
        <v/>
      </c>
      <c r="B505" s="19" t="str">
        <f>IFERROR(VLOOKUP(L505,'Raw data - THC'!A492:AA3556,7,0),"")</f>
        <v/>
      </c>
      <c r="C505" s="10" t="str">
        <f>IFERROR(VLOOKUP(L505,'Raw data - THC'!A492:AA73556,9,0),"")</f>
        <v/>
      </c>
      <c r="D505" s="10" t="str">
        <f>IFERROR(VLOOKUP(L505,'Raw data - THC'!A492:AA3556,12,0),"")</f>
        <v/>
      </c>
      <c r="E505" s="10" t="str">
        <f>IFERROR(VLOOKUP(L505,'Raw data - THC'!A492:AA3556,14,0),"")</f>
        <v/>
      </c>
      <c r="F505" s="10" t="str">
        <f>IFERROR(VLOOKUP(L505,'Raw data - THC'!A492:AA3556,16,0),"")</f>
        <v/>
      </c>
      <c r="G505" s="10" t="str">
        <f>IFERROR(VLOOKUP(L505,'Raw data - THC'!A492:AA3556,18,0),"")</f>
        <v/>
      </c>
      <c r="H505" s="10" t="str">
        <f>IFERROR(VLOOKUP(L505,'Raw data - THC'!A492:AA3556,20,0),"")</f>
        <v/>
      </c>
      <c r="I505" s="10" t="str">
        <f>IFERROR(VLOOKUP(L505,'Raw data - THC'!A492:AA3556,22,0),"")</f>
        <v/>
      </c>
      <c r="J505" s="10" t="str">
        <f>IFERROR(VLOOKUP(L505,'Raw data - THC'!A492:AA3556,24,0),"")</f>
        <v/>
      </c>
      <c r="K505" s="10" t="str">
        <f>IFERROR(VLOOKUP(L505,'Raw data - THC'!A492:AA3556,25,0),"")</f>
        <v/>
      </c>
      <c r="L505" s="8">
        <v>145</v>
      </c>
      <c r="N505"/>
    </row>
    <row r="506" spans="1:14" ht="16.5" x14ac:dyDescent="0.45">
      <c r="A506" s="10" t="str">
        <f>IFERROR(VLOOKUP(L506,'Raw data - THC'!A493:AA3557,4,0),"")</f>
        <v/>
      </c>
      <c r="B506" s="19" t="str">
        <f>IFERROR(VLOOKUP(L506,'Raw data - THC'!A493:AA3557,7,0),"")</f>
        <v/>
      </c>
      <c r="C506" s="10" t="str">
        <f>IFERROR(VLOOKUP(L506,'Raw data - THC'!A493:AA73557,9,0),"")</f>
        <v/>
      </c>
      <c r="D506" s="10" t="str">
        <f>IFERROR(VLOOKUP(L506,'Raw data - THC'!A493:AA3557,12,0),"")</f>
        <v/>
      </c>
      <c r="E506" s="10" t="str">
        <f>IFERROR(VLOOKUP(L506,'Raw data - THC'!A493:AA3557,14,0),"")</f>
        <v/>
      </c>
      <c r="F506" s="10" t="str">
        <f>IFERROR(VLOOKUP(L506,'Raw data - THC'!A493:AA3557,16,0),"")</f>
        <v/>
      </c>
      <c r="G506" s="10" t="str">
        <f>IFERROR(VLOOKUP(L506,'Raw data - THC'!A493:AA3557,18,0),"")</f>
        <v/>
      </c>
      <c r="H506" s="10" t="str">
        <f>IFERROR(VLOOKUP(L506,'Raw data - THC'!A493:AA3557,20,0),"")</f>
        <v/>
      </c>
      <c r="I506" s="10" t="str">
        <f>IFERROR(VLOOKUP(L506,'Raw data - THC'!A493:AA3557,22,0),"")</f>
        <v/>
      </c>
      <c r="J506" s="10" t="str">
        <f>IFERROR(VLOOKUP(L506,'Raw data - THC'!A493:AA3557,24,0),"")</f>
        <v/>
      </c>
      <c r="K506" s="10" t="str">
        <f>IFERROR(VLOOKUP(L506,'Raw data - THC'!A493:AA3557,25,0),"")</f>
        <v/>
      </c>
      <c r="L506" s="8">
        <v>145</v>
      </c>
      <c r="N506"/>
    </row>
    <row r="507" spans="1:14" ht="16.5" x14ac:dyDescent="0.45">
      <c r="A507" s="10" t="str">
        <f>IFERROR(VLOOKUP(L507,'Raw data - THC'!A493:AA3558,4,0),"")</f>
        <v/>
      </c>
      <c r="B507" s="19" t="str">
        <f>IFERROR(VLOOKUP(L507,'Raw data - THC'!A493:AA3558,7,0),"")</f>
        <v/>
      </c>
      <c r="C507" s="10" t="str">
        <f>IFERROR(VLOOKUP(L507,'Raw data - THC'!A493:AA73558,9,0),"")</f>
        <v/>
      </c>
      <c r="D507" s="10" t="str">
        <f>IFERROR(VLOOKUP(L507,'Raw data - THC'!A493:AA3558,12,0),"")</f>
        <v/>
      </c>
      <c r="E507" s="10" t="str">
        <f>IFERROR(VLOOKUP(L507,'Raw data - THC'!A493:AA3558,14,0),"")</f>
        <v/>
      </c>
      <c r="F507" s="10" t="str">
        <f>IFERROR(VLOOKUP(L507,'Raw data - THC'!A493:AA3558,16,0),"")</f>
        <v/>
      </c>
      <c r="G507" s="10" t="str">
        <f>IFERROR(VLOOKUP(L507,'Raw data - THC'!A493:AA3558,18,0),"")</f>
        <v/>
      </c>
      <c r="H507" s="10" t="str">
        <f>IFERROR(VLOOKUP(L507,'Raw data - THC'!A493:AA3558,20,0),"")</f>
        <v/>
      </c>
      <c r="I507" s="10" t="str">
        <f>IFERROR(VLOOKUP(L507,'Raw data - THC'!A493:AA3558,22,0),"")</f>
        <v/>
      </c>
      <c r="J507" s="10" t="str">
        <f>IFERROR(VLOOKUP(L507,'Raw data - THC'!A493:AA3558,24,0),"")</f>
        <v/>
      </c>
      <c r="K507" s="10" t="str">
        <f>IFERROR(VLOOKUP(L507,'Raw data - THC'!A493:AA3558,25,0),"")</f>
        <v/>
      </c>
      <c r="L507" s="8">
        <v>145</v>
      </c>
      <c r="N507"/>
    </row>
    <row r="508" spans="1:14" ht="16.5" x14ac:dyDescent="0.45">
      <c r="A508" s="10" t="str">
        <f>IFERROR(VLOOKUP(L508,'Raw data - THC'!A493:AA3559,4,0),"")</f>
        <v/>
      </c>
      <c r="B508" s="19" t="str">
        <f>IFERROR(VLOOKUP(L508,'Raw data - THC'!A493:AA3559,7,0),"")</f>
        <v/>
      </c>
      <c r="C508" s="10" t="str">
        <f>IFERROR(VLOOKUP(L508,'Raw data - THC'!A493:AA73559,9,0),"")</f>
        <v/>
      </c>
      <c r="D508" s="10" t="str">
        <f>IFERROR(VLOOKUP(L508,'Raw data - THC'!A493:AA3559,12,0),"")</f>
        <v/>
      </c>
      <c r="E508" s="10" t="str">
        <f>IFERROR(VLOOKUP(L508,'Raw data - THC'!A493:AA3559,14,0),"")</f>
        <v/>
      </c>
      <c r="F508" s="10" t="str">
        <f>IFERROR(VLOOKUP(L508,'Raw data - THC'!A493:AA3559,16,0),"")</f>
        <v/>
      </c>
      <c r="G508" s="10" t="str">
        <f>IFERROR(VLOOKUP(L508,'Raw data - THC'!A493:AA3559,18,0),"")</f>
        <v/>
      </c>
      <c r="H508" s="10" t="str">
        <f>IFERROR(VLOOKUP(L508,'Raw data - THC'!A493:AA3559,20,0),"")</f>
        <v/>
      </c>
      <c r="I508" s="10" t="str">
        <f>IFERROR(VLOOKUP(L508,'Raw data - THC'!A493:AA3559,22,0),"")</f>
        <v/>
      </c>
      <c r="J508" s="10" t="str">
        <f>IFERROR(VLOOKUP(L508,'Raw data - THC'!A493:AA3559,24,0),"")</f>
        <v/>
      </c>
      <c r="K508" s="10" t="str">
        <f>IFERROR(VLOOKUP(L508,'Raw data - THC'!A493:AA3559,25,0),"")</f>
        <v/>
      </c>
      <c r="L508" s="8">
        <v>145</v>
      </c>
      <c r="N508"/>
    </row>
    <row r="509" spans="1:14" ht="16.5" x14ac:dyDescent="0.45">
      <c r="A509" s="10" t="str">
        <f>IFERROR(VLOOKUP(L509,'Raw data - THC'!A493:AA3560,4,0),"")</f>
        <v/>
      </c>
      <c r="B509" s="19" t="str">
        <f>IFERROR(VLOOKUP(L509,'Raw data - THC'!A493:AA3560,7,0),"")</f>
        <v/>
      </c>
      <c r="C509" s="10" t="str">
        <f>IFERROR(VLOOKUP(L509,'Raw data - THC'!A493:AA73560,9,0),"")</f>
        <v/>
      </c>
      <c r="D509" s="10" t="str">
        <f>IFERROR(VLOOKUP(L509,'Raw data - THC'!A493:AA3560,12,0),"")</f>
        <v/>
      </c>
      <c r="E509" s="10" t="str">
        <f>IFERROR(VLOOKUP(L509,'Raw data - THC'!A493:AA3560,14,0),"")</f>
        <v/>
      </c>
      <c r="F509" s="10" t="str">
        <f>IFERROR(VLOOKUP(L509,'Raw data - THC'!A493:AA3560,16,0),"")</f>
        <v/>
      </c>
      <c r="G509" s="10" t="str">
        <f>IFERROR(VLOOKUP(L509,'Raw data - THC'!A493:AA3560,18,0),"")</f>
        <v/>
      </c>
      <c r="H509" s="10" t="str">
        <f>IFERROR(VLOOKUP(L509,'Raw data - THC'!A493:AA3560,20,0),"")</f>
        <v/>
      </c>
      <c r="I509" s="10" t="str">
        <f>IFERROR(VLOOKUP(L509,'Raw data - THC'!A493:AA3560,22,0),"")</f>
        <v/>
      </c>
      <c r="J509" s="10" t="str">
        <f>IFERROR(VLOOKUP(L509,'Raw data - THC'!A493:AA3560,24,0),"")</f>
        <v/>
      </c>
      <c r="K509" s="10" t="str">
        <f>IFERROR(VLOOKUP(L509,'Raw data - THC'!A493:AA3560,25,0),"")</f>
        <v/>
      </c>
      <c r="L509" s="8">
        <v>145</v>
      </c>
      <c r="N509"/>
    </row>
    <row r="510" spans="1:14" ht="16.5" x14ac:dyDescent="0.45">
      <c r="A510" s="10" t="str">
        <f>IFERROR(VLOOKUP(L510,'Raw data - THC'!A494:AA3561,4,0),"")</f>
        <v/>
      </c>
      <c r="B510" s="19" t="str">
        <f>IFERROR(VLOOKUP(L510,'Raw data - THC'!A494:AA3561,7,0),"")</f>
        <v/>
      </c>
      <c r="C510" s="10" t="str">
        <f>IFERROR(VLOOKUP(L510,'Raw data - THC'!A494:AA73561,9,0),"")</f>
        <v/>
      </c>
      <c r="D510" s="10" t="str">
        <f>IFERROR(VLOOKUP(L510,'Raw data - THC'!A494:AA3561,12,0),"")</f>
        <v/>
      </c>
      <c r="E510" s="10" t="str">
        <f>IFERROR(VLOOKUP(L510,'Raw data - THC'!A494:AA3561,14,0),"")</f>
        <v/>
      </c>
      <c r="F510" s="10" t="str">
        <f>IFERROR(VLOOKUP(L510,'Raw data - THC'!A494:AA3561,16,0),"")</f>
        <v/>
      </c>
      <c r="G510" s="10" t="str">
        <f>IFERROR(VLOOKUP(L510,'Raw data - THC'!A494:AA3561,18,0),"")</f>
        <v/>
      </c>
      <c r="H510" s="10" t="str">
        <f>IFERROR(VLOOKUP(L510,'Raw data - THC'!A494:AA3561,20,0),"")</f>
        <v/>
      </c>
      <c r="I510" s="10" t="str">
        <f>IFERROR(VLOOKUP(L510,'Raw data - THC'!A494:AA3561,22,0),"")</f>
        <v/>
      </c>
      <c r="J510" s="10" t="str">
        <f>IFERROR(VLOOKUP(L510,'Raw data - THC'!A494:AA3561,24,0),"")</f>
        <v/>
      </c>
      <c r="K510" s="10" t="str">
        <f>IFERROR(VLOOKUP(L510,'Raw data - THC'!A494:AA3561,25,0),"")</f>
        <v/>
      </c>
      <c r="L510" s="8">
        <v>145</v>
      </c>
      <c r="N510"/>
    </row>
    <row r="511" spans="1:14" ht="16.5" x14ac:dyDescent="0.45">
      <c r="A511" s="10" t="str">
        <f>IFERROR(VLOOKUP(L511,'Raw data - THC'!A495:AA3562,4,0),"")</f>
        <v/>
      </c>
      <c r="B511" s="19" t="str">
        <f>IFERROR(VLOOKUP(L511,'Raw data - THC'!A495:AA3562,7,0),"")</f>
        <v/>
      </c>
      <c r="C511" s="10" t="str">
        <f>IFERROR(VLOOKUP(L511,'Raw data - THC'!A495:AA73562,9,0),"")</f>
        <v/>
      </c>
      <c r="D511" s="10" t="str">
        <f>IFERROR(VLOOKUP(L511,'Raw data - THC'!A495:AA3562,12,0),"")</f>
        <v/>
      </c>
      <c r="E511" s="10" t="str">
        <f>IFERROR(VLOOKUP(L511,'Raw data - THC'!A495:AA3562,14,0),"")</f>
        <v/>
      </c>
      <c r="F511" s="10" t="str">
        <f>IFERROR(VLOOKUP(L511,'Raw data - THC'!A495:AA3562,16,0),"")</f>
        <v/>
      </c>
      <c r="G511" s="10" t="str">
        <f>IFERROR(VLOOKUP(L511,'Raw data - THC'!A495:AA3562,18,0),"")</f>
        <v/>
      </c>
      <c r="H511" s="10" t="str">
        <f>IFERROR(VLOOKUP(L511,'Raw data - THC'!A495:AA3562,20,0),"")</f>
        <v/>
      </c>
      <c r="I511" s="10" t="str">
        <f>IFERROR(VLOOKUP(L511,'Raw data - THC'!A495:AA3562,22,0),"")</f>
        <v/>
      </c>
      <c r="J511" s="10" t="str">
        <f>IFERROR(VLOOKUP(L511,'Raw data - THC'!A495:AA3562,24,0),"")</f>
        <v/>
      </c>
      <c r="K511" s="10" t="str">
        <f>IFERROR(VLOOKUP(L511,'Raw data - THC'!A495:AA3562,25,0),"")</f>
        <v/>
      </c>
      <c r="L511" s="8">
        <v>145</v>
      </c>
      <c r="N511"/>
    </row>
    <row r="512" spans="1:14" ht="16.5" x14ac:dyDescent="0.45">
      <c r="A512" s="10" t="str">
        <f>IFERROR(VLOOKUP(L512,'Raw data - THC'!A496:AA3563,4,0),"")</f>
        <v/>
      </c>
      <c r="B512" s="19" t="str">
        <f>IFERROR(VLOOKUP(L512,'Raw data - THC'!A496:AA3563,7,0),"")</f>
        <v/>
      </c>
      <c r="C512" s="10" t="str">
        <f>IFERROR(VLOOKUP(L512,'Raw data - THC'!A496:AA73563,9,0),"")</f>
        <v/>
      </c>
      <c r="D512" s="10" t="str">
        <f>IFERROR(VLOOKUP(L512,'Raw data - THC'!A496:AA3563,12,0),"")</f>
        <v/>
      </c>
      <c r="E512" s="10" t="str">
        <f>IFERROR(VLOOKUP(L512,'Raw data - THC'!A496:AA3563,14,0),"")</f>
        <v/>
      </c>
      <c r="F512" s="10" t="str">
        <f>IFERROR(VLOOKUP(L512,'Raw data - THC'!A496:AA3563,16,0),"")</f>
        <v/>
      </c>
      <c r="G512" s="10" t="str">
        <f>IFERROR(VLOOKUP(L512,'Raw data - THC'!A496:AA3563,18,0),"")</f>
        <v/>
      </c>
      <c r="H512" s="10" t="str">
        <f>IFERROR(VLOOKUP(L512,'Raw data - THC'!A496:AA3563,20,0),"")</f>
        <v/>
      </c>
      <c r="I512" s="10" t="str">
        <f>IFERROR(VLOOKUP(L512,'Raw data - THC'!A496:AA3563,22,0),"")</f>
        <v/>
      </c>
      <c r="J512" s="10" t="str">
        <f>IFERROR(VLOOKUP(L512,'Raw data - THC'!A496:AA3563,24,0),"")</f>
        <v/>
      </c>
      <c r="K512" s="10" t="str">
        <f>IFERROR(VLOOKUP(L512,'Raw data - THC'!A496:AA3563,25,0),"")</f>
        <v/>
      </c>
      <c r="L512" s="8">
        <v>145</v>
      </c>
      <c r="N512"/>
    </row>
    <row r="513" spans="1:14" ht="16.5" x14ac:dyDescent="0.45">
      <c r="A513" s="10" t="str">
        <f>IFERROR(VLOOKUP(L513,'Raw data - THC'!A497:AA3564,4,0),"")</f>
        <v/>
      </c>
      <c r="B513" s="19" t="str">
        <f>IFERROR(VLOOKUP(L513,'Raw data - THC'!A497:AA3564,7,0),"")</f>
        <v/>
      </c>
      <c r="C513" s="10" t="str">
        <f>IFERROR(VLOOKUP(L513,'Raw data - THC'!A497:AA73564,9,0),"")</f>
        <v/>
      </c>
      <c r="D513" s="10" t="str">
        <f>IFERROR(VLOOKUP(L513,'Raw data - THC'!A497:AA3564,12,0),"")</f>
        <v/>
      </c>
      <c r="E513" s="10" t="str">
        <f>IFERROR(VLOOKUP(L513,'Raw data - THC'!A497:AA3564,14,0),"")</f>
        <v/>
      </c>
      <c r="F513" s="10" t="str">
        <f>IFERROR(VLOOKUP(L513,'Raw data - THC'!A497:AA3564,16,0),"")</f>
        <v/>
      </c>
      <c r="G513" s="10" t="str">
        <f>IFERROR(VLOOKUP(L513,'Raw data - THC'!A497:AA3564,18,0),"")</f>
        <v/>
      </c>
      <c r="H513" s="10" t="str">
        <f>IFERROR(VLOOKUP(L513,'Raw data - THC'!A497:AA3564,20,0),"")</f>
        <v/>
      </c>
      <c r="I513" s="10" t="str">
        <f>IFERROR(VLOOKUP(L513,'Raw data - THC'!A497:AA3564,22,0),"")</f>
        <v/>
      </c>
      <c r="J513" s="10" t="str">
        <f>IFERROR(VLOOKUP(L513,'Raw data - THC'!A497:AA3564,24,0),"")</f>
        <v/>
      </c>
      <c r="K513" s="10" t="str">
        <f>IFERROR(VLOOKUP(L513,'Raw data - THC'!A497:AA3564,25,0),"")</f>
        <v/>
      </c>
      <c r="L513" s="8">
        <v>145</v>
      </c>
      <c r="N513"/>
    </row>
    <row r="514" spans="1:14" ht="16.5" x14ac:dyDescent="0.45">
      <c r="A514" s="10" t="str">
        <f>IFERROR(VLOOKUP(L514,'Raw data - THC'!A498:AA3565,4,0),"")</f>
        <v/>
      </c>
      <c r="B514" s="19" t="str">
        <f>IFERROR(VLOOKUP(L514,'Raw data - THC'!A498:AA3565,7,0),"")</f>
        <v/>
      </c>
      <c r="C514" s="10" t="str">
        <f>IFERROR(VLOOKUP(L514,'Raw data - THC'!A498:AA73565,9,0),"")</f>
        <v/>
      </c>
      <c r="D514" s="10" t="str">
        <f>IFERROR(VLOOKUP(L514,'Raw data - THC'!A498:AA3565,12,0),"")</f>
        <v/>
      </c>
      <c r="E514" s="10" t="str">
        <f>IFERROR(VLOOKUP(L514,'Raw data - THC'!A498:AA3565,14,0),"")</f>
        <v/>
      </c>
      <c r="F514" s="10" t="str">
        <f>IFERROR(VLOOKUP(L514,'Raw data - THC'!A498:AA3565,16,0),"")</f>
        <v/>
      </c>
      <c r="G514" s="10" t="str">
        <f>IFERROR(VLOOKUP(L514,'Raw data - THC'!A498:AA3565,18,0),"")</f>
        <v/>
      </c>
      <c r="H514" s="10" t="str">
        <f>IFERROR(VLOOKUP(L514,'Raw data - THC'!A498:AA3565,20,0),"")</f>
        <v/>
      </c>
      <c r="I514" s="10" t="str">
        <f>IFERROR(VLOOKUP(L514,'Raw data - THC'!A498:AA3565,22,0),"")</f>
        <v/>
      </c>
      <c r="J514" s="10" t="str">
        <f>IFERROR(VLOOKUP(L514,'Raw data - THC'!A498:AA3565,24,0),"")</f>
        <v/>
      </c>
      <c r="K514" s="10" t="str">
        <f>IFERROR(VLOOKUP(L514,'Raw data - THC'!A498:AA3565,25,0),"")</f>
        <v/>
      </c>
      <c r="L514" s="8">
        <v>145</v>
      </c>
      <c r="N514"/>
    </row>
    <row r="515" spans="1:14" ht="16.5" x14ac:dyDescent="0.45">
      <c r="A515" s="10" t="str">
        <f>IFERROR(VLOOKUP(L515,'Raw data - THC'!A499:AA3566,4,0),"")</f>
        <v/>
      </c>
      <c r="B515" s="19" t="str">
        <f>IFERROR(VLOOKUP(L515,'Raw data - THC'!A499:AA3566,7,0),"")</f>
        <v/>
      </c>
      <c r="C515" s="10" t="str">
        <f>IFERROR(VLOOKUP(L515,'Raw data - THC'!A499:AA73566,9,0),"")</f>
        <v/>
      </c>
      <c r="D515" s="10" t="str">
        <f>IFERROR(VLOOKUP(L515,'Raw data - THC'!A499:AA3566,12,0),"")</f>
        <v/>
      </c>
      <c r="E515" s="10" t="str">
        <f>IFERROR(VLOOKUP(L515,'Raw data - THC'!A499:AA3566,14,0),"")</f>
        <v/>
      </c>
      <c r="F515" s="10" t="str">
        <f>IFERROR(VLOOKUP(L515,'Raw data - THC'!A499:AA3566,16,0),"")</f>
        <v/>
      </c>
      <c r="G515" s="10" t="str">
        <f>IFERROR(VLOOKUP(L515,'Raw data - THC'!A499:AA3566,18,0),"")</f>
        <v/>
      </c>
      <c r="H515" s="10" t="str">
        <f>IFERROR(VLOOKUP(L515,'Raw data - THC'!A499:AA3566,20,0),"")</f>
        <v/>
      </c>
      <c r="I515" s="10" t="str">
        <f>IFERROR(VLOOKUP(L515,'Raw data - THC'!A499:AA3566,22,0),"")</f>
        <v/>
      </c>
      <c r="J515" s="10" t="str">
        <f>IFERROR(VLOOKUP(L515,'Raw data - THC'!A499:AA3566,24,0),"")</f>
        <v/>
      </c>
      <c r="K515" s="10" t="str">
        <f>IFERROR(VLOOKUP(L515,'Raw data - THC'!A499:AA3566,25,0),"")</f>
        <v/>
      </c>
      <c r="L515" s="8">
        <v>145</v>
      </c>
      <c r="N515"/>
    </row>
    <row r="516" spans="1:14" ht="16.5" x14ac:dyDescent="0.45">
      <c r="A516" s="10" t="str">
        <f>IFERROR(VLOOKUP(L516,'Raw data - THC'!A500:AA3567,4,0),"")</f>
        <v/>
      </c>
      <c r="B516" s="19" t="str">
        <f>IFERROR(VLOOKUP(L516,'Raw data - THC'!A500:AA3567,7,0),"")</f>
        <v/>
      </c>
      <c r="C516" s="10" t="str">
        <f>IFERROR(VLOOKUP(L516,'Raw data - THC'!A500:AA73567,9,0),"")</f>
        <v/>
      </c>
      <c r="D516" s="10" t="str">
        <f>IFERROR(VLOOKUP(L516,'Raw data - THC'!A500:AA3567,12,0),"")</f>
        <v/>
      </c>
      <c r="E516" s="10" t="str">
        <f>IFERROR(VLOOKUP(L516,'Raw data - THC'!A500:AA3567,14,0),"")</f>
        <v/>
      </c>
      <c r="F516" s="10" t="str">
        <f>IFERROR(VLOOKUP(L516,'Raw data - THC'!A500:AA3567,16,0),"")</f>
        <v/>
      </c>
      <c r="G516" s="10" t="str">
        <f>IFERROR(VLOOKUP(L516,'Raw data - THC'!A500:AA3567,18,0),"")</f>
        <v/>
      </c>
      <c r="H516" s="10" t="str">
        <f>IFERROR(VLOOKUP(L516,'Raw data - THC'!A500:AA3567,20,0),"")</f>
        <v/>
      </c>
      <c r="I516" s="10" t="str">
        <f>IFERROR(VLOOKUP(L516,'Raw data - THC'!A500:AA3567,22,0),"")</f>
        <v/>
      </c>
      <c r="J516" s="10" t="str">
        <f>IFERROR(VLOOKUP(L516,'Raw data - THC'!A500:AA3567,24,0),"")</f>
        <v/>
      </c>
      <c r="K516" s="10" t="str">
        <f>IFERROR(VLOOKUP(L516,'Raw data - THC'!A500:AA3567,25,0),"")</f>
        <v/>
      </c>
      <c r="L516" s="8">
        <v>145</v>
      </c>
      <c r="N516"/>
    </row>
    <row r="517" spans="1:14" ht="16.5" x14ac:dyDescent="0.45">
      <c r="A517" s="10" t="str">
        <f>IFERROR(VLOOKUP(L517,'Raw data - THC'!A501:AA3568,4,0),"")</f>
        <v/>
      </c>
      <c r="B517" s="19" t="str">
        <f>IFERROR(VLOOKUP(L517,'Raw data - THC'!A501:AA3568,7,0),"")</f>
        <v/>
      </c>
      <c r="C517" s="10" t="str">
        <f>IFERROR(VLOOKUP(L517,'Raw data - THC'!A501:AA73568,9,0),"")</f>
        <v/>
      </c>
      <c r="D517" s="10" t="str">
        <f>IFERROR(VLOOKUP(L517,'Raw data - THC'!A501:AA3568,12,0),"")</f>
        <v/>
      </c>
      <c r="E517" s="10" t="str">
        <f>IFERROR(VLOOKUP(L517,'Raw data - THC'!A501:AA3568,14,0),"")</f>
        <v/>
      </c>
      <c r="F517" s="10" t="str">
        <f>IFERROR(VLOOKUP(L517,'Raw data - THC'!A501:AA3568,16,0),"")</f>
        <v/>
      </c>
      <c r="G517" s="10" t="str">
        <f>IFERROR(VLOOKUP(L517,'Raw data - THC'!A501:AA3568,18,0),"")</f>
        <v/>
      </c>
      <c r="H517" s="10" t="str">
        <f>IFERROR(VLOOKUP(L517,'Raw data - THC'!A501:AA3568,20,0),"")</f>
        <v/>
      </c>
      <c r="I517" s="10" t="str">
        <f>IFERROR(VLOOKUP(L517,'Raw data - THC'!A501:AA3568,22,0),"")</f>
        <v/>
      </c>
      <c r="J517" s="10" t="str">
        <f>IFERROR(VLOOKUP(L517,'Raw data - THC'!A501:AA3568,24,0),"")</f>
        <v/>
      </c>
      <c r="K517" s="10" t="str">
        <f>IFERROR(VLOOKUP(L517,'Raw data - THC'!A501:AA3568,25,0),"")</f>
        <v/>
      </c>
      <c r="L517" s="8">
        <v>145</v>
      </c>
      <c r="N517"/>
    </row>
    <row r="518" spans="1:14" ht="16.5" x14ac:dyDescent="0.45">
      <c r="A518" s="10" t="str">
        <f>IFERROR(VLOOKUP(L518,'Raw data - THC'!A502:AA3569,4,0),"")</f>
        <v/>
      </c>
      <c r="B518" s="19" t="str">
        <f>IFERROR(VLOOKUP(L518,'Raw data - THC'!A502:AA3569,7,0),"")</f>
        <v/>
      </c>
      <c r="C518" s="10" t="str">
        <f>IFERROR(VLOOKUP(L518,'Raw data - THC'!A502:AA73569,9,0),"")</f>
        <v/>
      </c>
      <c r="D518" s="10" t="str">
        <f>IFERROR(VLOOKUP(L518,'Raw data - THC'!A502:AA3569,12,0),"")</f>
        <v/>
      </c>
      <c r="E518" s="10" t="str">
        <f>IFERROR(VLOOKUP(L518,'Raw data - THC'!A502:AA3569,14,0),"")</f>
        <v/>
      </c>
      <c r="F518" s="10" t="str">
        <f>IFERROR(VLOOKUP(L518,'Raw data - THC'!A502:AA3569,16,0),"")</f>
        <v/>
      </c>
      <c r="G518" s="10" t="str">
        <f>IFERROR(VLOOKUP(L518,'Raw data - THC'!A502:AA3569,18,0),"")</f>
        <v/>
      </c>
      <c r="H518" s="10" t="str">
        <f>IFERROR(VLOOKUP(L518,'Raw data - THC'!A502:AA3569,20,0),"")</f>
        <v/>
      </c>
      <c r="I518" s="10" t="str">
        <f>IFERROR(VLOOKUP(L518,'Raw data - THC'!A502:AA3569,22,0),"")</f>
        <v/>
      </c>
      <c r="J518" s="10" t="str">
        <f>IFERROR(VLOOKUP(L518,'Raw data - THC'!A502:AA3569,24,0),"")</f>
        <v/>
      </c>
      <c r="K518" s="10" t="str">
        <f>IFERROR(VLOOKUP(L518,'Raw data - THC'!A502:AA3569,25,0),"")</f>
        <v/>
      </c>
      <c r="L518" s="8">
        <v>145</v>
      </c>
      <c r="N518"/>
    </row>
    <row r="519" spans="1:14" ht="16.5" x14ac:dyDescent="0.45">
      <c r="A519" s="10" t="str">
        <f>IFERROR(VLOOKUP(L519,'Raw data - THC'!A503:AA3570,4,0),"")</f>
        <v/>
      </c>
      <c r="B519" s="19" t="str">
        <f>IFERROR(VLOOKUP(L519,'Raw data - THC'!A503:AA3570,7,0),"")</f>
        <v/>
      </c>
      <c r="C519" s="10" t="str">
        <f>IFERROR(VLOOKUP(L519,'Raw data - THC'!A503:AA73570,9,0),"")</f>
        <v/>
      </c>
      <c r="D519" s="10" t="str">
        <f>IFERROR(VLOOKUP(L519,'Raw data - THC'!A503:AA3570,12,0),"")</f>
        <v/>
      </c>
      <c r="E519" s="10" t="str">
        <f>IFERROR(VLOOKUP(L519,'Raw data - THC'!A503:AA3570,14,0),"")</f>
        <v/>
      </c>
      <c r="F519" s="10" t="str">
        <f>IFERROR(VLOOKUP(L519,'Raw data - THC'!A503:AA3570,16,0),"")</f>
        <v/>
      </c>
      <c r="G519" s="10" t="str">
        <f>IFERROR(VLOOKUP(L519,'Raw data - THC'!A503:AA3570,18,0),"")</f>
        <v/>
      </c>
      <c r="H519" s="10" t="str">
        <f>IFERROR(VLOOKUP(L519,'Raw data - THC'!A503:AA3570,20,0),"")</f>
        <v/>
      </c>
      <c r="I519" s="10" t="str">
        <f>IFERROR(VLOOKUP(L519,'Raw data - THC'!A503:AA3570,22,0),"")</f>
        <v/>
      </c>
      <c r="J519" s="10" t="str">
        <f>IFERROR(VLOOKUP(L519,'Raw data - THC'!A503:AA3570,24,0),"")</f>
        <v/>
      </c>
      <c r="K519" s="10" t="str">
        <f>IFERROR(VLOOKUP(L519,'Raw data - THC'!A503:AA3570,25,0),"")</f>
        <v/>
      </c>
      <c r="L519" s="8">
        <v>145</v>
      </c>
      <c r="N519"/>
    </row>
    <row r="520" spans="1:14" ht="16.5" x14ac:dyDescent="0.45">
      <c r="A520" s="10" t="str">
        <f>IFERROR(VLOOKUP(L520,'Raw data - THC'!A504:AA3571,4,0),"")</f>
        <v/>
      </c>
      <c r="B520" s="19" t="str">
        <f>IFERROR(VLOOKUP(L520,'Raw data - THC'!A504:AA3571,7,0),"")</f>
        <v/>
      </c>
      <c r="C520" s="10" t="str">
        <f>IFERROR(VLOOKUP(L520,'Raw data - THC'!A504:AA73571,9,0),"")</f>
        <v/>
      </c>
      <c r="D520" s="10" t="str">
        <f>IFERROR(VLOOKUP(L520,'Raw data - THC'!A504:AA3571,12,0),"")</f>
        <v/>
      </c>
      <c r="E520" s="10" t="str">
        <f>IFERROR(VLOOKUP(L520,'Raw data - THC'!A504:AA3571,14,0),"")</f>
        <v/>
      </c>
      <c r="F520" s="10" t="str">
        <f>IFERROR(VLOOKUP(L520,'Raw data - THC'!A504:AA3571,16,0),"")</f>
        <v/>
      </c>
      <c r="G520" s="10" t="str">
        <f>IFERROR(VLOOKUP(L520,'Raw data - THC'!A504:AA3571,18,0),"")</f>
        <v/>
      </c>
      <c r="H520" s="10" t="str">
        <f>IFERROR(VLOOKUP(L520,'Raw data - THC'!A504:AA3571,20,0),"")</f>
        <v/>
      </c>
      <c r="I520" s="10" t="str">
        <f>IFERROR(VLOOKUP(L520,'Raw data - THC'!A504:AA3571,22,0),"")</f>
        <v/>
      </c>
      <c r="J520" s="10" t="str">
        <f>IFERROR(VLOOKUP(L520,'Raw data - THC'!A504:AA3571,24,0),"")</f>
        <v/>
      </c>
      <c r="K520" s="10" t="str">
        <f>IFERROR(VLOOKUP(L520,'Raw data - THC'!A504:AA3571,25,0),"")</f>
        <v/>
      </c>
      <c r="L520" s="8">
        <v>145</v>
      </c>
      <c r="N520"/>
    </row>
    <row r="521" spans="1:14" ht="16.5" x14ac:dyDescent="0.45">
      <c r="A521" s="10" t="str">
        <f>IFERROR(VLOOKUP(L521,'Raw data - THC'!A505:AA3572,4,0),"")</f>
        <v/>
      </c>
      <c r="B521" s="19" t="str">
        <f>IFERROR(VLOOKUP(L521,'Raw data - THC'!A505:AA3572,7,0),"")</f>
        <v/>
      </c>
      <c r="C521" s="10" t="str">
        <f>IFERROR(VLOOKUP(L521,'Raw data - THC'!A505:AA73572,9,0),"")</f>
        <v/>
      </c>
      <c r="D521" s="10" t="str">
        <f>IFERROR(VLOOKUP(L521,'Raw data - THC'!A505:AA3572,12,0),"")</f>
        <v/>
      </c>
      <c r="E521" s="10" t="str">
        <f>IFERROR(VLOOKUP(L521,'Raw data - THC'!A505:AA3572,14,0),"")</f>
        <v/>
      </c>
      <c r="F521" s="10" t="str">
        <f>IFERROR(VLOOKUP(L521,'Raw data - THC'!A505:AA3572,16,0),"")</f>
        <v/>
      </c>
      <c r="G521" s="10" t="str">
        <f>IFERROR(VLOOKUP(L521,'Raw data - THC'!A505:AA3572,18,0),"")</f>
        <v/>
      </c>
      <c r="H521" s="10" t="str">
        <f>IFERROR(VLOOKUP(L521,'Raw data - THC'!A505:AA3572,20,0),"")</f>
        <v/>
      </c>
      <c r="I521" s="10" t="str">
        <f>IFERROR(VLOOKUP(L521,'Raw data - THC'!A505:AA3572,22,0),"")</f>
        <v/>
      </c>
      <c r="J521" s="10" t="str">
        <f>IFERROR(VLOOKUP(L521,'Raw data - THC'!A505:AA3572,24,0),"")</f>
        <v/>
      </c>
      <c r="K521" s="10" t="str">
        <f>IFERROR(VLOOKUP(L521,'Raw data - THC'!A505:AA3572,25,0),"")</f>
        <v/>
      </c>
      <c r="L521" s="8">
        <v>145</v>
      </c>
      <c r="N521"/>
    </row>
    <row r="522" spans="1:14" ht="16.5" x14ac:dyDescent="0.45">
      <c r="A522" s="10" t="str">
        <f>IFERROR(VLOOKUP(L522,'Raw data - THC'!A506:AA3573,4,0),"")</f>
        <v/>
      </c>
      <c r="B522" s="19" t="str">
        <f>IFERROR(VLOOKUP(L522,'Raw data - THC'!A506:AA3573,7,0),"")</f>
        <v/>
      </c>
      <c r="C522" s="10" t="str">
        <f>IFERROR(VLOOKUP(L522,'Raw data - THC'!A506:AA73573,9,0),"")</f>
        <v/>
      </c>
      <c r="D522" s="10" t="str">
        <f>IFERROR(VLOOKUP(L522,'Raw data - THC'!A506:AA3573,12,0),"")</f>
        <v/>
      </c>
      <c r="E522" s="10" t="str">
        <f>IFERROR(VLOOKUP(L522,'Raw data - THC'!A506:AA3573,14,0),"")</f>
        <v/>
      </c>
      <c r="F522" s="10" t="str">
        <f>IFERROR(VLOOKUP(L522,'Raw data - THC'!A506:AA3573,16,0),"")</f>
        <v/>
      </c>
      <c r="G522" s="10" t="str">
        <f>IFERROR(VLOOKUP(L522,'Raw data - THC'!A506:AA3573,18,0),"")</f>
        <v/>
      </c>
      <c r="H522" s="10" t="str">
        <f>IFERROR(VLOOKUP(L522,'Raw data - THC'!A506:AA3573,20,0),"")</f>
        <v/>
      </c>
      <c r="I522" s="10" t="str">
        <f>IFERROR(VLOOKUP(L522,'Raw data - THC'!A506:AA3573,22,0),"")</f>
        <v/>
      </c>
      <c r="J522" s="10" t="str">
        <f>IFERROR(VLOOKUP(L522,'Raw data - THC'!A506:AA3573,24,0),"")</f>
        <v/>
      </c>
      <c r="K522" s="10" t="str">
        <f>IFERROR(VLOOKUP(L522,'Raw data - THC'!A506:AA3573,25,0),"")</f>
        <v/>
      </c>
      <c r="L522" s="8">
        <v>145</v>
      </c>
      <c r="N522"/>
    </row>
    <row r="523" spans="1:14" ht="16.5" x14ac:dyDescent="0.45">
      <c r="A523" s="10" t="str">
        <f>IFERROR(VLOOKUP(L523,'Raw data - THC'!A507:AA3574,4,0),"")</f>
        <v/>
      </c>
      <c r="B523" s="19" t="str">
        <f>IFERROR(VLOOKUP(L523,'Raw data - THC'!A507:AA3574,7,0),"")</f>
        <v/>
      </c>
      <c r="C523" s="10" t="str">
        <f>IFERROR(VLOOKUP(L523,'Raw data - THC'!A507:AA73574,9,0),"")</f>
        <v/>
      </c>
      <c r="D523" s="10" t="str">
        <f>IFERROR(VLOOKUP(L523,'Raw data - THC'!A507:AA3574,12,0),"")</f>
        <v/>
      </c>
      <c r="E523" s="10" t="str">
        <f>IFERROR(VLOOKUP(L523,'Raw data - THC'!A507:AA3574,14,0),"")</f>
        <v/>
      </c>
      <c r="F523" s="10" t="str">
        <f>IFERROR(VLOOKUP(L523,'Raw data - THC'!A507:AA3574,16,0),"")</f>
        <v/>
      </c>
      <c r="G523" s="10" t="str">
        <f>IFERROR(VLOOKUP(L523,'Raw data - THC'!A507:AA3574,18,0),"")</f>
        <v/>
      </c>
      <c r="H523" s="10" t="str">
        <f>IFERROR(VLOOKUP(L523,'Raw data - THC'!A507:AA3574,20,0),"")</f>
        <v/>
      </c>
      <c r="I523" s="10" t="str">
        <f>IFERROR(VLOOKUP(L523,'Raw data - THC'!A507:AA3574,22,0),"")</f>
        <v/>
      </c>
      <c r="J523" s="10" t="str">
        <f>IFERROR(VLOOKUP(L523,'Raw data - THC'!A507:AA3574,24,0),"")</f>
        <v/>
      </c>
      <c r="K523" s="10" t="str">
        <f>IFERROR(VLOOKUP(L523,'Raw data - THC'!A507:AA3574,25,0),"")</f>
        <v/>
      </c>
      <c r="L523" s="8">
        <v>145</v>
      </c>
      <c r="N523"/>
    </row>
    <row r="524" spans="1:14" ht="16.5" x14ac:dyDescent="0.45">
      <c r="A524" s="10" t="str">
        <f>IFERROR(VLOOKUP(L524,'Raw data - THC'!A508:AA3575,4,0),"")</f>
        <v/>
      </c>
      <c r="B524" s="19" t="str">
        <f>IFERROR(VLOOKUP(L524,'Raw data - THC'!A508:AA3575,7,0),"")</f>
        <v/>
      </c>
      <c r="C524" s="10" t="str">
        <f>IFERROR(VLOOKUP(L524,'Raw data - THC'!A508:AA73575,9,0),"")</f>
        <v/>
      </c>
      <c r="D524" s="10" t="str">
        <f>IFERROR(VLOOKUP(L524,'Raw data - THC'!A508:AA3575,12,0),"")</f>
        <v/>
      </c>
      <c r="E524" s="10" t="str">
        <f>IFERROR(VLOOKUP(L524,'Raw data - THC'!A508:AA3575,14,0),"")</f>
        <v/>
      </c>
      <c r="F524" s="10" t="str">
        <f>IFERROR(VLOOKUP(L524,'Raw data - THC'!A508:AA3575,16,0),"")</f>
        <v/>
      </c>
      <c r="G524" s="10" t="str">
        <f>IFERROR(VLOOKUP(L524,'Raw data - THC'!A508:AA3575,18,0),"")</f>
        <v/>
      </c>
      <c r="H524" s="10" t="str">
        <f>IFERROR(VLOOKUP(L524,'Raw data - THC'!A508:AA3575,20,0),"")</f>
        <v/>
      </c>
      <c r="I524" s="10" t="str">
        <f>IFERROR(VLOOKUP(L524,'Raw data - THC'!A508:AA3575,22,0),"")</f>
        <v/>
      </c>
      <c r="J524" s="10" t="str">
        <f>IFERROR(VLOOKUP(L524,'Raw data - THC'!A508:AA3575,24,0),"")</f>
        <v/>
      </c>
      <c r="K524" s="10" t="str">
        <f>IFERROR(VLOOKUP(L524,'Raw data - THC'!A508:AA3575,25,0),"")</f>
        <v/>
      </c>
      <c r="L524" s="8">
        <v>145</v>
      </c>
      <c r="N524"/>
    </row>
    <row r="525" spans="1:14" ht="16.5" x14ac:dyDescent="0.45">
      <c r="A525" s="10" t="str">
        <f>IFERROR(VLOOKUP(L525,'Raw data - THC'!A509:AA3576,4,0),"")</f>
        <v/>
      </c>
      <c r="B525" s="19" t="str">
        <f>IFERROR(VLOOKUP(L525,'Raw data - THC'!A509:AA3576,7,0),"")</f>
        <v/>
      </c>
      <c r="C525" s="10" t="str">
        <f>IFERROR(VLOOKUP(L525,'Raw data - THC'!A509:AA73576,9,0),"")</f>
        <v/>
      </c>
      <c r="D525" s="10" t="str">
        <f>IFERROR(VLOOKUP(L525,'Raw data - THC'!A509:AA3576,12,0),"")</f>
        <v/>
      </c>
      <c r="E525" s="10" t="str">
        <f>IFERROR(VLOOKUP(L525,'Raw data - THC'!A509:AA3576,14,0),"")</f>
        <v/>
      </c>
      <c r="F525" s="10" t="str">
        <f>IFERROR(VLOOKUP(L525,'Raw data - THC'!A509:AA3576,16,0),"")</f>
        <v/>
      </c>
      <c r="G525" s="10" t="str">
        <f>IFERROR(VLOOKUP(L525,'Raw data - THC'!A509:AA3576,18,0),"")</f>
        <v/>
      </c>
      <c r="H525" s="10" t="str">
        <f>IFERROR(VLOOKUP(L525,'Raw data - THC'!A509:AA3576,20,0),"")</f>
        <v/>
      </c>
      <c r="I525" s="10" t="str">
        <f>IFERROR(VLOOKUP(L525,'Raw data - THC'!A509:AA3576,22,0),"")</f>
        <v/>
      </c>
      <c r="J525" s="10" t="str">
        <f>IFERROR(VLOOKUP(L525,'Raw data - THC'!A509:AA3576,24,0),"")</f>
        <v/>
      </c>
      <c r="K525" s="10" t="str">
        <f>IFERROR(VLOOKUP(L525,'Raw data - THC'!A509:AA3576,25,0),"")</f>
        <v/>
      </c>
      <c r="L525" s="8">
        <v>145</v>
      </c>
      <c r="N525"/>
    </row>
    <row r="526" spans="1:14" ht="16.5" x14ac:dyDescent="0.45">
      <c r="A526" s="10" t="str">
        <f>IFERROR(VLOOKUP(L526,'Raw data - THC'!A510:AA3577,4,0),"")</f>
        <v/>
      </c>
      <c r="B526" s="19" t="str">
        <f>IFERROR(VLOOKUP(L526,'Raw data - THC'!A510:AA3577,7,0),"")</f>
        <v/>
      </c>
      <c r="C526" s="10" t="str">
        <f>IFERROR(VLOOKUP(L526,'Raw data - THC'!A510:AA73577,9,0),"")</f>
        <v/>
      </c>
      <c r="D526" s="10" t="str">
        <f>IFERROR(VLOOKUP(L526,'Raw data - THC'!A510:AA3577,12,0),"")</f>
        <v/>
      </c>
      <c r="E526" s="10" t="str">
        <f>IFERROR(VLOOKUP(L526,'Raw data - THC'!A510:AA3577,14,0),"")</f>
        <v/>
      </c>
      <c r="F526" s="10" t="str">
        <f>IFERROR(VLOOKUP(L526,'Raw data - THC'!A510:AA3577,16,0),"")</f>
        <v/>
      </c>
      <c r="G526" s="10" t="str">
        <f>IFERROR(VLOOKUP(L526,'Raw data - THC'!A510:AA3577,18,0),"")</f>
        <v/>
      </c>
      <c r="H526" s="10" t="str">
        <f>IFERROR(VLOOKUP(L526,'Raw data - THC'!A510:AA3577,20,0),"")</f>
        <v/>
      </c>
      <c r="I526" s="10" t="str">
        <f>IFERROR(VLOOKUP(L526,'Raw data - THC'!A510:AA3577,22,0),"")</f>
        <v/>
      </c>
      <c r="J526" s="10" t="str">
        <f>IFERROR(VLOOKUP(L526,'Raw data - THC'!A510:AA3577,24,0),"")</f>
        <v/>
      </c>
      <c r="K526" s="10" t="str">
        <f>IFERROR(VLOOKUP(L526,'Raw data - THC'!A510:AA3577,25,0),"")</f>
        <v/>
      </c>
      <c r="L526" s="8">
        <v>145</v>
      </c>
      <c r="N526"/>
    </row>
    <row r="527" spans="1:14" ht="16.5" x14ac:dyDescent="0.45">
      <c r="A527" s="10" t="str">
        <f>IFERROR(VLOOKUP(L527,'Raw data - THC'!A511:AA3578,4,0),"")</f>
        <v/>
      </c>
      <c r="B527" s="19" t="str">
        <f>IFERROR(VLOOKUP(L527,'Raw data - THC'!A511:AA3578,7,0),"")</f>
        <v/>
      </c>
      <c r="C527" s="10" t="str">
        <f>IFERROR(VLOOKUP(L527,'Raw data - THC'!A511:AA73578,9,0),"")</f>
        <v/>
      </c>
      <c r="D527" s="10" t="str">
        <f>IFERROR(VLOOKUP(L527,'Raw data - THC'!A511:AA3578,12,0),"")</f>
        <v/>
      </c>
      <c r="E527" s="10" t="str">
        <f>IFERROR(VLOOKUP(L527,'Raw data - THC'!A511:AA3578,14,0),"")</f>
        <v/>
      </c>
      <c r="F527" s="10" t="str">
        <f>IFERROR(VLOOKUP(L527,'Raw data - THC'!A511:AA3578,16,0),"")</f>
        <v/>
      </c>
      <c r="G527" s="10" t="str">
        <f>IFERROR(VLOOKUP(L527,'Raw data - THC'!A511:AA3578,18,0),"")</f>
        <v/>
      </c>
      <c r="H527" s="10" t="str">
        <f>IFERROR(VLOOKUP(L527,'Raw data - THC'!A511:AA3578,20,0),"")</f>
        <v/>
      </c>
      <c r="I527" s="10" t="str">
        <f>IFERROR(VLOOKUP(L527,'Raw data - THC'!A511:AA3578,22,0),"")</f>
        <v/>
      </c>
      <c r="J527" s="10" t="str">
        <f>IFERROR(VLOOKUP(L527,'Raw data - THC'!A511:AA3578,24,0),"")</f>
        <v/>
      </c>
      <c r="K527" s="10" t="str">
        <f>IFERROR(VLOOKUP(L527,'Raw data - THC'!A511:AA3578,25,0),"")</f>
        <v/>
      </c>
      <c r="L527" s="8">
        <v>145</v>
      </c>
      <c r="N527"/>
    </row>
    <row r="528" spans="1:14" ht="16.5" x14ac:dyDescent="0.45">
      <c r="A528" s="10" t="str">
        <f>IFERROR(VLOOKUP(L528,'Raw data - THC'!A512:AA3579,4,0),"")</f>
        <v/>
      </c>
      <c r="B528" s="19" t="str">
        <f>IFERROR(VLOOKUP(L528,'Raw data - THC'!A512:AA3579,7,0),"")</f>
        <v/>
      </c>
      <c r="C528" s="10" t="str">
        <f>IFERROR(VLOOKUP(L528,'Raw data - THC'!A512:AA73579,9,0),"")</f>
        <v/>
      </c>
      <c r="D528" s="10" t="str">
        <f>IFERROR(VLOOKUP(L528,'Raw data - THC'!A512:AA3579,12,0),"")</f>
        <v/>
      </c>
      <c r="E528" s="10" t="str">
        <f>IFERROR(VLOOKUP(L528,'Raw data - THC'!A512:AA3579,14,0),"")</f>
        <v/>
      </c>
      <c r="F528" s="10" t="str">
        <f>IFERROR(VLOOKUP(L528,'Raw data - THC'!A512:AA3579,16,0),"")</f>
        <v/>
      </c>
      <c r="G528" s="10" t="str">
        <f>IFERROR(VLOOKUP(L528,'Raw data - THC'!A512:AA3579,18,0),"")</f>
        <v/>
      </c>
      <c r="H528" s="10" t="str">
        <f>IFERROR(VLOOKUP(L528,'Raw data - THC'!A512:AA3579,20,0),"")</f>
        <v/>
      </c>
      <c r="I528" s="10" t="str">
        <f>IFERROR(VLOOKUP(L528,'Raw data - THC'!A512:AA3579,22,0),"")</f>
        <v/>
      </c>
      <c r="J528" s="10" t="str">
        <f>IFERROR(VLOOKUP(L528,'Raw data - THC'!A512:AA3579,24,0),"")</f>
        <v/>
      </c>
      <c r="K528" s="10" t="str">
        <f>IFERROR(VLOOKUP(L528,'Raw data - THC'!A512:AA3579,25,0),"")</f>
        <v/>
      </c>
      <c r="L528" s="8">
        <v>145</v>
      </c>
      <c r="N528"/>
    </row>
    <row r="529" spans="1:14" ht="16.5" x14ac:dyDescent="0.45">
      <c r="A529" s="10" t="str">
        <f>IFERROR(VLOOKUP(L529,'Raw data - THC'!A513:AA3580,4,0),"")</f>
        <v/>
      </c>
      <c r="B529" s="19" t="str">
        <f>IFERROR(VLOOKUP(L529,'Raw data - THC'!A513:AA3580,7,0),"")</f>
        <v/>
      </c>
      <c r="C529" s="10" t="str">
        <f>IFERROR(VLOOKUP(L529,'Raw data - THC'!A513:AA73580,9,0),"")</f>
        <v/>
      </c>
      <c r="D529" s="10" t="str">
        <f>IFERROR(VLOOKUP(L529,'Raw data - THC'!A513:AA3580,12,0),"")</f>
        <v/>
      </c>
      <c r="E529" s="10" t="str">
        <f>IFERROR(VLOOKUP(L529,'Raw data - THC'!A513:AA3580,14,0),"")</f>
        <v/>
      </c>
      <c r="F529" s="10" t="str">
        <f>IFERROR(VLOOKUP(L529,'Raw data - THC'!A513:AA3580,16,0),"")</f>
        <v/>
      </c>
      <c r="G529" s="10" t="str">
        <f>IFERROR(VLOOKUP(L529,'Raw data - THC'!A513:AA3580,18,0),"")</f>
        <v/>
      </c>
      <c r="H529" s="10" t="str">
        <f>IFERROR(VLOOKUP(L529,'Raw data - THC'!A513:AA3580,20,0),"")</f>
        <v/>
      </c>
      <c r="I529" s="10" t="str">
        <f>IFERROR(VLOOKUP(L529,'Raw data - THC'!A513:AA3580,22,0),"")</f>
        <v/>
      </c>
      <c r="J529" s="10" t="str">
        <f>IFERROR(VLOOKUP(L529,'Raw data - THC'!A513:AA3580,24,0),"")</f>
        <v/>
      </c>
      <c r="K529" s="10" t="str">
        <f>IFERROR(VLOOKUP(L529,'Raw data - THC'!A513:AA3580,25,0),"")</f>
        <v/>
      </c>
      <c r="L529" s="8">
        <v>145</v>
      </c>
      <c r="N529"/>
    </row>
    <row r="530" spans="1:14" ht="16.5" x14ac:dyDescent="0.45">
      <c r="A530" s="10" t="str">
        <f>IFERROR(VLOOKUP(L530,'Raw data - THC'!A514:AA3581,4,0),"")</f>
        <v/>
      </c>
      <c r="B530" s="19" t="str">
        <f>IFERROR(VLOOKUP(L530,'Raw data - THC'!A514:AA3581,7,0),"")</f>
        <v/>
      </c>
      <c r="C530" s="10" t="str">
        <f>IFERROR(VLOOKUP(L530,'Raw data - THC'!A514:AA73581,9,0),"")</f>
        <v/>
      </c>
      <c r="D530" s="10" t="str">
        <f>IFERROR(VLOOKUP(L530,'Raw data - THC'!A514:AA3581,12,0),"")</f>
        <v/>
      </c>
      <c r="E530" s="10" t="str">
        <f>IFERROR(VLOOKUP(L530,'Raw data - THC'!A514:AA3581,14,0),"")</f>
        <v/>
      </c>
      <c r="F530" s="10" t="str">
        <f>IFERROR(VLOOKUP(L530,'Raw data - THC'!A514:AA3581,16,0),"")</f>
        <v/>
      </c>
      <c r="G530" s="10" t="str">
        <f>IFERROR(VLOOKUP(L530,'Raw data - THC'!A514:AA3581,18,0),"")</f>
        <v/>
      </c>
      <c r="H530" s="10" t="str">
        <f>IFERROR(VLOOKUP(L530,'Raw data - THC'!A514:AA3581,20,0),"")</f>
        <v/>
      </c>
      <c r="I530" s="10" t="str">
        <f>IFERROR(VLOOKUP(L530,'Raw data - THC'!A514:AA3581,22,0),"")</f>
        <v/>
      </c>
      <c r="J530" s="10" t="str">
        <f>IFERROR(VLOOKUP(L530,'Raw data - THC'!A514:AA3581,24,0),"")</f>
        <v/>
      </c>
      <c r="K530" s="10" t="str">
        <f>IFERROR(VLOOKUP(L530,'Raw data - THC'!A514:AA3581,25,0),"")</f>
        <v/>
      </c>
      <c r="L530" s="8">
        <v>145</v>
      </c>
      <c r="N530"/>
    </row>
    <row r="531" spans="1:14" ht="16.5" x14ac:dyDescent="0.45">
      <c r="A531" s="10" t="str">
        <f>IFERROR(VLOOKUP(L531,'Raw data - THC'!A515:AA3582,4,0),"")</f>
        <v/>
      </c>
      <c r="B531" s="19" t="str">
        <f>IFERROR(VLOOKUP(L531,'Raw data - THC'!A515:AA3582,7,0),"")</f>
        <v/>
      </c>
      <c r="C531" s="10" t="str">
        <f>IFERROR(VLOOKUP(L531,'Raw data - THC'!A515:AA73582,9,0),"")</f>
        <v/>
      </c>
      <c r="D531" s="10" t="str">
        <f>IFERROR(VLOOKUP(L531,'Raw data - THC'!A515:AA3582,12,0),"")</f>
        <v/>
      </c>
      <c r="E531" s="10" t="str">
        <f>IFERROR(VLOOKUP(L531,'Raw data - THC'!A515:AA3582,14,0),"")</f>
        <v/>
      </c>
      <c r="F531" s="10" t="str">
        <f>IFERROR(VLOOKUP(L531,'Raw data - THC'!A515:AA3582,16,0),"")</f>
        <v/>
      </c>
      <c r="G531" s="10" t="str">
        <f>IFERROR(VLOOKUP(L531,'Raw data - THC'!A515:AA3582,18,0),"")</f>
        <v/>
      </c>
      <c r="H531" s="10" t="str">
        <f>IFERROR(VLOOKUP(L531,'Raw data - THC'!A515:AA3582,20,0),"")</f>
        <v/>
      </c>
      <c r="I531" s="10" t="str">
        <f>IFERROR(VLOOKUP(L531,'Raw data - THC'!A515:AA3582,22,0),"")</f>
        <v/>
      </c>
      <c r="J531" s="10" t="str">
        <f>IFERROR(VLOOKUP(L531,'Raw data - THC'!A515:AA3582,24,0),"")</f>
        <v/>
      </c>
      <c r="K531" s="10" t="str">
        <f>IFERROR(VLOOKUP(L531,'Raw data - THC'!A515:AA3582,25,0),"")</f>
        <v/>
      </c>
      <c r="L531" s="8">
        <v>145</v>
      </c>
      <c r="N531"/>
    </row>
    <row r="532" spans="1:14" ht="16.5" x14ac:dyDescent="0.45">
      <c r="A532" s="10" t="str">
        <f>IFERROR(VLOOKUP(L532,'Raw data - THC'!A516:AA3583,4,0),"")</f>
        <v/>
      </c>
      <c r="B532" s="19" t="str">
        <f>IFERROR(VLOOKUP(L532,'Raw data - THC'!A516:AA3583,7,0),"")</f>
        <v/>
      </c>
      <c r="C532" s="10" t="str">
        <f>IFERROR(VLOOKUP(L532,'Raw data - THC'!A516:AA73583,9,0),"")</f>
        <v/>
      </c>
      <c r="D532" s="10" t="str">
        <f>IFERROR(VLOOKUP(L532,'Raw data - THC'!A516:AA3583,12,0),"")</f>
        <v/>
      </c>
      <c r="E532" s="10" t="str">
        <f>IFERROR(VLOOKUP(L532,'Raw data - THC'!A516:AA3583,14,0),"")</f>
        <v/>
      </c>
      <c r="F532" s="10" t="str">
        <f>IFERROR(VLOOKUP(L532,'Raw data - THC'!A516:AA3583,16,0),"")</f>
        <v/>
      </c>
      <c r="G532" s="10" t="str">
        <f>IFERROR(VLOOKUP(L532,'Raw data - THC'!A516:AA3583,18,0),"")</f>
        <v/>
      </c>
      <c r="H532" s="10" t="str">
        <f>IFERROR(VLOOKUP(L532,'Raw data - THC'!A516:AA3583,20,0),"")</f>
        <v/>
      </c>
      <c r="I532" s="10" t="str">
        <f>IFERROR(VLOOKUP(L532,'Raw data - THC'!A516:AA3583,22,0),"")</f>
        <v/>
      </c>
      <c r="J532" s="10" t="str">
        <f>IFERROR(VLOOKUP(L532,'Raw data - THC'!A516:AA3583,24,0),"")</f>
        <v/>
      </c>
      <c r="K532" s="10" t="str">
        <f>IFERROR(VLOOKUP(L532,'Raw data - THC'!A516:AA3583,25,0),"")</f>
        <v/>
      </c>
      <c r="L532" s="8">
        <v>145</v>
      </c>
      <c r="N532"/>
    </row>
    <row r="533" spans="1:14" ht="16.5" x14ac:dyDescent="0.45">
      <c r="A533" s="10" t="str">
        <f>IFERROR(VLOOKUP(L533,'Raw data - THC'!A517:AA3584,4,0),"")</f>
        <v/>
      </c>
      <c r="B533" s="19" t="str">
        <f>IFERROR(VLOOKUP(L533,'Raw data - THC'!A517:AA3584,7,0),"")</f>
        <v/>
      </c>
      <c r="C533" s="10" t="str">
        <f>IFERROR(VLOOKUP(L533,'Raw data - THC'!A517:AA73584,9,0),"")</f>
        <v/>
      </c>
      <c r="D533" s="10" t="str">
        <f>IFERROR(VLOOKUP(L533,'Raw data - THC'!A517:AA3584,12,0),"")</f>
        <v/>
      </c>
      <c r="E533" s="10" t="str">
        <f>IFERROR(VLOOKUP(L533,'Raw data - THC'!A517:AA3584,14,0),"")</f>
        <v/>
      </c>
      <c r="F533" s="10" t="str">
        <f>IFERROR(VLOOKUP(L533,'Raw data - THC'!A517:AA3584,16,0),"")</f>
        <v/>
      </c>
      <c r="G533" s="10" t="str">
        <f>IFERROR(VLOOKUP(L533,'Raw data - THC'!A517:AA3584,18,0),"")</f>
        <v/>
      </c>
      <c r="H533" s="10" t="str">
        <f>IFERROR(VLOOKUP(L533,'Raw data - THC'!A517:AA3584,20,0),"")</f>
        <v/>
      </c>
      <c r="I533" s="10" t="str">
        <f>IFERROR(VLOOKUP(L533,'Raw data - THC'!A517:AA3584,22,0),"")</f>
        <v/>
      </c>
      <c r="J533" s="10" t="str">
        <f>IFERROR(VLOOKUP(L533,'Raw data - THC'!A517:AA3584,24,0),"")</f>
        <v/>
      </c>
      <c r="K533" s="10" t="str">
        <f>IFERROR(VLOOKUP(L533,'Raw data - THC'!A517:AA3584,25,0),"")</f>
        <v/>
      </c>
      <c r="L533" s="8">
        <v>145</v>
      </c>
      <c r="N533"/>
    </row>
    <row r="534" spans="1:14" ht="16.5" x14ac:dyDescent="0.45">
      <c r="A534" s="10" t="str">
        <f>IFERROR(VLOOKUP(L534,'Raw data - THC'!A518:AA3585,4,0),"")</f>
        <v/>
      </c>
      <c r="B534" s="19" t="str">
        <f>IFERROR(VLOOKUP(L534,'Raw data - THC'!A518:AA3585,7,0),"")</f>
        <v/>
      </c>
      <c r="C534" s="10" t="str">
        <f>IFERROR(VLOOKUP(L534,'Raw data - THC'!A518:AA73585,9,0),"")</f>
        <v/>
      </c>
      <c r="D534" s="10" t="str">
        <f>IFERROR(VLOOKUP(L534,'Raw data - THC'!A518:AA3585,12,0),"")</f>
        <v/>
      </c>
      <c r="E534" s="10" t="str">
        <f>IFERROR(VLOOKUP(L534,'Raw data - THC'!A518:AA3585,14,0),"")</f>
        <v/>
      </c>
      <c r="F534" s="10" t="str">
        <f>IFERROR(VLOOKUP(L534,'Raw data - THC'!A518:AA3585,16,0),"")</f>
        <v/>
      </c>
      <c r="G534" s="10" t="str">
        <f>IFERROR(VLOOKUP(L534,'Raw data - THC'!A518:AA3585,18,0),"")</f>
        <v/>
      </c>
      <c r="H534" s="10" t="str">
        <f>IFERROR(VLOOKUP(L534,'Raw data - THC'!A518:AA3585,20,0),"")</f>
        <v/>
      </c>
      <c r="I534" s="10" t="str">
        <f>IFERROR(VLOOKUP(L534,'Raw data - THC'!A518:AA3585,22,0),"")</f>
        <v/>
      </c>
      <c r="J534" s="10" t="str">
        <f>IFERROR(VLOOKUP(L534,'Raw data - THC'!A518:AA3585,24,0),"")</f>
        <v/>
      </c>
      <c r="K534" s="10" t="str">
        <f>IFERROR(VLOOKUP(L534,'Raw data - THC'!A518:AA3585,25,0),"")</f>
        <v/>
      </c>
      <c r="L534" s="8">
        <v>145</v>
      </c>
      <c r="N534"/>
    </row>
    <row r="535" spans="1:14" ht="16.5" x14ac:dyDescent="0.45">
      <c r="A535" s="10" t="str">
        <f>IFERROR(VLOOKUP(L535,'Raw data - THC'!A519:AA3586,4,0),"")</f>
        <v/>
      </c>
      <c r="B535" s="19" t="str">
        <f>IFERROR(VLOOKUP(L535,'Raw data - THC'!A519:AA3586,7,0),"")</f>
        <v/>
      </c>
      <c r="C535" s="10" t="str">
        <f>IFERROR(VLOOKUP(L535,'Raw data - THC'!A519:AA73586,9,0),"")</f>
        <v/>
      </c>
      <c r="D535" s="10" t="str">
        <f>IFERROR(VLOOKUP(L535,'Raw data - THC'!A519:AA3586,12,0),"")</f>
        <v/>
      </c>
      <c r="E535" s="10" t="str">
        <f>IFERROR(VLOOKUP(L535,'Raw data - THC'!A519:AA3586,14,0),"")</f>
        <v/>
      </c>
      <c r="F535" s="10" t="str">
        <f>IFERROR(VLOOKUP(L535,'Raw data - THC'!A519:AA3586,16,0),"")</f>
        <v/>
      </c>
      <c r="G535" s="10" t="str">
        <f>IFERROR(VLOOKUP(L535,'Raw data - THC'!A519:AA3586,18,0),"")</f>
        <v/>
      </c>
      <c r="H535" s="10" t="str">
        <f>IFERROR(VLOOKUP(L535,'Raw data - THC'!A519:AA3586,20,0),"")</f>
        <v/>
      </c>
      <c r="I535" s="10" t="str">
        <f>IFERROR(VLOOKUP(L535,'Raw data - THC'!A519:AA3586,22,0),"")</f>
        <v/>
      </c>
      <c r="J535" s="10" t="str">
        <f>IFERROR(VLOOKUP(L535,'Raw data - THC'!A519:AA3586,24,0),"")</f>
        <v/>
      </c>
      <c r="K535" s="10" t="str">
        <f>IFERROR(VLOOKUP(L535,'Raw data - THC'!A519:AA3586,25,0),"")</f>
        <v/>
      </c>
      <c r="L535" s="8">
        <v>145</v>
      </c>
      <c r="N535"/>
    </row>
    <row r="536" spans="1:14" ht="16.5" x14ac:dyDescent="0.45">
      <c r="A536" s="10" t="str">
        <f>IFERROR(VLOOKUP(L536,'Raw data - THC'!A520:AA3587,4,0),"")</f>
        <v/>
      </c>
      <c r="B536" s="19" t="str">
        <f>IFERROR(VLOOKUP(L536,'Raw data - THC'!A520:AA3587,7,0),"")</f>
        <v/>
      </c>
      <c r="C536" s="10" t="str">
        <f>IFERROR(VLOOKUP(L536,'Raw data - THC'!A520:AA73587,9,0),"")</f>
        <v/>
      </c>
      <c r="D536" s="10" t="str">
        <f>IFERROR(VLOOKUP(L536,'Raw data - THC'!A520:AA3587,12,0),"")</f>
        <v/>
      </c>
      <c r="E536" s="10" t="str">
        <f>IFERROR(VLOOKUP(L536,'Raw data - THC'!A520:AA3587,14,0),"")</f>
        <v/>
      </c>
      <c r="F536" s="10" t="str">
        <f>IFERROR(VLOOKUP(L536,'Raw data - THC'!A520:AA3587,16,0),"")</f>
        <v/>
      </c>
      <c r="G536" s="10" t="str">
        <f>IFERROR(VLOOKUP(L536,'Raw data - THC'!A520:AA3587,18,0),"")</f>
        <v/>
      </c>
      <c r="H536" s="10" t="str">
        <f>IFERROR(VLOOKUP(L536,'Raw data - THC'!A520:AA3587,20,0),"")</f>
        <v/>
      </c>
      <c r="I536" s="10" t="str">
        <f>IFERROR(VLOOKUP(L536,'Raw data - THC'!A520:AA3587,22,0),"")</f>
        <v/>
      </c>
      <c r="J536" s="10" t="str">
        <f>IFERROR(VLOOKUP(L536,'Raw data - THC'!A520:AA3587,24,0),"")</f>
        <v/>
      </c>
      <c r="K536" s="10" t="str">
        <f>IFERROR(VLOOKUP(L536,'Raw data - THC'!A520:AA3587,25,0),"")</f>
        <v/>
      </c>
      <c r="L536" s="8">
        <v>145</v>
      </c>
      <c r="N536"/>
    </row>
    <row r="537" spans="1:14" ht="16.5" x14ac:dyDescent="0.45">
      <c r="A537" s="10" t="str">
        <f>IFERROR(VLOOKUP(L537,'Raw data - THC'!A521:AA3588,4,0),"")</f>
        <v/>
      </c>
      <c r="B537" s="19" t="str">
        <f>IFERROR(VLOOKUP(L537,'Raw data - THC'!A521:AA3588,7,0),"")</f>
        <v/>
      </c>
      <c r="C537" s="10" t="str">
        <f>IFERROR(VLOOKUP(L537,'Raw data - THC'!A521:AA73588,9,0),"")</f>
        <v/>
      </c>
      <c r="D537" s="10" t="str">
        <f>IFERROR(VLOOKUP(L537,'Raw data - THC'!A521:AA3588,12,0),"")</f>
        <v/>
      </c>
      <c r="E537" s="10" t="str">
        <f>IFERROR(VLOOKUP(L537,'Raw data - THC'!A521:AA3588,14,0),"")</f>
        <v/>
      </c>
      <c r="F537" s="10" t="str">
        <f>IFERROR(VLOOKUP(L537,'Raw data - THC'!A521:AA3588,16,0),"")</f>
        <v/>
      </c>
      <c r="G537" s="10" t="str">
        <f>IFERROR(VLOOKUP(L537,'Raw data - THC'!A521:AA3588,18,0),"")</f>
        <v/>
      </c>
      <c r="H537" s="10" t="str">
        <f>IFERROR(VLOOKUP(L537,'Raw data - THC'!A521:AA3588,20,0),"")</f>
        <v/>
      </c>
      <c r="I537" s="10" t="str">
        <f>IFERROR(VLOOKUP(L537,'Raw data - THC'!A521:AA3588,22,0),"")</f>
        <v/>
      </c>
      <c r="J537" s="10" t="str">
        <f>IFERROR(VLOOKUP(L537,'Raw data - THC'!A521:AA3588,24,0),"")</f>
        <v/>
      </c>
      <c r="K537" s="10" t="str">
        <f>IFERROR(VLOOKUP(L537,'Raw data - THC'!A521:AA3588,25,0),"")</f>
        <v/>
      </c>
      <c r="L537" s="8">
        <v>145</v>
      </c>
      <c r="N537"/>
    </row>
    <row r="538" spans="1:14" ht="16.5" x14ac:dyDescent="0.45">
      <c r="A538" s="10" t="str">
        <f>IFERROR(VLOOKUP(L538,'Raw data - THC'!A522:AA3589,4,0),"")</f>
        <v/>
      </c>
      <c r="B538" s="19" t="str">
        <f>IFERROR(VLOOKUP(L538,'Raw data - THC'!A522:AA3589,7,0),"")</f>
        <v/>
      </c>
      <c r="C538" s="10" t="str">
        <f>IFERROR(VLOOKUP(L538,'Raw data - THC'!A522:AA73589,9,0),"")</f>
        <v/>
      </c>
      <c r="D538" s="10" t="str">
        <f>IFERROR(VLOOKUP(L538,'Raw data - THC'!A522:AA3589,12,0),"")</f>
        <v/>
      </c>
      <c r="E538" s="10" t="str">
        <f>IFERROR(VLOOKUP(L538,'Raw data - THC'!A522:AA3589,14,0),"")</f>
        <v/>
      </c>
      <c r="F538" s="10" t="str">
        <f>IFERROR(VLOOKUP(L538,'Raw data - THC'!A522:AA3589,16,0),"")</f>
        <v/>
      </c>
      <c r="G538" s="10" t="str">
        <f>IFERROR(VLOOKUP(L538,'Raw data - THC'!A522:AA3589,18,0),"")</f>
        <v/>
      </c>
      <c r="H538" s="10" t="str">
        <f>IFERROR(VLOOKUP(L538,'Raw data - THC'!A522:AA3589,20,0),"")</f>
        <v/>
      </c>
      <c r="I538" s="10" t="str">
        <f>IFERROR(VLOOKUP(L538,'Raw data - THC'!A522:AA3589,22,0),"")</f>
        <v/>
      </c>
      <c r="J538" s="10" t="str">
        <f>IFERROR(VLOOKUP(L538,'Raw data - THC'!A522:AA3589,24,0),"")</f>
        <v/>
      </c>
      <c r="K538" s="10" t="str">
        <f>IFERROR(VLOOKUP(L538,'Raw data - THC'!A522:AA3589,25,0),"")</f>
        <v/>
      </c>
      <c r="L538" s="8">
        <v>145</v>
      </c>
      <c r="N538"/>
    </row>
    <row r="539" spans="1:14" ht="16.5" x14ac:dyDescent="0.45">
      <c r="A539" s="10" t="str">
        <f>IFERROR(VLOOKUP(L539,'Raw data - THC'!A523:AA3590,4,0),"")</f>
        <v/>
      </c>
      <c r="B539" s="19" t="str">
        <f>IFERROR(VLOOKUP(L539,'Raw data - THC'!A523:AA3590,7,0),"")</f>
        <v/>
      </c>
      <c r="C539" s="10" t="str">
        <f>IFERROR(VLOOKUP(L539,'Raw data - THC'!A523:AA73590,9,0),"")</f>
        <v/>
      </c>
      <c r="D539" s="10" t="str">
        <f>IFERROR(VLOOKUP(L539,'Raw data - THC'!A523:AA3590,12,0),"")</f>
        <v/>
      </c>
      <c r="E539" s="10" t="str">
        <f>IFERROR(VLOOKUP(L539,'Raw data - THC'!A523:AA3590,14,0),"")</f>
        <v/>
      </c>
      <c r="F539" s="10" t="str">
        <f>IFERROR(VLOOKUP(L539,'Raw data - THC'!A523:AA3590,16,0),"")</f>
        <v/>
      </c>
      <c r="G539" s="10" t="str">
        <f>IFERROR(VLOOKUP(L539,'Raw data - THC'!A523:AA3590,18,0),"")</f>
        <v/>
      </c>
      <c r="H539" s="10" t="str">
        <f>IFERROR(VLOOKUP(L539,'Raw data - THC'!A523:AA3590,20,0),"")</f>
        <v/>
      </c>
      <c r="I539" s="10" t="str">
        <f>IFERROR(VLOOKUP(L539,'Raw data - THC'!A523:AA3590,22,0),"")</f>
        <v/>
      </c>
      <c r="J539" s="10" t="str">
        <f>IFERROR(VLOOKUP(L539,'Raw data - THC'!A523:AA3590,24,0),"")</f>
        <v/>
      </c>
      <c r="K539" s="10" t="str">
        <f>IFERROR(VLOOKUP(L539,'Raw data - THC'!A523:AA3590,25,0),"")</f>
        <v/>
      </c>
      <c r="L539" s="8">
        <v>145</v>
      </c>
      <c r="N539"/>
    </row>
    <row r="540" spans="1:14" ht="16.5" x14ac:dyDescent="0.45">
      <c r="A540" s="10" t="str">
        <f>IFERROR(VLOOKUP(L540,'Raw data - THC'!A524:AA3591,4,0),"")</f>
        <v/>
      </c>
      <c r="B540" s="19" t="str">
        <f>IFERROR(VLOOKUP(L540,'Raw data - THC'!A524:AA3591,7,0),"")</f>
        <v/>
      </c>
      <c r="C540" s="10" t="str">
        <f>IFERROR(VLOOKUP(L540,'Raw data - THC'!A524:AA73591,9,0),"")</f>
        <v/>
      </c>
      <c r="D540" s="10" t="str">
        <f>IFERROR(VLOOKUP(L540,'Raw data - THC'!A524:AA3591,12,0),"")</f>
        <v/>
      </c>
      <c r="E540" s="10" t="str">
        <f>IFERROR(VLOOKUP(L540,'Raw data - THC'!A524:AA3591,14,0),"")</f>
        <v/>
      </c>
      <c r="F540" s="10" t="str">
        <f>IFERROR(VLOOKUP(L540,'Raw data - THC'!A524:AA3591,16,0),"")</f>
        <v/>
      </c>
      <c r="G540" s="10" t="str">
        <f>IFERROR(VLOOKUP(L540,'Raw data - THC'!A524:AA3591,18,0),"")</f>
        <v/>
      </c>
      <c r="H540" s="10" t="str">
        <f>IFERROR(VLOOKUP(L540,'Raw data - THC'!A524:AA3591,20,0),"")</f>
        <v/>
      </c>
      <c r="I540" s="10" t="str">
        <f>IFERROR(VLOOKUP(L540,'Raw data - THC'!A524:AA3591,22,0),"")</f>
        <v/>
      </c>
      <c r="J540" s="10" t="str">
        <f>IFERROR(VLOOKUP(L540,'Raw data - THC'!A524:AA3591,24,0),"")</f>
        <v/>
      </c>
      <c r="K540" s="10" t="str">
        <f>IFERROR(VLOOKUP(L540,'Raw data - THC'!A524:AA3591,25,0),"")</f>
        <v/>
      </c>
      <c r="L540" s="8">
        <v>145</v>
      </c>
      <c r="N540"/>
    </row>
    <row r="541" spans="1:14" ht="16.5" x14ac:dyDescent="0.45">
      <c r="A541" s="10" t="str">
        <f>IFERROR(VLOOKUP(L541,'Raw data - THC'!A525:AA3592,4,0),"")</f>
        <v/>
      </c>
      <c r="B541" s="19" t="str">
        <f>IFERROR(VLOOKUP(L541,'Raw data - THC'!A525:AA3592,7,0),"")</f>
        <v/>
      </c>
      <c r="C541" s="10" t="str">
        <f>IFERROR(VLOOKUP(L541,'Raw data - THC'!A525:AA73592,9,0),"")</f>
        <v/>
      </c>
      <c r="D541" s="10" t="str">
        <f>IFERROR(VLOOKUP(L541,'Raw data - THC'!A525:AA3592,12,0),"")</f>
        <v/>
      </c>
      <c r="E541" s="10" t="str">
        <f>IFERROR(VLOOKUP(L541,'Raw data - THC'!A525:AA3592,14,0),"")</f>
        <v/>
      </c>
      <c r="F541" s="10" t="str">
        <f>IFERROR(VLOOKUP(L541,'Raw data - THC'!A525:AA3592,16,0),"")</f>
        <v/>
      </c>
      <c r="G541" s="10" t="str">
        <f>IFERROR(VLOOKUP(L541,'Raw data - THC'!A525:AA3592,18,0),"")</f>
        <v/>
      </c>
      <c r="H541" s="10" t="str">
        <f>IFERROR(VLOOKUP(L541,'Raw data - THC'!A525:AA3592,20,0),"")</f>
        <v/>
      </c>
      <c r="I541" s="10" t="str">
        <f>IFERROR(VLOOKUP(L541,'Raw data - THC'!A525:AA3592,22,0),"")</f>
        <v/>
      </c>
      <c r="J541" s="10" t="str">
        <f>IFERROR(VLOOKUP(L541,'Raw data - THC'!A525:AA3592,24,0),"")</f>
        <v/>
      </c>
      <c r="K541" s="10" t="str">
        <f>IFERROR(VLOOKUP(L541,'Raw data - THC'!A525:AA3592,25,0),"")</f>
        <v/>
      </c>
      <c r="L541" s="8">
        <v>145</v>
      </c>
      <c r="N541"/>
    </row>
    <row r="542" spans="1:14" ht="16.5" x14ac:dyDescent="0.45">
      <c r="A542" s="10" t="str">
        <f>IFERROR(VLOOKUP(L542,'Raw data - THC'!A526:AA3593,4,0),"")</f>
        <v/>
      </c>
      <c r="B542" s="19" t="str">
        <f>IFERROR(VLOOKUP(L542,'Raw data - THC'!A526:AA3593,7,0),"")</f>
        <v/>
      </c>
      <c r="C542" s="10" t="str">
        <f>IFERROR(VLOOKUP(L542,'Raw data - THC'!A526:AA73593,9,0),"")</f>
        <v/>
      </c>
      <c r="D542" s="10" t="str">
        <f>IFERROR(VLOOKUP(L542,'Raw data - THC'!A526:AA3593,12,0),"")</f>
        <v/>
      </c>
      <c r="E542" s="10" t="str">
        <f>IFERROR(VLOOKUP(L542,'Raw data - THC'!A526:AA3593,14,0),"")</f>
        <v/>
      </c>
      <c r="F542" s="10" t="str">
        <f>IFERROR(VLOOKUP(L542,'Raw data - THC'!A526:AA3593,16,0),"")</f>
        <v/>
      </c>
      <c r="G542" s="10" t="str">
        <f>IFERROR(VLOOKUP(L542,'Raw data - THC'!A526:AA3593,18,0),"")</f>
        <v/>
      </c>
      <c r="H542" s="10" t="str">
        <f>IFERROR(VLOOKUP(L542,'Raw data - THC'!A526:AA3593,20,0),"")</f>
        <v/>
      </c>
      <c r="I542" s="10" t="str">
        <f>IFERROR(VLOOKUP(L542,'Raw data - THC'!A526:AA3593,22,0),"")</f>
        <v/>
      </c>
      <c r="J542" s="10" t="str">
        <f>IFERROR(VLOOKUP(L542,'Raw data - THC'!A526:AA3593,24,0),"")</f>
        <v/>
      </c>
      <c r="K542" s="10" t="str">
        <f>IFERROR(VLOOKUP(L542,'Raw data - THC'!A526:AA3593,25,0),"")</f>
        <v/>
      </c>
      <c r="L542" s="8">
        <v>145</v>
      </c>
      <c r="N542"/>
    </row>
    <row r="543" spans="1:14" ht="16.5" x14ac:dyDescent="0.45">
      <c r="A543" s="10" t="str">
        <f>IFERROR(VLOOKUP(L543,'Raw data - THC'!A527:AA3594,4,0),"")</f>
        <v/>
      </c>
      <c r="B543" s="19" t="str">
        <f>IFERROR(VLOOKUP(L543,'Raw data - THC'!A527:AA3594,7,0),"")</f>
        <v/>
      </c>
      <c r="C543" s="10" t="str">
        <f>IFERROR(VLOOKUP(L543,'Raw data - THC'!A527:AA73594,9,0),"")</f>
        <v/>
      </c>
      <c r="D543" s="10" t="str">
        <f>IFERROR(VLOOKUP(L543,'Raw data - THC'!A527:AA3594,12,0),"")</f>
        <v/>
      </c>
      <c r="E543" s="10" t="str">
        <f>IFERROR(VLOOKUP(L543,'Raw data - THC'!A527:AA3594,14,0),"")</f>
        <v/>
      </c>
      <c r="F543" s="10" t="str">
        <f>IFERROR(VLOOKUP(L543,'Raw data - THC'!A527:AA3594,16,0),"")</f>
        <v/>
      </c>
      <c r="G543" s="10" t="str">
        <f>IFERROR(VLOOKUP(L543,'Raw data - THC'!A527:AA3594,18,0),"")</f>
        <v/>
      </c>
      <c r="H543" s="10" t="str">
        <f>IFERROR(VLOOKUP(L543,'Raw data - THC'!A527:AA3594,20,0),"")</f>
        <v/>
      </c>
      <c r="I543" s="10" t="str">
        <f>IFERROR(VLOOKUP(L543,'Raw data - THC'!A527:AA3594,22,0),"")</f>
        <v/>
      </c>
      <c r="J543" s="10" t="str">
        <f>IFERROR(VLOOKUP(L543,'Raw data - THC'!A527:AA3594,24,0),"")</f>
        <v/>
      </c>
      <c r="K543" s="10" t="str">
        <f>IFERROR(VLOOKUP(L543,'Raw data - THC'!A527:AA3594,25,0),"")</f>
        <v/>
      </c>
      <c r="L543" s="8">
        <v>145</v>
      </c>
      <c r="N543"/>
    </row>
    <row r="544" spans="1:14" ht="16.5" x14ac:dyDescent="0.45">
      <c r="A544" s="10" t="str">
        <f>IFERROR(VLOOKUP(L544,'Raw data - THC'!A528:AA3595,4,0),"")</f>
        <v/>
      </c>
      <c r="B544" s="19" t="str">
        <f>IFERROR(VLOOKUP(L544,'Raw data - THC'!A528:AA3595,7,0),"")</f>
        <v/>
      </c>
      <c r="C544" s="10" t="str">
        <f>IFERROR(VLOOKUP(L544,'Raw data - THC'!A528:AA73595,9,0),"")</f>
        <v/>
      </c>
      <c r="D544" s="10" t="str">
        <f>IFERROR(VLOOKUP(L544,'Raw data - THC'!A528:AA3595,12,0),"")</f>
        <v/>
      </c>
      <c r="E544" s="10" t="str">
        <f>IFERROR(VLOOKUP(L544,'Raw data - THC'!A528:AA3595,14,0),"")</f>
        <v/>
      </c>
      <c r="F544" s="10" t="str">
        <f>IFERROR(VLOOKUP(L544,'Raw data - THC'!A528:AA3595,16,0),"")</f>
        <v/>
      </c>
      <c r="G544" s="10" t="str">
        <f>IFERROR(VLOOKUP(L544,'Raw data - THC'!A528:AA3595,18,0),"")</f>
        <v/>
      </c>
      <c r="H544" s="10" t="str">
        <f>IFERROR(VLOOKUP(L544,'Raw data - THC'!A528:AA3595,20,0),"")</f>
        <v/>
      </c>
      <c r="I544" s="10" t="str">
        <f>IFERROR(VLOOKUP(L544,'Raw data - THC'!A528:AA3595,22,0),"")</f>
        <v/>
      </c>
      <c r="J544" s="10" t="str">
        <f>IFERROR(VLOOKUP(L544,'Raw data - THC'!A528:AA3595,24,0),"")</f>
        <v/>
      </c>
      <c r="K544" s="10" t="str">
        <f>IFERROR(VLOOKUP(L544,'Raw data - THC'!A528:AA3595,25,0),"")</f>
        <v/>
      </c>
      <c r="L544" s="8">
        <v>145</v>
      </c>
      <c r="N544"/>
    </row>
    <row r="545" spans="1:14" ht="16.5" x14ac:dyDescent="0.45">
      <c r="A545" s="10" t="str">
        <f>IFERROR(VLOOKUP(L545,'Raw data - THC'!A529:AA3596,4,0),"")</f>
        <v/>
      </c>
      <c r="B545" s="19" t="str">
        <f>IFERROR(VLOOKUP(L545,'Raw data - THC'!A529:AA3596,7,0),"")</f>
        <v/>
      </c>
      <c r="C545" s="10" t="str">
        <f>IFERROR(VLOOKUP(L545,'Raw data - THC'!A529:AA73596,9,0),"")</f>
        <v/>
      </c>
      <c r="D545" s="10" t="str">
        <f>IFERROR(VLOOKUP(L545,'Raw data - THC'!A529:AA3596,12,0),"")</f>
        <v/>
      </c>
      <c r="E545" s="10" t="str">
        <f>IFERROR(VLOOKUP(L545,'Raw data - THC'!A529:AA3596,14,0),"")</f>
        <v/>
      </c>
      <c r="F545" s="10" t="str">
        <f>IFERROR(VLOOKUP(L545,'Raw data - THC'!A529:AA3596,16,0),"")</f>
        <v/>
      </c>
      <c r="G545" s="10" t="str">
        <f>IFERROR(VLOOKUP(L545,'Raw data - THC'!A529:AA3596,18,0),"")</f>
        <v/>
      </c>
      <c r="H545" s="10" t="str">
        <f>IFERROR(VLOOKUP(L545,'Raw data - THC'!A529:AA3596,20,0),"")</f>
        <v/>
      </c>
      <c r="I545" s="10" t="str">
        <f>IFERROR(VLOOKUP(L545,'Raw data - THC'!A529:AA3596,22,0),"")</f>
        <v/>
      </c>
      <c r="J545" s="10" t="str">
        <f>IFERROR(VLOOKUP(L545,'Raw data - THC'!A529:AA3596,24,0),"")</f>
        <v/>
      </c>
      <c r="K545" s="10" t="str">
        <f>IFERROR(VLOOKUP(L545,'Raw data - THC'!A529:AA3596,25,0),"")</f>
        <v/>
      </c>
      <c r="L545" s="8">
        <v>145</v>
      </c>
      <c r="N545"/>
    </row>
    <row r="546" spans="1:14" ht="16.5" x14ac:dyDescent="0.45">
      <c r="A546" s="10" t="str">
        <f>IFERROR(VLOOKUP(L546,'Raw data - THC'!A530:AA3597,4,0),"")</f>
        <v/>
      </c>
      <c r="B546" s="19" t="str">
        <f>IFERROR(VLOOKUP(L546,'Raw data - THC'!A530:AA3597,7,0),"")</f>
        <v/>
      </c>
      <c r="C546" s="10" t="str">
        <f>IFERROR(VLOOKUP(L546,'Raw data - THC'!A530:AA73597,9,0),"")</f>
        <v/>
      </c>
      <c r="D546" s="10" t="str">
        <f>IFERROR(VLOOKUP(L546,'Raw data - THC'!A530:AA3597,12,0),"")</f>
        <v/>
      </c>
      <c r="E546" s="10" t="str">
        <f>IFERROR(VLOOKUP(L546,'Raw data - THC'!A530:AA3597,14,0),"")</f>
        <v/>
      </c>
      <c r="F546" s="10" t="str">
        <f>IFERROR(VLOOKUP(L546,'Raw data - THC'!A530:AA3597,16,0),"")</f>
        <v/>
      </c>
      <c r="G546" s="10" t="str">
        <f>IFERROR(VLOOKUP(L546,'Raw data - THC'!A530:AA3597,18,0),"")</f>
        <v/>
      </c>
      <c r="H546" s="10" t="str">
        <f>IFERROR(VLOOKUP(L546,'Raw data - THC'!A530:AA3597,20,0),"")</f>
        <v/>
      </c>
      <c r="I546" s="10" t="str">
        <f>IFERROR(VLOOKUP(L546,'Raw data - THC'!A530:AA3597,22,0),"")</f>
        <v/>
      </c>
      <c r="J546" s="10" t="str">
        <f>IFERROR(VLOOKUP(L546,'Raw data - THC'!A530:AA3597,24,0),"")</f>
        <v/>
      </c>
      <c r="K546" s="10" t="str">
        <f>IFERROR(VLOOKUP(L546,'Raw data - THC'!A530:AA3597,25,0),"")</f>
        <v/>
      </c>
      <c r="L546" s="8">
        <v>145</v>
      </c>
      <c r="N546"/>
    </row>
    <row r="547" spans="1:14" ht="16.5" x14ac:dyDescent="0.45">
      <c r="A547" s="10" t="str">
        <f>IFERROR(VLOOKUP(L547,'Raw data - THC'!A531:AA3598,4,0),"")</f>
        <v/>
      </c>
      <c r="B547" s="19" t="str">
        <f>IFERROR(VLOOKUP(L547,'Raw data - THC'!A531:AA3598,7,0),"")</f>
        <v/>
      </c>
      <c r="C547" s="10" t="str">
        <f>IFERROR(VLOOKUP(L547,'Raw data - THC'!A531:AA73598,9,0),"")</f>
        <v/>
      </c>
      <c r="D547" s="10" t="str">
        <f>IFERROR(VLOOKUP(L547,'Raw data - THC'!A531:AA3598,12,0),"")</f>
        <v/>
      </c>
      <c r="E547" s="10" t="str">
        <f>IFERROR(VLOOKUP(L547,'Raw data - THC'!A531:AA3598,14,0),"")</f>
        <v/>
      </c>
      <c r="F547" s="10" t="str">
        <f>IFERROR(VLOOKUP(L547,'Raw data - THC'!A531:AA3598,16,0),"")</f>
        <v/>
      </c>
      <c r="G547" s="10" t="str">
        <f>IFERROR(VLOOKUP(L547,'Raw data - THC'!A531:AA3598,18,0),"")</f>
        <v/>
      </c>
      <c r="H547" s="10" t="str">
        <f>IFERROR(VLOOKUP(L547,'Raw data - THC'!A531:AA3598,20,0),"")</f>
        <v/>
      </c>
      <c r="I547" s="10" t="str">
        <f>IFERROR(VLOOKUP(L547,'Raw data - THC'!A531:AA3598,22,0),"")</f>
        <v/>
      </c>
      <c r="J547" s="10" t="str">
        <f>IFERROR(VLOOKUP(L547,'Raw data - THC'!A531:AA3598,24,0),"")</f>
        <v/>
      </c>
      <c r="K547" s="10" t="str">
        <f>IFERROR(VLOOKUP(L547,'Raw data - THC'!A531:AA3598,25,0),"")</f>
        <v/>
      </c>
      <c r="L547" s="8">
        <v>145</v>
      </c>
      <c r="N547"/>
    </row>
    <row r="548" spans="1:14" ht="16.5" x14ac:dyDescent="0.45">
      <c r="A548" s="10" t="str">
        <f>IFERROR(VLOOKUP(L548,'Raw data - THC'!A532:AA3599,4,0),"")</f>
        <v/>
      </c>
      <c r="B548" s="19" t="str">
        <f>IFERROR(VLOOKUP(L548,'Raw data - THC'!A532:AA3599,7,0),"")</f>
        <v/>
      </c>
      <c r="C548" s="10" t="str">
        <f>IFERROR(VLOOKUP(L548,'Raw data - THC'!A532:AA73599,9,0),"")</f>
        <v/>
      </c>
      <c r="D548" s="10" t="str">
        <f>IFERROR(VLOOKUP(L548,'Raw data - THC'!A532:AA3599,12,0),"")</f>
        <v/>
      </c>
      <c r="E548" s="10" t="str">
        <f>IFERROR(VLOOKUP(L548,'Raw data - THC'!A532:AA3599,14,0),"")</f>
        <v/>
      </c>
      <c r="F548" s="10" t="str">
        <f>IFERROR(VLOOKUP(L548,'Raw data - THC'!A532:AA3599,16,0),"")</f>
        <v/>
      </c>
      <c r="G548" s="10" t="str">
        <f>IFERROR(VLOOKUP(L548,'Raw data - THC'!A532:AA3599,18,0),"")</f>
        <v/>
      </c>
      <c r="H548" s="10" t="str">
        <f>IFERROR(VLOOKUP(L548,'Raw data - THC'!A532:AA3599,20,0),"")</f>
        <v/>
      </c>
      <c r="I548" s="10" t="str">
        <f>IFERROR(VLOOKUP(L548,'Raw data - THC'!A532:AA3599,22,0),"")</f>
        <v/>
      </c>
      <c r="J548" s="10" t="str">
        <f>IFERROR(VLOOKUP(L548,'Raw data - THC'!A532:AA3599,24,0),"")</f>
        <v/>
      </c>
      <c r="K548" s="10" t="str">
        <f>IFERROR(VLOOKUP(L548,'Raw data - THC'!A532:AA3599,25,0),"")</f>
        <v/>
      </c>
      <c r="L548" s="8">
        <v>145</v>
      </c>
      <c r="N548"/>
    </row>
    <row r="549" spans="1:14" ht="16.5" x14ac:dyDescent="0.45">
      <c r="A549" s="10" t="str">
        <f>IFERROR(VLOOKUP(L549,'Raw data - THC'!A533:AA3600,4,0),"")</f>
        <v/>
      </c>
      <c r="B549" s="19" t="str">
        <f>IFERROR(VLOOKUP(L549,'Raw data - THC'!A533:AA3600,7,0),"")</f>
        <v/>
      </c>
      <c r="C549" s="10" t="str">
        <f>IFERROR(VLOOKUP(L549,'Raw data - THC'!A533:AA73600,9,0),"")</f>
        <v/>
      </c>
      <c r="D549" s="10" t="str">
        <f>IFERROR(VLOOKUP(L549,'Raw data - THC'!A533:AA3600,12,0),"")</f>
        <v/>
      </c>
      <c r="E549" s="10" t="str">
        <f>IFERROR(VLOOKUP(L549,'Raw data - THC'!A533:AA3600,14,0),"")</f>
        <v/>
      </c>
      <c r="F549" s="10" t="str">
        <f>IFERROR(VLOOKUP(L549,'Raw data - THC'!A533:AA3600,16,0),"")</f>
        <v/>
      </c>
      <c r="G549" s="10" t="str">
        <f>IFERROR(VLOOKUP(L549,'Raw data - THC'!A533:AA3600,18,0),"")</f>
        <v/>
      </c>
      <c r="H549" s="10" t="str">
        <f>IFERROR(VLOOKUP(L549,'Raw data - THC'!A533:AA3600,20,0),"")</f>
        <v/>
      </c>
      <c r="I549" s="10" t="str">
        <f>IFERROR(VLOOKUP(L549,'Raw data - THC'!A533:AA3600,22,0),"")</f>
        <v/>
      </c>
      <c r="J549" s="10" t="str">
        <f>IFERROR(VLOOKUP(L549,'Raw data - THC'!A533:AA3600,24,0),"")</f>
        <v/>
      </c>
      <c r="K549" s="10" t="str">
        <f>IFERROR(VLOOKUP(L549,'Raw data - THC'!A533:AA3600,25,0),"")</f>
        <v/>
      </c>
      <c r="L549" s="8">
        <v>145</v>
      </c>
      <c r="N549"/>
    </row>
    <row r="550" spans="1:14" ht="16.5" x14ac:dyDescent="0.45">
      <c r="A550" s="10" t="str">
        <f>IFERROR(VLOOKUP(L550,'Raw data - THC'!A534:AA3601,4,0),"")</f>
        <v/>
      </c>
      <c r="B550" s="19" t="str">
        <f>IFERROR(VLOOKUP(L550,'Raw data - THC'!A534:AA3601,7,0),"")</f>
        <v/>
      </c>
      <c r="C550" s="10" t="str">
        <f>IFERROR(VLOOKUP(L550,'Raw data - THC'!A534:AA73601,9,0),"")</f>
        <v/>
      </c>
      <c r="D550" s="10" t="str">
        <f>IFERROR(VLOOKUP(L550,'Raw data - THC'!A534:AA3601,12,0),"")</f>
        <v/>
      </c>
      <c r="E550" s="10" t="str">
        <f>IFERROR(VLOOKUP(L550,'Raw data - THC'!A534:AA3601,14,0),"")</f>
        <v/>
      </c>
      <c r="F550" s="10" t="str">
        <f>IFERROR(VLOOKUP(L550,'Raw data - THC'!A534:AA3601,16,0),"")</f>
        <v/>
      </c>
      <c r="G550" s="10" t="str">
        <f>IFERROR(VLOOKUP(L550,'Raw data - THC'!A534:AA3601,18,0),"")</f>
        <v/>
      </c>
      <c r="H550" s="10" t="str">
        <f>IFERROR(VLOOKUP(L550,'Raw data - THC'!A534:AA3601,20,0),"")</f>
        <v/>
      </c>
      <c r="I550" s="10" t="str">
        <f>IFERROR(VLOOKUP(L550,'Raw data - THC'!A534:AA3601,22,0),"")</f>
        <v/>
      </c>
      <c r="J550" s="10" t="str">
        <f>IFERROR(VLOOKUP(L550,'Raw data - THC'!A534:AA3601,24,0),"")</f>
        <v/>
      </c>
      <c r="K550" s="10" t="str">
        <f>IFERROR(VLOOKUP(L550,'Raw data - THC'!A534:AA3601,25,0),"")</f>
        <v/>
      </c>
      <c r="L550" s="8">
        <v>145</v>
      </c>
      <c r="N550"/>
    </row>
    <row r="551" spans="1:14" ht="16.5" x14ac:dyDescent="0.45">
      <c r="A551" s="10" t="str">
        <f>IFERROR(VLOOKUP(L551,'Raw data - THC'!A535:AA3602,4,0),"")</f>
        <v/>
      </c>
      <c r="B551" s="19" t="str">
        <f>IFERROR(VLOOKUP(L551,'Raw data - THC'!A535:AA3602,7,0),"")</f>
        <v/>
      </c>
      <c r="C551" s="10" t="str">
        <f>IFERROR(VLOOKUP(L551,'Raw data - THC'!A535:AA73602,9,0),"")</f>
        <v/>
      </c>
      <c r="D551" s="10" t="str">
        <f>IFERROR(VLOOKUP(L551,'Raw data - THC'!A535:AA3602,12,0),"")</f>
        <v/>
      </c>
      <c r="E551" s="10" t="str">
        <f>IFERROR(VLOOKUP(L551,'Raw data - THC'!A535:AA3602,14,0),"")</f>
        <v/>
      </c>
      <c r="F551" s="10" t="str">
        <f>IFERROR(VLOOKUP(L551,'Raw data - THC'!A535:AA3602,16,0),"")</f>
        <v/>
      </c>
      <c r="G551" s="10" t="str">
        <f>IFERROR(VLOOKUP(L551,'Raw data - THC'!A535:AA3602,18,0),"")</f>
        <v/>
      </c>
      <c r="H551" s="10" t="str">
        <f>IFERROR(VLOOKUP(L551,'Raw data - THC'!A535:AA3602,20,0),"")</f>
        <v/>
      </c>
      <c r="I551" s="10" t="str">
        <f>IFERROR(VLOOKUP(L551,'Raw data - THC'!A535:AA3602,22,0),"")</f>
        <v/>
      </c>
      <c r="J551" s="10" t="str">
        <f>IFERROR(VLOOKUP(L551,'Raw data - THC'!A535:AA3602,24,0),"")</f>
        <v/>
      </c>
      <c r="K551" s="10" t="str">
        <f>IFERROR(VLOOKUP(L551,'Raw data - THC'!A535:AA3602,25,0),"")</f>
        <v/>
      </c>
      <c r="L551" s="8">
        <v>145</v>
      </c>
      <c r="N551"/>
    </row>
    <row r="552" spans="1:14" ht="16.5" x14ac:dyDescent="0.45">
      <c r="A552" s="10" t="str">
        <f>IFERROR(VLOOKUP(L552,'Raw data - THC'!A536:AA3603,4,0),"")</f>
        <v/>
      </c>
      <c r="B552" s="19" t="str">
        <f>IFERROR(VLOOKUP(L552,'Raw data - THC'!A536:AA3603,7,0),"")</f>
        <v/>
      </c>
      <c r="C552" s="10" t="str">
        <f>IFERROR(VLOOKUP(L552,'Raw data - THC'!A536:AA73603,9,0),"")</f>
        <v/>
      </c>
      <c r="D552" s="10" t="str">
        <f>IFERROR(VLOOKUP(L552,'Raw data - THC'!A536:AA3603,12,0),"")</f>
        <v/>
      </c>
      <c r="E552" s="10" t="str">
        <f>IFERROR(VLOOKUP(L552,'Raw data - THC'!A536:AA3603,14,0),"")</f>
        <v/>
      </c>
      <c r="F552" s="10" t="str">
        <f>IFERROR(VLOOKUP(L552,'Raw data - THC'!A536:AA3603,16,0),"")</f>
        <v/>
      </c>
      <c r="G552" s="10" t="str">
        <f>IFERROR(VLOOKUP(L552,'Raw data - THC'!A536:AA3603,18,0),"")</f>
        <v/>
      </c>
      <c r="H552" s="10" t="str">
        <f>IFERROR(VLOOKUP(L552,'Raw data - THC'!A536:AA3603,20,0),"")</f>
        <v/>
      </c>
      <c r="I552" s="10" t="str">
        <f>IFERROR(VLOOKUP(L552,'Raw data - THC'!A536:AA3603,22,0),"")</f>
        <v/>
      </c>
      <c r="J552" s="10" t="str">
        <f>IFERROR(VLOOKUP(L552,'Raw data - THC'!A536:AA3603,24,0),"")</f>
        <v/>
      </c>
      <c r="K552" s="10" t="str">
        <f>IFERROR(VLOOKUP(L552,'Raw data - THC'!A536:AA3603,25,0),"")</f>
        <v/>
      </c>
      <c r="L552" s="8">
        <v>145</v>
      </c>
      <c r="N552"/>
    </row>
    <row r="553" spans="1:14" ht="16.5" x14ac:dyDescent="0.45">
      <c r="A553" s="10" t="str">
        <f>IFERROR(VLOOKUP(L553,'Raw data - THC'!A537:AA3604,4,0),"")</f>
        <v/>
      </c>
      <c r="B553" s="19" t="str">
        <f>IFERROR(VLOOKUP(L553,'Raw data - THC'!A537:AA3604,7,0),"")</f>
        <v/>
      </c>
      <c r="C553" s="10" t="str">
        <f>IFERROR(VLOOKUP(L553,'Raw data - THC'!A537:AA73604,9,0),"")</f>
        <v/>
      </c>
      <c r="D553" s="10" t="str">
        <f>IFERROR(VLOOKUP(L553,'Raw data - THC'!A537:AA3604,12,0),"")</f>
        <v/>
      </c>
      <c r="E553" s="10" t="str">
        <f>IFERROR(VLOOKUP(L553,'Raw data - THC'!A537:AA3604,14,0),"")</f>
        <v/>
      </c>
      <c r="F553" s="10" t="str">
        <f>IFERROR(VLOOKUP(L553,'Raw data - THC'!A537:AA3604,16,0),"")</f>
        <v/>
      </c>
      <c r="G553" s="10" t="str">
        <f>IFERROR(VLOOKUP(L553,'Raw data - THC'!A537:AA3604,18,0),"")</f>
        <v/>
      </c>
      <c r="H553" s="10" t="str">
        <f>IFERROR(VLOOKUP(L553,'Raw data - THC'!A537:AA3604,20,0),"")</f>
        <v/>
      </c>
      <c r="I553" s="10" t="str">
        <f>IFERROR(VLOOKUP(L553,'Raw data - THC'!A537:AA3604,22,0),"")</f>
        <v/>
      </c>
      <c r="J553" s="10" t="str">
        <f>IFERROR(VLOOKUP(L553,'Raw data - THC'!A537:AA3604,24,0),"")</f>
        <v/>
      </c>
      <c r="K553" s="10" t="str">
        <f>IFERROR(VLOOKUP(L553,'Raw data - THC'!A537:AA3604,25,0),"")</f>
        <v/>
      </c>
      <c r="L553" s="8">
        <v>145</v>
      </c>
      <c r="N553"/>
    </row>
    <row r="554" spans="1:14" ht="16.5" x14ac:dyDescent="0.45">
      <c r="A554" s="10" t="str">
        <f>IFERROR(VLOOKUP(L554,'Raw data - THC'!A538:AA3605,4,0),"")</f>
        <v/>
      </c>
      <c r="B554" s="19" t="str">
        <f>IFERROR(VLOOKUP(L554,'Raw data - THC'!A538:AA3605,7,0),"")</f>
        <v/>
      </c>
      <c r="C554" s="10" t="str">
        <f>IFERROR(VLOOKUP(L554,'Raw data - THC'!A538:AA73605,9,0),"")</f>
        <v/>
      </c>
      <c r="D554" s="10" t="str">
        <f>IFERROR(VLOOKUP(L554,'Raw data - THC'!A538:AA3605,12,0),"")</f>
        <v/>
      </c>
      <c r="E554" s="10" t="str">
        <f>IFERROR(VLOOKUP(L554,'Raw data - THC'!A538:AA3605,14,0),"")</f>
        <v/>
      </c>
      <c r="F554" s="10" t="str">
        <f>IFERROR(VLOOKUP(L554,'Raw data - THC'!A538:AA3605,16,0),"")</f>
        <v/>
      </c>
      <c r="G554" s="10" t="str">
        <f>IFERROR(VLOOKUP(L554,'Raw data - THC'!A538:AA3605,18,0),"")</f>
        <v/>
      </c>
      <c r="H554" s="10" t="str">
        <f>IFERROR(VLOOKUP(L554,'Raw data - THC'!A538:AA3605,20,0),"")</f>
        <v/>
      </c>
      <c r="I554" s="10" t="str">
        <f>IFERROR(VLOOKUP(L554,'Raw data - THC'!A538:AA3605,22,0),"")</f>
        <v/>
      </c>
      <c r="J554" s="10" t="str">
        <f>IFERROR(VLOOKUP(L554,'Raw data - THC'!A538:AA3605,24,0),"")</f>
        <v/>
      </c>
      <c r="K554" s="10" t="str">
        <f>IFERROR(VLOOKUP(L554,'Raw data - THC'!A538:AA3605,25,0),"")</f>
        <v/>
      </c>
      <c r="L554" s="8">
        <v>145</v>
      </c>
      <c r="N554"/>
    </row>
    <row r="555" spans="1:14" ht="16.5" x14ac:dyDescent="0.45">
      <c r="A555" s="10" t="str">
        <f>IFERROR(VLOOKUP(L555,'Raw data - THC'!A539:AA3606,4,0),"")</f>
        <v/>
      </c>
      <c r="B555" s="19" t="str">
        <f>IFERROR(VLOOKUP(L555,'Raw data - THC'!A539:AA3606,7,0),"")</f>
        <v/>
      </c>
      <c r="C555" s="10" t="str">
        <f>IFERROR(VLOOKUP(L555,'Raw data - THC'!A539:AA73606,9,0),"")</f>
        <v/>
      </c>
      <c r="D555" s="10" t="str">
        <f>IFERROR(VLOOKUP(L555,'Raw data - THC'!A539:AA3606,12,0),"")</f>
        <v/>
      </c>
      <c r="E555" s="10" t="str">
        <f>IFERROR(VLOOKUP(L555,'Raw data - THC'!A539:AA3606,14,0),"")</f>
        <v/>
      </c>
      <c r="F555" s="10" t="str">
        <f>IFERROR(VLOOKUP(L555,'Raw data - THC'!A539:AA3606,16,0),"")</f>
        <v/>
      </c>
      <c r="G555" s="10" t="str">
        <f>IFERROR(VLOOKUP(L555,'Raw data - THC'!A539:AA3606,18,0),"")</f>
        <v/>
      </c>
      <c r="H555" s="10" t="str">
        <f>IFERROR(VLOOKUP(L555,'Raw data - THC'!A539:AA3606,20,0),"")</f>
        <v/>
      </c>
      <c r="I555" s="10" t="str">
        <f>IFERROR(VLOOKUP(L555,'Raw data - THC'!A539:AA3606,22,0),"")</f>
        <v/>
      </c>
      <c r="J555" s="10" t="str">
        <f>IFERROR(VLOOKUP(L555,'Raw data - THC'!A539:AA3606,24,0),"")</f>
        <v/>
      </c>
      <c r="K555" s="10" t="str">
        <f>IFERROR(VLOOKUP(L555,'Raw data - THC'!A539:AA3606,25,0),"")</f>
        <v/>
      </c>
      <c r="L555" s="8">
        <v>145</v>
      </c>
      <c r="N555"/>
    </row>
    <row r="556" spans="1:14" ht="16.5" x14ac:dyDescent="0.45">
      <c r="A556" s="10" t="str">
        <f>IFERROR(VLOOKUP(L556,'Raw data - THC'!A540:AA3607,4,0),"")</f>
        <v/>
      </c>
      <c r="B556" s="19" t="str">
        <f>IFERROR(VLOOKUP(L556,'Raw data - THC'!A540:AA3607,7,0),"")</f>
        <v/>
      </c>
      <c r="C556" s="10" t="str">
        <f>IFERROR(VLOOKUP(L556,'Raw data - THC'!A540:AA73607,9,0),"")</f>
        <v/>
      </c>
      <c r="D556" s="10" t="str">
        <f>IFERROR(VLOOKUP(L556,'Raw data - THC'!A540:AA3607,12,0),"")</f>
        <v/>
      </c>
      <c r="E556" s="10" t="str">
        <f>IFERROR(VLOOKUP(L556,'Raw data - THC'!A540:AA3607,14,0),"")</f>
        <v/>
      </c>
      <c r="F556" s="10" t="str">
        <f>IFERROR(VLOOKUP(L556,'Raw data - THC'!A540:AA3607,16,0),"")</f>
        <v/>
      </c>
      <c r="G556" s="10" t="str">
        <f>IFERROR(VLOOKUP(L556,'Raw data - THC'!A540:AA3607,18,0),"")</f>
        <v/>
      </c>
      <c r="H556" s="10" t="str">
        <f>IFERROR(VLOOKUP(L556,'Raw data - THC'!A540:AA3607,20,0),"")</f>
        <v/>
      </c>
      <c r="I556" s="10" t="str">
        <f>IFERROR(VLOOKUP(L556,'Raw data - THC'!A540:AA3607,22,0),"")</f>
        <v/>
      </c>
      <c r="J556" s="10" t="str">
        <f>IFERROR(VLOOKUP(L556,'Raw data - THC'!A540:AA3607,24,0),"")</f>
        <v/>
      </c>
      <c r="K556" s="10" t="str">
        <f>IFERROR(VLOOKUP(L556,'Raw data - THC'!A540:AA3607,25,0),"")</f>
        <v/>
      </c>
      <c r="L556" s="8">
        <v>145</v>
      </c>
      <c r="N556"/>
    </row>
    <row r="557" spans="1:14" ht="16.5" x14ac:dyDescent="0.45">
      <c r="A557" s="10" t="str">
        <f>IFERROR(VLOOKUP(L557,'Raw data - THC'!A541:AA3608,4,0),"")</f>
        <v/>
      </c>
      <c r="B557" s="19" t="str">
        <f>IFERROR(VLOOKUP(L557,'Raw data - THC'!A541:AA3608,7,0),"")</f>
        <v/>
      </c>
      <c r="C557" s="10" t="str">
        <f>IFERROR(VLOOKUP(L557,'Raw data - THC'!A541:AA73608,9,0),"")</f>
        <v/>
      </c>
      <c r="D557" s="10" t="str">
        <f>IFERROR(VLOOKUP(L557,'Raw data - THC'!A541:AA3608,12,0),"")</f>
        <v/>
      </c>
      <c r="E557" s="10" t="str">
        <f>IFERROR(VLOOKUP(L557,'Raw data - THC'!A541:AA3608,14,0),"")</f>
        <v/>
      </c>
      <c r="F557" s="10" t="str">
        <f>IFERROR(VLOOKUP(L557,'Raw data - THC'!A541:AA3608,16,0),"")</f>
        <v/>
      </c>
      <c r="G557" s="10" t="str">
        <f>IFERROR(VLOOKUP(L557,'Raw data - THC'!A541:AA3608,18,0),"")</f>
        <v/>
      </c>
      <c r="H557" s="10" t="str">
        <f>IFERROR(VLOOKUP(L557,'Raw data - THC'!A541:AA3608,20,0),"")</f>
        <v/>
      </c>
      <c r="I557" s="10" t="str">
        <f>IFERROR(VLOOKUP(L557,'Raw data - THC'!A541:AA3608,22,0),"")</f>
        <v/>
      </c>
      <c r="J557" s="10" t="str">
        <f>IFERROR(VLOOKUP(L557,'Raw data - THC'!A541:AA3608,24,0),"")</f>
        <v/>
      </c>
      <c r="K557" s="10" t="str">
        <f>IFERROR(VLOOKUP(L557,'Raw data - THC'!A541:AA3608,25,0),"")</f>
        <v/>
      </c>
      <c r="L557" s="8">
        <v>145</v>
      </c>
      <c r="N557"/>
    </row>
    <row r="558" spans="1:14" ht="16.5" x14ac:dyDescent="0.45">
      <c r="A558" s="10" t="str">
        <f>IFERROR(VLOOKUP(L558,'Raw data - THC'!A542:AA3609,4,0),"")</f>
        <v/>
      </c>
      <c r="B558" s="19" t="str">
        <f>IFERROR(VLOOKUP(L558,'Raw data - THC'!A542:AA3609,7,0),"")</f>
        <v/>
      </c>
      <c r="C558" s="10" t="str">
        <f>IFERROR(VLOOKUP(L558,'Raw data - THC'!A542:AA73609,9,0),"")</f>
        <v/>
      </c>
      <c r="D558" s="10" t="str">
        <f>IFERROR(VLOOKUP(L558,'Raw data - THC'!A542:AA3609,12,0),"")</f>
        <v/>
      </c>
      <c r="E558" s="10" t="str">
        <f>IFERROR(VLOOKUP(L558,'Raw data - THC'!A542:AA3609,14,0),"")</f>
        <v/>
      </c>
      <c r="F558" s="10" t="str">
        <f>IFERROR(VLOOKUP(L558,'Raw data - THC'!A542:AA3609,16,0),"")</f>
        <v/>
      </c>
      <c r="G558" s="10" t="str">
        <f>IFERROR(VLOOKUP(L558,'Raw data - THC'!A542:AA3609,18,0),"")</f>
        <v/>
      </c>
      <c r="H558" s="10" t="str">
        <f>IFERROR(VLOOKUP(L558,'Raw data - THC'!A542:AA3609,20,0),"")</f>
        <v/>
      </c>
      <c r="I558" s="10" t="str">
        <f>IFERROR(VLOOKUP(L558,'Raw data - THC'!A542:AA3609,22,0),"")</f>
        <v/>
      </c>
      <c r="J558" s="10" t="str">
        <f>IFERROR(VLOOKUP(L558,'Raw data - THC'!A542:AA3609,24,0),"")</f>
        <v/>
      </c>
      <c r="K558" s="10" t="str">
        <f>IFERROR(VLOOKUP(L558,'Raw data - THC'!A542:AA3609,25,0),"")</f>
        <v/>
      </c>
      <c r="L558" s="8">
        <v>145</v>
      </c>
      <c r="N558"/>
    </row>
    <row r="559" spans="1:14" ht="16.5" x14ac:dyDescent="0.45">
      <c r="A559" s="10" t="str">
        <f>IFERROR(VLOOKUP(L559,'Raw data - THC'!A543:AA3610,4,0),"")</f>
        <v/>
      </c>
      <c r="B559" s="19" t="str">
        <f>IFERROR(VLOOKUP(L559,'Raw data - THC'!A543:AA3610,7,0),"")</f>
        <v/>
      </c>
      <c r="C559" s="10" t="str">
        <f>IFERROR(VLOOKUP(L559,'Raw data - THC'!A543:AA73610,9,0),"")</f>
        <v/>
      </c>
      <c r="D559" s="10" t="str">
        <f>IFERROR(VLOOKUP(L559,'Raw data - THC'!A543:AA3610,12,0),"")</f>
        <v/>
      </c>
      <c r="E559" s="10" t="str">
        <f>IFERROR(VLOOKUP(L559,'Raw data - THC'!A543:AA3610,14,0),"")</f>
        <v/>
      </c>
      <c r="F559" s="10" t="str">
        <f>IFERROR(VLOOKUP(L559,'Raw data - THC'!A543:AA3610,16,0),"")</f>
        <v/>
      </c>
      <c r="G559" s="10" t="str">
        <f>IFERROR(VLOOKUP(L559,'Raw data - THC'!A543:AA3610,18,0),"")</f>
        <v/>
      </c>
      <c r="H559" s="10" t="str">
        <f>IFERROR(VLOOKUP(L559,'Raw data - THC'!A543:AA3610,20,0),"")</f>
        <v/>
      </c>
      <c r="I559" s="10" t="str">
        <f>IFERROR(VLOOKUP(L559,'Raw data - THC'!A543:AA3610,22,0),"")</f>
        <v/>
      </c>
      <c r="J559" s="10" t="str">
        <f>IFERROR(VLOOKUP(L559,'Raw data - THC'!A543:AA3610,24,0),"")</f>
        <v/>
      </c>
      <c r="K559" s="10" t="str">
        <f>IFERROR(VLOOKUP(L559,'Raw data - THC'!A543:AA3610,25,0),"")</f>
        <v/>
      </c>
      <c r="L559" s="8">
        <v>145</v>
      </c>
      <c r="N559"/>
    </row>
    <row r="560" spans="1:14" ht="16.5" x14ac:dyDescent="0.45">
      <c r="A560" s="10" t="str">
        <f>IFERROR(VLOOKUP(L560,'Raw data - THC'!A544:AA3611,4,0),"")</f>
        <v/>
      </c>
      <c r="B560" s="19" t="str">
        <f>IFERROR(VLOOKUP(L560,'Raw data - THC'!A544:AA3611,7,0),"")</f>
        <v/>
      </c>
      <c r="C560" s="10" t="str">
        <f>IFERROR(VLOOKUP(L560,'Raw data - THC'!A544:AA73611,9,0),"")</f>
        <v/>
      </c>
      <c r="D560" s="10" t="str">
        <f>IFERROR(VLOOKUP(L560,'Raw data - THC'!A544:AA3611,12,0),"")</f>
        <v/>
      </c>
      <c r="E560" s="10" t="str">
        <f>IFERROR(VLOOKUP(L560,'Raw data - THC'!A544:AA3611,14,0),"")</f>
        <v/>
      </c>
      <c r="F560" s="10" t="str">
        <f>IFERROR(VLOOKUP(L560,'Raw data - THC'!A544:AA3611,16,0),"")</f>
        <v/>
      </c>
      <c r="G560" s="10" t="str">
        <f>IFERROR(VLOOKUP(L560,'Raw data - THC'!A544:AA3611,18,0),"")</f>
        <v/>
      </c>
      <c r="H560" s="10" t="str">
        <f>IFERROR(VLOOKUP(L560,'Raw data - THC'!A544:AA3611,20,0),"")</f>
        <v/>
      </c>
      <c r="I560" s="10" t="str">
        <f>IFERROR(VLOOKUP(L560,'Raw data - THC'!A544:AA3611,22,0),"")</f>
        <v/>
      </c>
      <c r="J560" s="10" t="str">
        <f>IFERROR(VLOOKUP(L560,'Raw data - THC'!A544:AA3611,24,0),"")</f>
        <v/>
      </c>
      <c r="K560" s="10" t="str">
        <f>IFERROR(VLOOKUP(L560,'Raw data - THC'!A544:AA3611,25,0),"")</f>
        <v/>
      </c>
      <c r="L560" s="8">
        <v>145</v>
      </c>
      <c r="N560"/>
    </row>
    <row r="561" spans="1:14" ht="16.5" x14ac:dyDescent="0.45">
      <c r="A561" s="10" t="str">
        <f>IFERROR(VLOOKUP(L561,'Raw data - THC'!A545:AA3612,4,0),"")</f>
        <v/>
      </c>
      <c r="B561" s="19" t="str">
        <f>IFERROR(VLOOKUP(L561,'Raw data - THC'!A545:AA3612,7,0),"")</f>
        <v/>
      </c>
      <c r="C561" s="10" t="str">
        <f>IFERROR(VLOOKUP(L561,'Raw data - THC'!A545:AA73612,9,0),"")</f>
        <v/>
      </c>
      <c r="D561" s="10" t="str">
        <f>IFERROR(VLOOKUP(L561,'Raw data - THC'!A545:AA3612,12,0),"")</f>
        <v/>
      </c>
      <c r="E561" s="10" t="str">
        <f>IFERROR(VLOOKUP(L561,'Raw data - THC'!A545:AA3612,14,0),"")</f>
        <v/>
      </c>
      <c r="F561" s="10" t="str">
        <f>IFERROR(VLOOKUP(L561,'Raw data - THC'!A545:AA3612,16,0),"")</f>
        <v/>
      </c>
      <c r="G561" s="10" t="str">
        <f>IFERROR(VLOOKUP(L561,'Raw data - THC'!A545:AA3612,18,0),"")</f>
        <v/>
      </c>
      <c r="H561" s="10" t="str">
        <f>IFERROR(VLOOKUP(L561,'Raw data - THC'!A545:AA3612,20,0),"")</f>
        <v/>
      </c>
      <c r="I561" s="10" t="str">
        <f>IFERROR(VLOOKUP(L561,'Raw data - THC'!A545:AA3612,22,0),"")</f>
        <v/>
      </c>
      <c r="J561" s="10" t="str">
        <f>IFERROR(VLOOKUP(L561,'Raw data - THC'!A545:AA3612,24,0),"")</f>
        <v/>
      </c>
      <c r="K561" s="10" t="str">
        <f>IFERROR(VLOOKUP(L561,'Raw data - THC'!A545:AA3612,25,0),"")</f>
        <v/>
      </c>
      <c r="L561" s="8">
        <v>145</v>
      </c>
      <c r="N561"/>
    </row>
    <row r="562" spans="1:14" ht="16.5" x14ac:dyDescent="0.45">
      <c r="A562" s="10" t="str">
        <f>IFERROR(VLOOKUP(L562,'Raw data - THC'!A546:AA3613,4,0),"")</f>
        <v/>
      </c>
      <c r="B562" s="19" t="str">
        <f>IFERROR(VLOOKUP(L562,'Raw data - THC'!A546:AA3613,7,0),"")</f>
        <v/>
      </c>
      <c r="C562" s="10" t="str">
        <f>IFERROR(VLOOKUP(L562,'Raw data - THC'!A546:AA73613,9,0),"")</f>
        <v/>
      </c>
      <c r="D562" s="10" t="str">
        <f>IFERROR(VLOOKUP(L562,'Raw data - THC'!A546:AA3613,12,0),"")</f>
        <v/>
      </c>
      <c r="E562" s="10" t="str">
        <f>IFERROR(VLOOKUP(L562,'Raw data - THC'!A546:AA3613,14,0),"")</f>
        <v/>
      </c>
      <c r="F562" s="10" t="str">
        <f>IFERROR(VLOOKUP(L562,'Raw data - THC'!A546:AA3613,16,0),"")</f>
        <v/>
      </c>
      <c r="G562" s="10" t="str">
        <f>IFERROR(VLOOKUP(L562,'Raw data - THC'!A546:AA3613,18,0),"")</f>
        <v/>
      </c>
      <c r="H562" s="10" t="str">
        <f>IFERROR(VLOOKUP(L562,'Raw data - THC'!A546:AA3613,20,0),"")</f>
        <v/>
      </c>
      <c r="I562" s="10" t="str">
        <f>IFERROR(VLOOKUP(L562,'Raw data - THC'!A546:AA3613,22,0),"")</f>
        <v/>
      </c>
      <c r="J562" s="10" t="str">
        <f>IFERROR(VLOOKUP(L562,'Raw data - THC'!A546:AA3613,24,0),"")</f>
        <v/>
      </c>
      <c r="K562" s="10" t="str">
        <f>IFERROR(VLOOKUP(L562,'Raw data - THC'!A546:AA3613,25,0),"")</f>
        <v/>
      </c>
      <c r="L562" s="8">
        <v>145</v>
      </c>
      <c r="N562"/>
    </row>
    <row r="563" spans="1:14" ht="16.5" x14ac:dyDescent="0.45">
      <c r="A563" s="10" t="str">
        <f>IFERROR(VLOOKUP(L563,'Raw data - THC'!A547:AA3614,4,0),"")</f>
        <v/>
      </c>
      <c r="B563" s="19" t="str">
        <f>IFERROR(VLOOKUP(L563,'Raw data - THC'!A547:AA3614,7,0),"")</f>
        <v/>
      </c>
      <c r="C563" s="10" t="str">
        <f>IFERROR(VLOOKUP(L563,'Raw data - THC'!A547:AA73614,9,0),"")</f>
        <v/>
      </c>
      <c r="D563" s="10" t="str">
        <f>IFERROR(VLOOKUP(L563,'Raw data - THC'!A547:AA3614,12,0),"")</f>
        <v/>
      </c>
      <c r="E563" s="10" t="str">
        <f>IFERROR(VLOOKUP(L563,'Raw data - THC'!A547:AA3614,14,0),"")</f>
        <v/>
      </c>
      <c r="F563" s="10" t="str">
        <f>IFERROR(VLOOKUP(L563,'Raw data - THC'!A547:AA3614,16,0),"")</f>
        <v/>
      </c>
      <c r="G563" s="10" t="str">
        <f>IFERROR(VLOOKUP(L563,'Raw data - THC'!A547:AA3614,18,0),"")</f>
        <v/>
      </c>
      <c r="H563" s="10" t="str">
        <f>IFERROR(VLOOKUP(L563,'Raw data - THC'!A547:AA3614,20,0),"")</f>
        <v/>
      </c>
      <c r="I563" s="10" t="str">
        <f>IFERROR(VLOOKUP(L563,'Raw data - THC'!A547:AA3614,22,0),"")</f>
        <v/>
      </c>
      <c r="J563" s="10" t="str">
        <f>IFERROR(VLOOKUP(L563,'Raw data - THC'!A547:AA3614,24,0),"")</f>
        <v/>
      </c>
      <c r="K563" s="10" t="str">
        <f>IFERROR(VLOOKUP(L563,'Raw data - THC'!A547:AA3614,25,0),"")</f>
        <v/>
      </c>
      <c r="L563" s="8">
        <v>145</v>
      </c>
      <c r="N563"/>
    </row>
    <row r="564" spans="1:14" ht="16.5" x14ac:dyDescent="0.45">
      <c r="A564" s="10" t="str">
        <f>IFERROR(VLOOKUP(L564,'Raw data - THC'!A548:AA3615,4,0),"")</f>
        <v/>
      </c>
      <c r="B564" s="19" t="str">
        <f>IFERROR(VLOOKUP(L564,'Raw data - THC'!A548:AA3615,7,0),"")</f>
        <v/>
      </c>
      <c r="C564" s="10" t="str">
        <f>IFERROR(VLOOKUP(L564,'Raw data - THC'!A548:AA73615,9,0),"")</f>
        <v/>
      </c>
      <c r="D564" s="10" t="str">
        <f>IFERROR(VLOOKUP(L564,'Raw data - THC'!A548:AA3615,12,0),"")</f>
        <v/>
      </c>
      <c r="E564" s="10" t="str">
        <f>IFERROR(VLOOKUP(L564,'Raw data - THC'!A548:AA3615,14,0),"")</f>
        <v/>
      </c>
      <c r="F564" s="10" t="str">
        <f>IFERROR(VLOOKUP(L564,'Raw data - THC'!A548:AA3615,16,0),"")</f>
        <v/>
      </c>
      <c r="G564" s="10" t="str">
        <f>IFERROR(VLOOKUP(L564,'Raw data - THC'!A548:AA3615,18,0),"")</f>
        <v/>
      </c>
      <c r="H564" s="10" t="str">
        <f>IFERROR(VLOOKUP(L564,'Raw data - THC'!A548:AA3615,20,0),"")</f>
        <v/>
      </c>
      <c r="I564" s="10" t="str">
        <f>IFERROR(VLOOKUP(L564,'Raw data - THC'!A548:AA3615,22,0),"")</f>
        <v/>
      </c>
      <c r="J564" s="10" t="str">
        <f>IFERROR(VLOOKUP(L564,'Raw data - THC'!A548:AA3615,24,0),"")</f>
        <v/>
      </c>
      <c r="K564" s="10" t="str">
        <f>IFERROR(VLOOKUP(L564,'Raw data - THC'!A548:AA3615,25,0),"")</f>
        <v/>
      </c>
      <c r="L564" s="8">
        <v>145</v>
      </c>
      <c r="N564"/>
    </row>
    <row r="565" spans="1:14" ht="16.5" x14ac:dyDescent="0.45">
      <c r="A565" s="10" t="str">
        <f>IFERROR(VLOOKUP(L565,'Raw data - THC'!A549:AA3616,4,0),"")</f>
        <v/>
      </c>
      <c r="B565" s="19" t="str">
        <f>IFERROR(VLOOKUP(L565,'Raw data - THC'!A549:AA3616,7,0),"")</f>
        <v/>
      </c>
      <c r="C565" s="10" t="str">
        <f>IFERROR(VLOOKUP(L565,'Raw data - THC'!A549:AA73616,9,0),"")</f>
        <v/>
      </c>
      <c r="D565" s="10" t="str">
        <f>IFERROR(VLOOKUP(L565,'Raw data - THC'!A549:AA3616,12,0),"")</f>
        <v/>
      </c>
      <c r="E565" s="10" t="str">
        <f>IFERROR(VLOOKUP(L565,'Raw data - THC'!A549:AA3616,14,0),"")</f>
        <v/>
      </c>
      <c r="F565" s="10" t="str">
        <f>IFERROR(VLOOKUP(L565,'Raw data - THC'!A549:AA3616,16,0),"")</f>
        <v/>
      </c>
      <c r="G565" s="10" t="str">
        <f>IFERROR(VLOOKUP(L565,'Raw data - THC'!A549:AA3616,18,0),"")</f>
        <v/>
      </c>
      <c r="H565" s="10" t="str">
        <f>IFERROR(VLOOKUP(L565,'Raw data - THC'!A549:AA3616,20,0),"")</f>
        <v/>
      </c>
      <c r="I565" s="10" t="str">
        <f>IFERROR(VLOOKUP(L565,'Raw data - THC'!A549:AA3616,22,0),"")</f>
        <v/>
      </c>
      <c r="J565" s="10" t="str">
        <f>IFERROR(VLOOKUP(L565,'Raw data - THC'!A549:AA3616,24,0),"")</f>
        <v/>
      </c>
      <c r="K565" s="10" t="str">
        <f>IFERROR(VLOOKUP(L565,'Raw data - THC'!A549:AA3616,25,0),"")</f>
        <v/>
      </c>
      <c r="L565" s="8">
        <v>145</v>
      </c>
      <c r="N565"/>
    </row>
    <row r="566" spans="1:14" ht="16.5" x14ac:dyDescent="0.45">
      <c r="A566" s="10" t="str">
        <f>IFERROR(VLOOKUP(L566,'Raw data - THC'!A550:AA3617,4,0),"")</f>
        <v/>
      </c>
      <c r="B566" s="19" t="str">
        <f>IFERROR(VLOOKUP(L566,'Raw data - THC'!A550:AA3617,7,0),"")</f>
        <v/>
      </c>
      <c r="C566" s="10" t="str">
        <f>IFERROR(VLOOKUP(L566,'Raw data - THC'!A550:AA73617,9,0),"")</f>
        <v/>
      </c>
      <c r="D566" s="10" t="str">
        <f>IFERROR(VLOOKUP(L566,'Raw data - THC'!A550:AA3617,12,0),"")</f>
        <v/>
      </c>
      <c r="E566" s="10" t="str">
        <f>IFERROR(VLOOKUP(L566,'Raw data - THC'!A550:AA3617,14,0),"")</f>
        <v/>
      </c>
      <c r="F566" s="10" t="str">
        <f>IFERROR(VLOOKUP(L566,'Raw data - THC'!A550:AA3617,16,0),"")</f>
        <v/>
      </c>
      <c r="G566" s="10" t="str">
        <f>IFERROR(VLOOKUP(L566,'Raw data - THC'!A550:AA3617,18,0),"")</f>
        <v/>
      </c>
      <c r="H566" s="10" t="str">
        <f>IFERROR(VLOOKUP(L566,'Raw data - THC'!A550:AA3617,20,0),"")</f>
        <v/>
      </c>
      <c r="I566" s="10" t="str">
        <f>IFERROR(VLOOKUP(L566,'Raw data - THC'!A550:AA3617,22,0),"")</f>
        <v/>
      </c>
      <c r="J566" s="10" t="str">
        <f>IFERROR(VLOOKUP(L566,'Raw data - THC'!A550:AA3617,24,0),"")</f>
        <v/>
      </c>
      <c r="K566" s="10" t="str">
        <f>IFERROR(VLOOKUP(L566,'Raw data - THC'!A550:AA3617,25,0),"")</f>
        <v/>
      </c>
      <c r="L566" s="8">
        <v>145</v>
      </c>
      <c r="N566"/>
    </row>
    <row r="567" spans="1:14" ht="16.5" x14ac:dyDescent="0.45">
      <c r="A567" s="10" t="str">
        <f>IFERROR(VLOOKUP(L567,'Raw data - THC'!A551:AA3618,4,0),"")</f>
        <v/>
      </c>
      <c r="B567" s="19" t="str">
        <f>IFERROR(VLOOKUP(L567,'Raw data - THC'!A551:AA3618,7,0),"")</f>
        <v/>
      </c>
      <c r="C567" s="10" t="str">
        <f>IFERROR(VLOOKUP(L567,'Raw data - THC'!A551:AA73618,9,0),"")</f>
        <v/>
      </c>
      <c r="D567" s="10" t="str">
        <f>IFERROR(VLOOKUP(L567,'Raw data - THC'!A551:AA3618,12,0),"")</f>
        <v/>
      </c>
      <c r="E567" s="10" t="str">
        <f>IFERROR(VLOOKUP(L567,'Raw data - THC'!A551:AA3618,14,0),"")</f>
        <v/>
      </c>
      <c r="F567" s="10" t="str">
        <f>IFERROR(VLOOKUP(L567,'Raw data - THC'!A551:AA3618,16,0),"")</f>
        <v/>
      </c>
      <c r="G567" s="10" t="str">
        <f>IFERROR(VLOOKUP(L567,'Raw data - THC'!A551:AA3618,18,0),"")</f>
        <v/>
      </c>
      <c r="H567" s="10" t="str">
        <f>IFERROR(VLOOKUP(L567,'Raw data - THC'!A551:AA3618,20,0),"")</f>
        <v/>
      </c>
      <c r="I567" s="10" t="str">
        <f>IFERROR(VLOOKUP(L567,'Raw data - THC'!A551:AA3618,22,0),"")</f>
        <v/>
      </c>
      <c r="J567" s="10" t="str">
        <f>IFERROR(VLOOKUP(L567,'Raw data - THC'!A551:AA3618,24,0),"")</f>
        <v/>
      </c>
      <c r="K567" s="10" t="str">
        <f>IFERROR(VLOOKUP(L567,'Raw data - THC'!A551:AA3618,25,0),"")</f>
        <v/>
      </c>
      <c r="L567" s="8">
        <v>145</v>
      </c>
      <c r="N567"/>
    </row>
    <row r="568" spans="1:14" ht="16.5" x14ac:dyDescent="0.45">
      <c r="A568" s="10" t="str">
        <f>IFERROR(VLOOKUP(L568,'Raw data - THC'!A552:AA3619,4,0),"")</f>
        <v/>
      </c>
      <c r="B568" s="19" t="str">
        <f>IFERROR(VLOOKUP(L568,'Raw data - THC'!A552:AA3619,7,0),"")</f>
        <v/>
      </c>
      <c r="C568" s="10" t="str">
        <f>IFERROR(VLOOKUP(L568,'Raw data - THC'!A552:AA73619,9,0),"")</f>
        <v/>
      </c>
      <c r="D568" s="10" t="str">
        <f>IFERROR(VLOOKUP(L568,'Raw data - THC'!A552:AA3619,12,0),"")</f>
        <v/>
      </c>
      <c r="E568" s="10" t="str">
        <f>IFERROR(VLOOKUP(L568,'Raw data - THC'!A552:AA3619,14,0),"")</f>
        <v/>
      </c>
      <c r="F568" s="10" t="str">
        <f>IFERROR(VLOOKUP(L568,'Raw data - THC'!A552:AA3619,16,0),"")</f>
        <v/>
      </c>
      <c r="G568" s="10" t="str">
        <f>IFERROR(VLOOKUP(L568,'Raw data - THC'!A552:AA3619,18,0),"")</f>
        <v/>
      </c>
      <c r="H568" s="10" t="str">
        <f>IFERROR(VLOOKUP(L568,'Raw data - THC'!A552:AA3619,20,0),"")</f>
        <v/>
      </c>
      <c r="I568" s="10" t="str">
        <f>IFERROR(VLOOKUP(L568,'Raw data - THC'!A552:AA3619,22,0),"")</f>
        <v/>
      </c>
      <c r="J568" s="10" t="str">
        <f>IFERROR(VLOOKUP(L568,'Raw data - THC'!A552:AA3619,24,0),"")</f>
        <v/>
      </c>
      <c r="K568" s="10" t="str">
        <f>IFERROR(VLOOKUP(L568,'Raw data - THC'!A552:AA3619,25,0),"")</f>
        <v/>
      </c>
      <c r="L568" s="8">
        <v>145</v>
      </c>
      <c r="N568"/>
    </row>
    <row r="569" spans="1:14" ht="16.5" x14ac:dyDescent="0.45">
      <c r="A569" s="10" t="str">
        <f>IFERROR(VLOOKUP(L569,'Raw data - THC'!A553:AA3620,4,0),"")</f>
        <v/>
      </c>
      <c r="B569" s="19" t="str">
        <f>IFERROR(VLOOKUP(L569,'Raw data - THC'!A553:AA3620,7,0),"")</f>
        <v/>
      </c>
      <c r="C569" s="10" t="str">
        <f>IFERROR(VLOOKUP(L569,'Raw data - THC'!A553:AA73620,9,0),"")</f>
        <v/>
      </c>
      <c r="D569" s="10" t="str">
        <f>IFERROR(VLOOKUP(L569,'Raw data - THC'!A553:AA3620,12,0),"")</f>
        <v/>
      </c>
      <c r="E569" s="10" t="str">
        <f>IFERROR(VLOOKUP(L569,'Raw data - THC'!A553:AA3620,14,0),"")</f>
        <v/>
      </c>
      <c r="F569" s="10" t="str">
        <f>IFERROR(VLOOKUP(L569,'Raw data - THC'!A553:AA3620,16,0),"")</f>
        <v/>
      </c>
      <c r="G569" s="10" t="str">
        <f>IFERROR(VLOOKUP(L569,'Raw data - THC'!A553:AA3620,18,0),"")</f>
        <v/>
      </c>
      <c r="H569" s="10" t="str">
        <f>IFERROR(VLOOKUP(L569,'Raw data - THC'!A553:AA3620,20,0),"")</f>
        <v/>
      </c>
      <c r="I569" s="10" t="str">
        <f>IFERROR(VLOOKUP(L569,'Raw data - THC'!A553:AA3620,22,0),"")</f>
        <v/>
      </c>
      <c r="J569" s="10" t="str">
        <f>IFERROR(VLOOKUP(L569,'Raw data - THC'!A553:AA3620,24,0),"")</f>
        <v/>
      </c>
      <c r="K569" s="10" t="str">
        <f>IFERROR(VLOOKUP(L569,'Raw data - THC'!A553:AA3620,25,0),"")</f>
        <v/>
      </c>
      <c r="L569" s="8">
        <v>145</v>
      </c>
      <c r="N569"/>
    </row>
    <row r="570" spans="1:14" ht="16.5" x14ac:dyDescent="0.45">
      <c r="A570" s="10" t="str">
        <f>IFERROR(VLOOKUP(L570,'Raw data - THC'!A554:AA3621,4,0),"")</f>
        <v/>
      </c>
      <c r="B570" s="19" t="str">
        <f>IFERROR(VLOOKUP(L570,'Raw data - THC'!A554:AA3621,7,0),"")</f>
        <v/>
      </c>
      <c r="C570" s="10" t="str">
        <f>IFERROR(VLOOKUP(L570,'Raw data - THC'!A554:AA73621,9,0),"")</f>
        <v/>
      </c>
      <c r="D570" s="10" t="str">
        <f>IFERROR(VLOOKUP(L570,'Raw data - THC'!A554:AA3621,12,0),"")</f>
        <v/>
      </c>
      <c r="E570" s="10" t="str">
        <f>IFERROR(VLOOKUP(L570,'Raw data - THC'!A554:AA3621,14,0),"")</f>
        <v/>
      </c>
      <c r="F570" s="10" t="str">
        <f>IFERROR(VLOOKUP(L570,'Raw data - THC'!A554:AA3621,16,0),"")</f>
        <v/>
      </c>
      <c r="G570" s="10" t="str">
        <f>IFERROR(VLOOKUP(L570,'Raw data - THC'!A554:AA3621,18,0),"")</f>
        <v/>
      </c>
      <c r="H570" s="10" t="str">
        <f>IFERROR(VLOOKUP(L570,'Raw data - THC'!A554:AA3621,20,0),"")</f>
        <v/>
      </c>
      <c r="I570" s="10" t="str">
        <f>IFERROR(VLOOKUP(L570,'Raw data - THC'!A554:AA3621,22,0),"")</f>
        <v/>
      </c>
      <c r="J570" s="10" t="str">
        <f>IFERROR(VLOOKUP(L570,'Raw data - THC'!A554:AA3621,24,0),"")</f>
        <v/>
      </c>
      <c r="K570" s="10" t="str">
        <f>IFERROR(VLOOKUP(L570,'Raw data - THC'!A554:AA3621,25,0),"")</f>
        <v/>
      </c>
      <c r="L570" s="8">
        <v>145</v>
      </c>
      <c r="N570"/>
    </row>
    <row r="571" spans="1:14" ht="16.5" x14ac:dyDescent="0.45">
      <c r="A571" s="10" t="str">
        <f>IFERROR(VLOOKUP(L571,'Raw data - THC'!A555:AA3622,4,0),"")</f>
        <v/>
      </c>
      <c r="B571" s="19" t="str">
        <f>IFERROR(VLOOKUP(L571,'Raw data - THC'!A555:AA3622,7,0),"")</f>
        <v/>
      </c>
      <c r="C571" s="10" t="str">
        <f>IFERROR(VLOOKUP(L571,'Raw data - THC'!A555:AA73622,9,0),"")</f>
        <v/>
      </c>
      <c r="D571" s="10" t="str">
        <f>IFERROR(VLOOKUP(L571,'Raw data - THC'!A555:AA3622,12,0),"")</f>
        <v/>
      </c>
      <c r="E571" s="10" t="str">
        <f>IFERROR(VLOOKUP(L571,'Raw data - THC'!A555:AA3622,14,0),"")</f>
        <v/>
      </c>
      <c r="F571" s="10" t="str">
        <f>IFERROR(VLOOKUP(L571,'Raw data - THC'!A555:AA3622,16,0),"")</f>
        <v/>
      </c>
      <c r="G571" s="10" t="str">
        <f>IFERROR(VLOOKUP(L571,'Raw data - THC'!A555:AA3622,18,0),"")</f>
        <v/>
      </c>
      <c r="H571" s="10" t="str">
        <f>IFERROR(VLOOKUP(L571,'Raw data - THC'!A555:AA3622,20,0),"")</f>
        <v/>
      </c>
      <c r="I571" s="10" t="str">
        <f>IFERROR(VLOOKUP(L571,'Raw data - THC'!A555:AA3622,22,0),"")</f>
        <v/>
      </c>
      <c r="J571" s="10" t="str">
        <f>IFERROR(VLOOKUP(L571,'Raw data - THC'!A555:AA3622,24,0),"")</f>
        <v/>
      </c>
      <c r="K571" s="10" t="str">
        <f>IFERROR(VLOOKUP(L571,'Raw data - THC'!A555:AA3622,25,0),"")</f>
        <v/>
      </c>
      <c r="L571" s="8">
        <v>145</v>
      </c>
      <c r="N571"/>
    </row>
    <row r="572" spans="1:14" ht="16.5" x14ac:dyDescent="0.45">
      <c r="A572" s="10" t="str">
        <f>IFERROR(VLOOKUP(L572,'Raw data - THC'!A556:AA3623,4,0),"")</f>
        <v/>
      </c>
      <c r="B572" s="19" t="str">
        <f>IFERROR(VLOOKUP(L572,'Raw data - THC'!A556:AA3623,7,0),"")</f>
        <v/>
      </c>
      <c r="C572" s="10" t="str">
        <f>IFERROR(VLOOKUP(L572,'Raw data - THC'!A556:AA73623,9,0),"")</f>
        <v/>
      </c>
      <c r="D572" s="10" t="str">
        <f>IFERROR(VLOOKUP(L572,'Raw data - THC'!A556:AA3623,12,0),"")</f>
        <v/>
      </c>
      <c r="E572" s="10" t="str">
        <f>IFERROR(VLOOKUP(L572,'Raw data - THC'!A556:AA3623,14,0),"")</f>
        <v/>
      </c>
      <c r="F572" s="10" t="str">
        <f>IFERROR(VLOOKUP(L572,'Raw data - THC'!A556:AA3623,16,0),"")</f>
        <v/>
      </c>
      <c r="G572" s="10" t="str">
        <f>IFERROR(VLOOKUP(L572,'Raw data - THC'!A556:AA3623,18,0),"")</f>
        <v/>
      </c>
      <c r="H572" s="10" t="str">
        <f>IFERROR(VLOOKUP(L572,'Raw data - THC'!A556:AA3623,20,0),"")</f>
        <v/>
      </c>
      <c r="I572" s="10" t="str">
        <f>IFERROR(VLOOKUP(L572,'Raw data - THC'!A556:AA3623,22,0),"")</f>
        <v/>
      </c>
      <c r="J572" s="10" t="str">
        <f>IFERROR(VLOOKUP(L572,'Raw data - THC'!A556:AA3623,24,0),"")</f>
        <v/>
      </c>
      <c r="K572" s="10" t="str">
        <f>IFERROR(VLOOKUP(L572,'Raw data - THC'!A556:AA3623,25,0),"")</f>
        <v/>
      </c>
      <c r="L572" s="8">
        <v>145</v>
      </c>
      <c r="N572"/>
    </row>
    <row r="573" spans="1:14" ht="16.5" x14ac:dyDescent="0.45">
      <c r="A573" s="10" t="str">
        <f>IFERROR(VLOOKUP(L573,'Raw data - THC'!A557:AA3624,4,0),"")</f>
        <v/>
      </c>
      <c r="B573" s="19" t="str">
        <f>IFERROR(VLOOKUP(L573,'Raw data - THC'!A557:AA3624,7,0),"")</f>
        <v/>
      </c>
      <c r="C573" s="10" t="str">
        <f>IFERROR(VLOOKUP(L573,'Raw data - THC'!A557:AA73624,9,0),"")</f>
        <v/>
      </c>
      <c r="D573" s="10" t="str">
        <f>IFERROR(VLOOKUP(L573,'Raw data - THC'!A557:AA3624,12,0),"")</f>
        <v/>
      </c>
      <c r="E573" s="10" t="str">
        <f>IFERROR(VLOOKUP(L573,'Raw data - THC'!A557:AA3624,14,0),"")</f>
        <v/>
      </c>
      <c r="F573" s="10" t="str">
        <f>IFERROR(VLOOKUP(L573,'Raw data - THC'!A557:AA3624,16,0),"")</f>
        <v/>
      </c>
      <c r="G573" s="10" t="str">
        <f>IFERROR(VLOOKUP(L573,'Raw data - THC'!A557:AA3624,18,0),"")</f>
        <v/>
      </c>
      <c r="H573" s="10" t="str">
        <f>IFERROR(VLOOKUP(L573,'Raw data - THC'!A557:AA3624,20,0),"")</f>
        <v/>
      </c>
      <c r="I573" s="10" t="str">
        <f>IFERROR(VLOOKUP(L573,'Raw data - THC'!A557:AA3624,22,0),"")</f>
        <v/>
      </c>
      <c r="J573" s="10" t="str">
        <f>IFERROR(VLOOKUP(L573,'Raw data - THC'!A557:AA3624,24,0),"")</f>
        <v/>
      </c>
      <c r="K573" s="10" t="str">
        <f>IFERROR(VLOOKUP(L573,'Raw data - THC'!A557:AA3624,25,0),"")</f>
        <v/>
      </c>
      <c r="L573" s="8">
        <v>145</v>
      </c>
      <c r="N573"/>
    </row>
    <row r="574" spans="1:14" ht="16.5" x14ac:dyDescent="0.45">
      <c r="A574" s="10" t="str">
        <f>IFERROR(VLOOKUP(L574,'Raw data - THC'!A558:AA3625,4,0),"")</f>
        <v/>
      </c>
      <c r="B574" s="19" t="str">
        <f>IFERROR(VLOOKUP(L574,'Raw data - THC'!A558:AA3625,7,0),"")</f>
        <v/>
      </c>
      <c r="C574" s="10" t="str">
        <f>IFERROR(VLOOKUP(L574,'Raw data - THC'!A558:AA73625,9,0),"")</f>
        <v/>
      </c>
      <c r="D574" s="10" t="str">
        <f>IFERROR(VLOOKUP(L574,'Raw data - THC'!A558:AA3625,12,0),"")</f>
        <v/>
      </c>
      <c r="E574" s="10" t="str">
        <f>IFERROR(VLOOKUP(L574,'Raw data - THC'!A558:AA3625,14,0),"")</f>
        <v/>
      </c>
      <c r="F574" s="10" t="str">
        <f>IFERROR(VLOOKUP(L574,'Raw data - THC'!A558:AA3625,16,0),"")</f>
        <v/>
      </c>
      <c r="G574" s="10" t="str">
        <f>IFERROR(VLOOKUP(L574,'Raw data - THC'!A558:AA3625,18,0),"")</f>
        <v/>
      </c>
      <c r="H574" s="10" t="str">
        <f>IFERROR(VLOOKUP(L574,'Raw data - THC'!A558:AA3625,20,0),"")</f>
        <v/>
      </c>
      <c r="I574" s="10" t="str">
        <f>IFERROR(VLOOKUP(L574,'Raw data - THC'!A558:AA3625,22,0),"")</f>
        <v/>
      </c>
      <c r="J574" s="10" t="str">
        <f>IFERROR(VLOOKUP(L574,'Raw data - THC'!A558:AA3625,24,0),"")</f>
        <v/>
      </c>
      <c r="K574" s="10" t="str">
        <f>IFERROR(VLOOKUP(L574,'Raw data - THC'!A558:AA3625,25,0),"")</f>
        <v/>
      </c>
      <c r="L574" s="8">
        <v>145</v>
      </c>
      <c r="N574"/>
    </row>
    <row r="575" spans="1:14" ht="16.5" x14ac:dyDescent="0.45">
      <c r="A575" s="10" t="str">
        <f>IFERROR(VLOOKUP(L575,'Raw data - THC'!A559:AA3626,4,0),"")</f>
        <v/>
      </c>
      <c r="B575" s="19" t="str">
        <f>IFERROR(VLOOKUP(L575,'Raw data - THC'!A559:AA3626,7,0),"")</f>
        <v/>
      </c>
      <c r="C575" s="10" t="str">
        <f>IFERROR(VLOOKUP(L575,'Raw data - THC'!A559:AA73626,9,0),"")</f>
        <v/>
      </c>
      <c r="D575" s="10" t="str">
        <f>IFERROR(VLOOKUP(L575,'Raw data - THC'!A559:AA3626,12,0),"")</f>
        <v/>
      </c>
      <c r="E575" s="10" t="str">
        <f>IFERROR(VLOOKUP(L575,'Raw data - THC'!A559:AA3626,14,0),"")</f>
        <v/>
      </c>
      <c r="F575" s="10" t="str">
        <f>IFERROR(VLOOKUP(L575,'Raw data - THC'!A559:AA3626,16,0),"")</f>
        <v/>
      </c>
      <c r="G575" s="10" t="str">
        <f>IFERROR(VLOOKUP(L575,'Raw data - THC'!A559:AA3626,18,0),"")</f>
        <v/>
      </c>
      <c r="H575" s="10" t="str">
        <f>IFERROR(VLOOKUP(L575,'Raw data - THC'!A559:AA3626,20,0),"")</f>
        <v/>
      </c>
      <c r="I575" s="10" t="str">
        <f>IFERROR(VLOOKUP(L575,'Raw data - THC'!A559:AA3626,22,0),"")</f>
        <v/>
      </c>
      <c r="J575" s="10" t="str">
        <f>IFERROR(VLOOKUP(L575,'Raw data - THC'!A559:AA3626,24,0),"")</f>
        <v/>
      </c>
      <c r="K575" s="10" t="str">
        <f>IFERROR(VLOOKUP(L575,'Raw data - THC'!A559:AA3626,25,0),"")</f>
        <v/>
      </c>
      <c r="L575" s="8">
        <v>145</v>
      </c>
      <c r="N575"/>
    </row>
    <row r="576" spans="1:14" ht="16.5" x14ac:dyDescent="0.45">
      <c r="A576" s="10" t="str">
        <f>IFERROR(VLOOKUP(L576,'Raw data - THC'!A560:AA3627,4,0),"")</f>
        <v/>
      </c>
      <c r="B576" s="19" t="str">
        <f>IFERROR(VLOOKUP(L576,'Raw data - THC'!A560:AA3627,7,0),"")</f>
        <v/>
      </c>
      <c r="C576" s="10" t="str">
        <f>IFERROR(VLOOKUP(L576,'Raw data - THC'!A560:AA73627,9,0),"")</f>
        <v/>
      </c>
      <c r="D576" s="10" t="str">
        <f>IFERROR(VLOOKUP(L576,'Raw data - THC'!A560:AA3627,12,0),"")</f>
        <v/>
      </c>
      <c r="E576" s="10" t="str">
        <f>IFERROR(VLOOKUP(L576,'Raw data - THC'!A560:AA3627,14,0),"")</f>
        <v/>
      </c>
      <c r="F576" s="10" t="str">
        <f>IFERROR(VLOOKUP(L576,'Raw data - THC'!A560:AA3627,16,0),"")</f>
        <v/>
      </c>
      <c r="G576" s="10" t="str">
        <f>IFERROR(VLOOKUP(L576,'Raw data - THC'!A560:AA3627,18,0),"")</f>
        <v/>
      </c>
      <c r="H576" s="10" t="str">
        <f>IFERROR(VLOOKUP(L576,'Raw data - THC'!A560:AA3627,20,0),"")</f>
        <v/>
      </c>
      <c r="I576" s="10" t="str">
        <f>IFERROR(VLOOKUP(L576,'Raw data - THC'!A560:AA3627,22,0),"")</f>
        <v/>
      </c>
      <c r="J576" s="10" t="str">
        <f>IFERROR(VLOOKUP(L576,'Raw data - THC'!A560:AA3627,24,0),"")</f>
        <v/>
      </c>
      <c r="K576" s="10" t="str">
        <f>IFERROR(VLOOKUP(L576,'Raw data - THC'!A560:AA3627,25,0),"")</f>
        <v/>
      </c>
      <c r="L576" s="8">
        <v>145</v>
      </c>
      <c r="N576"/>
    </row>
    <row r="577" spans="1:14" ht="16.5" x14ac:dyDescent="0.45">
      <c r="A577" s="10" t="str">
        <f>IFERROR(VLOOKUP(L577,'Raw data - THC'!A561:AA3628,4,0),"")</f>
        <v/>
      </c>
      <c r="B577" s="19" t="str">
        <f>IFERROR(VLOOKUP(L577,'Raw data - THC'!A561:AA3628,7,0),"")</f>
        <v/>
      </c>
      <c r="C577" s="10" t="str">
        <f>IFERROR(VLOOKUP(L577,'Raw data - THC'!A561:AA73628,9,0),"")</f>
        <v/>
      </c>
      <c r="D577" s="10" t="str">
        <f>IFERROR(VLOOKUP(L577,'Raw data - THC'!A561:AA3628,12,0),"")</f>
        <v/>
      </c>
      <c r="E577" s="10" t="str">
        <f>IFERROR(VLOOKUP(L577,'Raw data - THC'!A561:AA3628,14,0),"")</f>
        <v/>
      </c>
      <c r="F577" s="10" t="str">
        <f>IFERROR(VLOOKUP(L577,'Raw data - THC'!A561:AA3628,16,0),"")</f>
        <v/>
      </c>
      <c r="G577" s="10" t="str">
        <f>IFERROR(VLOOKUP(L577,'Raw data - THC'!A561:AA3628,18,0),"")</f>
        <v/>
      </c>
      <c r="H577" s="10" t="str">
        <f>IFERROR(VLOOKUP(L577,'Raw data - THC'!A561:AA3628,20,0),"")</f>
        <v/>
      </c>
      <c r="I577" s="10" t="str">
        <f>IFERROR(VLOOKUP(L577,'Raw data - THC'!A561:AA3628,22,0),"")</f>
        <v/>
      </c>
      <c r="J577" s="10" t="str">
        <f>IFERROR(VLOOKUP(L577,'Raw data - THC'!A561:AA3628,24,0),"")</f>
        <v/>
      </c>
      <c r="K577" s="10" t="str">
        <f>IFERROR(VLOOKUP(L577,'Raw data - THC'!A561:AA3628,25,0),"")</f>
        <v/>
      </c>
      <c r="L577" s="8">
        <v>145</v>
      </c>
      <c r="N577"/>
    </row>
    <row r="578" spans="1:14" ht="16.5" x14ac:dyDescent="0.45">
      <c r="A578" s="10" t="str">
        <f>IFERROR(VLOOKUP(L578,'Raw data - THC'!A562:AA3629,4,0),"")</f>
        <v/>
      </c>
      <c r="B578" s="19" t="str">
        <f>IFERROR(VLOOKUP(L578,'Raw data - THC'!A562:AA3629,7,0),"")</f>
        <v/>
      </c>
      <c r="C578" s="10" t="str">
        <f>IFERROR(VLOOKUP(L578,'Raw data - THC'!A562:AA73629,9,0),"")</f>
        <v/>
      </c>
      <c r="D578" s="10" t="str">
        <f>IFERROR(VLOOKUP(L578,'Raw data - THC'!A562:AA3629,12,0),"")</f>
        <v/>
      </c>
      <c r="E578" s="10" t="str">
        <f>IFERROR(VLOOKUP(L578,'Raw data - THC'!A562:AA3629,14,0),"")</f>
        <v/>
      </c>
      <c r="F578" s="10" t="str">
        <f>IFERROR(VLOOKUP(L578,'Raw data - THC'!A562:AA3629,16,0),"")</f>
        <v/>
      </c>
      <c r="G578" s="10" t="str">
        <f>IFERROR(VLOOKUP(L578,'Raw data - THC'!A562:AA3629,18,0),"")</f>
        <v/>
      </c>
      <c r="H578" s="10" t="str">
        <f>IFERROR(VLOOKUP(L578,'Raw data - THC'!A562:AA3629,20,0),"")</f>
        <v/>
      </c>
      <c r="I578" s="10" t="str">
        <f>IFERROR(VLOOKUP(L578,'Raw data - THC'!A562:AA3629,22,0),"")</f>
        <v/>
      </c>
      <c r="J578" s="10" t="str">
        <f>IFERROR(VLOOKUP(L578,'Raw data - THC'!A562:AA3629,24,0),"")</f>
        <v/>
      </c>
      <c r="K578" s="10" t="str">
        <f>IFERROR(VLOOKUP(L578,'Raw data - THC'!A562:AA3629,25,0),"")</f>
        <v/>
      </c>
      <c r="L578" s="8">
        <v>145</v>
      </c>
      <c r="N578"/>
    </row>
    <row r="579" spans="1:14" ht="16.5" x14ac:dyDescent="0.45">
      <c r="A579" s="10" t="str">
        <f>IFERROR(VLOOKUP(L579,'Raw data - THC'!A563:AA3630,4,0),"")</f>
        <v/>
      </c>
      <c r="B579" s="19" t="str">
        <f>IFERROR(VLOOKUP(L579,'Raw data - THC'!A563:AA3630,7,0),"")</f>
        <v/>
      </c>
      <c r="C579" s="10" t="str">
        <f>IFERROR(VLOOKUP(L579,'Raw data - THC'!A563:AA73630,9,0),"")</f>
        <v/>
      </c>
      <c r="D579" s="10" t="str">
        <f>IFERROR(VLOOKUP(L579,'Raw data - THC'!A563:AA3630,12,0),"")</f>
        <v/>
      </c>
      <c r="E579" s="10" t="str">
        <f>IFERROR(VLOOKUP(L579,'Raw data - THC'!A563:AA3630,14,0),"")</f>
        <v/>
      </c>
      <c r="F579" s="10" t="str">
        <f>IFERROR(VLOOKUP(L579,'Raw data - THC'!A563:AA3630,16,0),"")</f>
        <v/>
      </c>
      <c r="G579" s="10" t="str">
        <f>IFERROR(VLOOKUP(L579,'Raw data - THC'!A563:AA3630,18,0),"")</f>
        <v/>
      </c>
      <c r="H579" s="10" t="str">
        <f>IFERROR(VLOOKUP(L579,'Raw data - THC'!A563:AA3630,20,0),"")</f>
        <v/>
      </c>
      <c r="I579" s="10" t="str">
        <f>IFERROR(VLOOKUP(L579,'Raw data - THC'!A563:AA3630,22,0),"")</f>
        <v/>
      </c>
      <c r="J579" s="10" t="str">
        <f>IFERROR(VLOOKUP(L579,'Raw data - THC'!A563:AA3630,24,0),"")</f>
        <v/>
      </c>
      <c r="K579" s="10" t="str">
        <f>IFERROR(VLOOKUP(L579,'Raw data - THC'!A563:AA3630,25,0),"")</f>
        <v/>
      </c>
      <c r="L579" s="8">
        <v>145</v>
      </c>
      <c r="N579"/>
    </row>
    <row r="580" spans="1:14" ht="16.5" x14ac:dyDescent="0.45">
      <c r="A580" s="10" t="str">
        <f>IFERROR(VLOOKUP(L580,'Raw data - THC'!A564:AA3631,4,0),"")</f>
        <v/>
      </c>
      <c r="B580" s="19" t="str">
        <f>IFERROR(VLOOKUP(L580,'Raw data - THC'!A564:AA3631,7,0),"")</f>
        <v/>
      </c>
      <c r="C580" s="10" t="str">
        <f>IFERROR(VLOOKUP(L580,'Raw data - THC'!A564:AA73631,9,0),"")</f>
        <v/>
      </c>
      <c r="D580" s="10" t="str">
        <f>IFERROR(VLOOKUP(L580,'Raw data - THC'!A564:AA3631,12,0),"")</f>
        <v/>
      </c>
      <c r="E580" s="10" t="str">
        <f>IFERROR(VLOOKUP(L580,'Raw data - THC'!A564:AA3631,14,0),"")</f>
        <v/>
      </c>
      <c r="F580" s="10" t="str">
        <f>IFERROR(VLOOKUP(L580,'Raw data - THC'!A564:AA3631,16,0),"")</f>
        <v/>
      </c>
      <c r="G580" s="10" t="str">
        <f>IFERROR(VLOOKUP(L580,'Raw data - THC'!A564:AA3631,18,0),"")</f>
        <v/>
      </c>
      <c r="H580" s="10" t="str">
        <f>IFERROR(VLOOKUP(L580,'Raw data - THC'!A564:AA3631,20,0),"")</f>
        <v/>
      </c>
      <c r="I580" s="10" t="str">
        <f>IFERROR(VLOOKUP(L580,'Raw data - THC'!A564:AA3631,22,0),"")</f>
        <v/>
      </c>
      <c r="J580" s="10" t="str">
        <f>IFERROR(VLOOKUP(L580,'Raw data - THC'!A564:AA3631,24,0),"")</f>
        <v/>
      </c>
      <c r="K580" s="10" t="str">
        <f>IFERROR(VLOOKUP(L580,'Raw data - THC'!A564:AA3631,25,0),"")</f>
        <v/>
      </c>
      <c r="L580" s="8">
        <v>145</v>
      </c>
      <c r="N580"/>
    </row>
    <row r="581" spans="1:14" ht="16.5" x14ac:dyDescent="0.45">
      <c r="A581" s="10" t="str">
        <f>IFERROR(VLOOKUP(L581,'Raw data - THC'!A565:AA3632,4,0),"")</f>
        <v/>
      </c>
      <c r="B581" s="19" t="str">
        <f>IFERROR(VLOOKUP(L581,'Raw data - THC'!A565:AA3632,7,0),"")</f>
        <v/>
      </c>
      <c r="C581" s="10" t="str">
        <f>IFERROR(VLOOKUP(L581,'Raw data - THC'!A565:AA73632,9,0),"")</f>
        <v/>
      </c>
      <c r="D581" s="10" t="str">
        <f>IFERROR(VLOOKUP(L581,'Raw data - THC'!A565:AA3632,12,0),"")</f>
        <v/>
      </c>
      <c r="E581" s="10" t="str">
        <f>IFERROR(VLOOKUP(L581,'Raw data - THC'!A565:AA3632,14,0),"")</f>
        <v/>
      </c>
      <c r="F581" s="10" t="str">
        <f>IFERROR(VLOOKUP(L581,'Raw data - THC'!A565:AA3632,16,0),"")</f>
        <v/>
      </c>
      <c r="G581" s="10" t="str">
        <f>IFERROR(VLOOKUP(L581,'Raw data - THC'!A565:AA3632,18,0),"")</f>
        <v/>
      </c>
      <c r="H581" s="10" t="str">
        <f>IFERROR(VLOOKUP(L581,'Raw data - THC'!A565:AA3632,20,0),"")</f>
        <v/>
      </c>
      <c r="I581" s="10" t="str">
        <f>IFERROR(VLOOKUP(L581,'Raw data - THC'!A565:AA3632,22,0),"")</f>
        <v/>
      </c>
      <c r="J581" s="10" t="str">
        <f>IFERROR(VLOOKUP(L581,'Raw data - THC'!A565:AA3632,24,0),"")</f>
        <v/>
      </c>
      <c r="K581" s="10" t="str">
        <f>IFERROR(VLOOKUP(L581,'Raw data - THC'!A565:AA3632,25,0),"")</f>
        <v/>
      </c>
      <c r="L581" s="8">
        <v>145</v>
      </c>
      <c r="N581"/>
    </row>
    <row r="582" spans="1:14" ht="16.5" x14ac:dyDescent="0.45">
      <c r="A582" s="10" t="str">
        <f>IFERROR(VLOOKUP(L582,'Raw data - THC'!A566:AA3633,4,0),"")</f>
        <v/>
      </c>
      <c r="B582" s="19" t="str">
        <f>IFERROR(VLOOKUP(L582,'Raw data - THC'!A566:AA3633,7,0),"")</f>
        <v/>
      </c>
      <c r="C582" s="10" t="str">
        <f>IFERROR(VLOOKUP(L582,'Raw data - THC'!A566:AA73633,9,0),"")</f>
        <v/>
      </c>
      <c r="D582" s="10" t="str">
        <f>IFERROR(VLOOKUP(L582,'Raw data - THC'!A566:AA3633,12,0),"")</f>
        <v/>
      </c>
      <c r="E582" s="10" t="str">
        <f>IFERROR(VLOOKUP(L582,'Raw data - THC'!A566:AA3633,14,0),"")</f>
        <v/>
      </c>
      <c r="F582" s="10" t="str">
        <f>IFERROR(VLOOKUP(L582,'Raw data - THC'!A566:AA3633,16,0),"")</f>
        <v/>
      </c>
      <c r="G582" s="10" t="str">
        <f>IFERROR(VLOOKUP(L582,'Raw data - THC'!A566:AA3633,18,0),"")</f>
        <v/>
      </c>
      <c r="H582" s="10" t="str">
        <f>IFERROR(VLOOKUP(L582,'Raw data - THC'!A566:AA3633,20,0),"")</f>
        <v/>
      </c>
      <c r="I582" s="10" t="str">
        <f>IFERROR(VLOOKUP(L582,'Raw data - THC'!A566:AA3633,22,0),"")</f>
        <v/>
      </c>
      <c r="J582" s="10" t="str">
        <f>IFERROR(VLOOKUP(L582,'Raw data - THC'!A566:AA3633,24,0),"")</f>
        <v/>
      </c>
      <c r="K582" s="10" t="str">
        <f>IFERROR(VLOOKUP(L582,'Raw data - THC'!A566:AA3633,25,0),"")</f>
        <v/>
      </c>
      <c r="L582" s="8">
        <v>145</v>
      </c>
      <c r="N582"/>
    </row>
    <row r="583" spans="1:14" ht="16.5" x14ac:dyDescent="0.45">
      <c r="A583" s="10" t="str">
        <f>IFERROR(VLOOKUP(L583,'Raw data - THC'!A567:AA3634,4,0),"")</f>
        <v/>
      </c>
      <c r="B583" s="19" t="str">
        <f>IFERROR(VLOOKUP(L583,'Raw data - THC'!A567:AA3634,7,0),"")</f>
        <v/>
      </c>
      <c r="C583" s="10" t="str">
        <f>IFERROR(VLOOKUP(L583,'Raw data - THC'!A567:AA73634,9,0),"")</f>
        <v/>
      </c>
      <c r="D583" s="10" t="str">
        <f>IFERROR(VLOOKUP(L583,'Raw data - THC'!A567:AA3634,12,0),"")</f>
        <v/>
      </c>
      <c r="E583" s="10" t="str">
        <f>IFERROR(VLOOKUP(L583,'Raw data - THC'!A567:AA3634,14,0),"")</f>
        <v/>
      </c>
      <c r="F583" s="10" t="str">
        <f>IFERROR(VLOOKUP(L583,'Raw data - THC'!A567:AA3634,16,0),"")</f>
        <v/>
      </c>
      <c r="G583" s="10" t="str">
        <f>IFERROR(VLOOKUP(L583,'Raw data - THC'!A567:AA3634,18,0),"")</f>
        <v/>
      </c>
      <c r="H583" s="10" t="str">
        <f>IFERROR(VLOOKUP(L583,'Raw data - THC'!A567:AA3634,20,0),"")</f>
        <v/>
      </c>
      <c r="I583" s="10" t="str">
        <f>IFERROR(VLOOKUP(L583,'Raw data - THC'!A567:AA3634,22,0),"")</f>
        <v/>
      </c>
      <c r="J583" s="10" t="str">
        <f>IFERROR(VLOOKUP(L583,'Raw data - THC'!A567:AA3634,24,0),"")</f>
        <v/>
      </c>
      <c r="K583" s="10" t="str">
        <f>IFERROR(VLOOKUP(L583,'Raw data - THC'!A567:AA3634,25,0),"")</f>
        <v/>
      </c>
      <c r="L583" s="8">
        <v>145</v>
      </c>
      <c r="N583"/>
    </row>
    <row r="584" spans="1:14" ht="16.5" x14ac:dyDescent="0.45">
      <c r="A584" s="10" t="str">
        <f>IFERROR(VLOOKUP(L584,'Raw data - THC'!A568:AA3635,4,0),"")</f>
        <v/>
      </c>
      <c r="B584" s="19" t="str">
        <f>IFERROR(VLOOKUP(L584,'Raw data - THC'!A568:AA3635,7,0),"")</f>
        <v/>
      </c>
      <c r="C584" s="10" t="str">
        <f>IFERROR(VLOOKUP(L584,'Raw data - THC'!A568:AA73635,9,0),"")</f>
        <v/>
      </c>
      <c r="D584" s="10" t="str">
        <f>IFERROR(VLOOKUP(L584,'Raw data - THC'!A568:AA3635,12,0),"")</f>
        <v/>
      </c>
      <c r="E584" s="10" t="str">
        <f>IFERROR(VLOOKUP(L584,'Raw data - THC'!A568:AA3635,14,0),"")</f>
        <v/>
      </c>
      <c r="F584" s="10" t="str">
        <f>IFERROR(VLOOKUP(L584,'Raw data - THC'!A568:AA3635,16,0),"")</f>
        <v/>
      </c>
      <c r="G584" s="10" t="str">
        <f>IFERROR(VLOOKUP(L584,'Raw data - THC'!A568:AA3635,18,0),"")</f>
        <v/>
      </c>
      <c r="H584" s="10" t="str">
        <f>IFERROR(VLOOKUP(L584,'Raw data - THC'!A568:AA3635,20,0),"")</f>
        <v/>
      </c>
      <c r="I584" s="10" t="str">
        <f>IFERROR(VLOOKUP(L584,'Raw data - THC'!A568:AA3635,22,0),"")</f>
        <v/>
      </c>
      <c r="J584" s="10" t="str">
        <f>IFERROR(VLOOKUP(L584,'Raw data - THC'!A568:AA3635,24,0),"")</f>
        <v/>
      </c>
      <c r="K584" s="10" t="str">
        <f>IFERROR(VLOOKUP(L584,'Raw data - THC'!A568:AA3635,25,0),"")</f>
        <v/>
      </c>
      <c r="L584" s="8">
        <v>145</v>
      </c>
      <c r="N584"/>
    </row>
    <row r="585" spans="1:14" ht="16.5" x14ac:dyDescent="0.45">
      <c r="A585" s="10" t="str">
        <f>IFERROR(VLOOKUP(L585,'Raw data - THC'!A569:AA3636,4,0),"")</f>
        <v/>
      </c>
      <c r="B585" s="19" t="str">
        <f>IFERROR(VLOOKUP(L585,'Raw data - THC'!A569:AA3636,7,0),"")</f>
        <v/>
      </c>
      <c r="C585" s="10" t="str">
        <f>IFERROR(VLOOKUP(L585,'Raw data - THC'!A569:AA73636,9,0),"")</f>
        <v/>
      </c>
      <c r="D585" s="10" t="str">
        <f>IFERROR(VLOOKUP(L585,'Raw data - THC'!A569:AA3636,12,0),"")</f>
        <v/>
      </c>
      <c r="E585" s="10" t="str">
        <f>IFERROR(VLOOKUP(L585,'Raw data - THC'!A569:AA3636,14,0),"")</f>
        <v/>
      </c>
      <c r="F585" s="10" t="str">
        <f>IFERROR(VLOOKUP(L585,'Raw data - THC'!A569:AA3636,16,0),"")</f>
        <v/>
      </c>
      <c r="G585" s="10" t="str">
        <f>IFERROR(VLOOKUP(L585,'Raw data - THC'!A569:AA3636,18,0),"")</f>
        <v/>
      </c>
      <c r="H585" s="10" t="str">
        <f>IFERROR(VLOOKUP(L585,'Raw data - THC'!A569:AA3636,20,0),"")</f>
        <v/>
      </c>
      <c r="I585" s="10" t="str">
        <f>IFERROR(VLOOKUP(L585,'Raw data - THC'!A569:AA3636,22,0),"")</f>
        <v/>
      </c>
      <c r="J585" s="10" t="str">
        <f>IFERROR(VLOOKUP(L585,'Raw data - THC'!A569:AA3636,24,0),"")</f>
        <v/>
      </c>
      <c r="K585" s="10" t="str">
        <f>IFERROR(VLOOKUP(L585,'Raw data - THC'!A569:AA3636,25,0),"")</f>
        <v/>
      </c>
      <c r="L585" s="8">
        <v>145</v>
      </c>
      <c r="N585"/>
    </row>
    <row r="586" spans="1:14" ht="16.5" x14ac:dyDescent="0.45">
      <c r="A586" s="10" t="str">
        <f>IFERROR(VLOOKUP(L586,'Raw data - THC'!A570:AA3637,4,0),"")</f>
        <v/>
      </c>
      <c r="B586" s="19" t="str">
        <f>IFERROR(VLOOKUP(L586,'Raw data - THC'!A570:AA3637,7,0),"")</f>
        <v/>
      </c>
      <c r="C586" s="10" t="str">
        <f>IFERROR(VLOOKUP(L586,'Raw data - THC'!A570:AA73637,9,0),"")</f>
        <v/>
      </c>
      <c r="D586" s="10" t="str">
        <f>IFERROR(VLOOKUP(L586,'Raw data - THC'!A570:AA3637,12,0),"")</f>
        <v/>
      </c>
      <c r="E586" s="10" t="str">
        <f>IFERROR(VLOOKUP(L586,'Raw data - THC'!A570:AA3637,14,0),"")</f>
        <v/>
      </c>
      <c r="F586" s="10" t="str">
        <f>IFERROR(VLOOKUP(L586,'Raw data - THC'!A570:AA3637,16,0),"")</f>
        <v/>
      </c>
      <c r="G586" s="10" t="str">
        <f>IFERROR(VLOOKUP(L586,'Raw data - THC'!A570:AA3637,18,0),"")</f>
        <v/>
      </c>
      <c r="H586" s="10" t="str">
        <f>IFERROR(VLOOKUP(L586,'Raw data - THC'!A570:AA3637,20,0),"")</f>
        <v/>
      </c>
      <c r="I586" s="10" t="str">
        <f>IFERROR(VLOOKUP(L586,'Raw data - THC'!A570:AA3637,22,0),"")</f>
        <v/>
      </c>
      <c r="J586" s="10" t="str">
        <f>IFERROR(VLOOKUP(L586,'Raw data - THC'!A570:AA3637,24,0),"")</f>
        <v/>
      </c>
      <c r="K586" s="10" t="str">
        <f>IFERROR(VLOOKUP(L586,'Raw data - THC'!A570:AA3637,25,0),"")</f>
        <v/>
      </c>
      <c r="L586" s="8">
        <v>145</v>
      </c>
      <c r="N586"/>
    </row>
    <row r="587" spans="1:14" ht="16.5" x14ac:dyDescent="0.45">
      <c r="A587" s="10" t="str">
        <f>IFERROR(VLOOKUP(L587,'Raw data - THC'!A571:AA3638,4,0),"")</f>
        <v/>
      </c>
      <c r="B587" s="19" t="str">
        <f>IFERROR(VLOOKUP(L587,'Raw data - THC'!A571:AA3638,7,0),"")</f>
        <v/>
      </c>
      <c r="C587" s="10" t="str">
        <f>IFERROR(VLOOKUP(L587,'Raw data - THC'!A571:AA73638,9,0),"")</f>
        <v/>
      </c>
      <c r="D587" s="10" t="str">
        <f>IFERROR(VLOOKUP(L587,'Raw data - THC'!A571:AA3638,12,0),"")</f>
        <v/>
      </c>
      <c r="E587" s="10" t="str">
        <f>IFERROR(VLOOKUP(L587,'Raw data - THC'!A571:AA3638,14,0),"")</f>
        <v/>
      </c>
      <c r="F587" s="10" t="str">
        <f>IFERROR(VLOOKUP(L587,'Raw data - THC'!A571:AA3638,16,0),"")</f>
        <v/>
      </c>
      <c r="G587" s="10" t="str">
        <f>IFERROR(VLOOKUP(L587,'Raw data - THC'!A571:AA3638,18,0),"")</f>
        <v/>
      </c>
      <c r="H587" s="10" t="str">
        <f>IFERROR(VLOOKUP(L587,'Raw data - THC'!A571:AA3638,20,0),"")</f>
        <v/>
      </c>
      <c r="I587" s="10" t="str">
        <f>IFERROR(VLOOKUP(L587,'Raw data - THC'!A571:AA3638,22,0),"")</f>
        <v/>
      </c>
      <c r="J587" s="10" t="str">
        <f>IFERROR(VLOOKUP(L587,'Raw data - THC'!A571:AA3638,24,0),"")</f>
        <v/>
      </c>
      <c r="K587" s="10" t="str">
        <f>IFERROR(VLOOKUP(L587,'Raw data - THC'!A571:AA3638,25,0),"")</f>
        <v/>
      </c>
      <c r="L587" s="8">
        <v>145</v>
      </c>
      <c r="N587"/>
    </row>
    <row r="588" spans="1:14" ht="16.5" x14ac:dyDescent="0.45">
      <c r="A588" s="10" t="str">
        <f>IFERROR(VLOOKUP(L588,'Raw data - THC'!A572:AA3639,4,0),"")</f>
        <v/>
      </c>
      <c r="B588" s="19" t="str">
        <f>IFERROR(VLOOKUP(L588,'Raw data - THC'!A572:AA3639,7,0),"")</f>
        <v/>
      </c>
      <c r="C588" s="10" t="str">
        <f>IFERROR(VLOOKUP(L588,'Raw data - THC'!A572:AA73639,9,0),"")</f>
        <v/>
      </c>
      <c r="D588" s="10" t="str">
        <f>IFERROR(VLOOKUP(L588,'Raw data - THC'!A572:AA3639,12,0),"")</f>
        <v/>
      </c>
      <c r="E588" s="10" t="str">
        <f>IFERROR(VLOOKUP(L588,'Raw data - THC'!A572:AA3639,14,0),"")</f>
        <v/>
      </c>
      <c r="F588" s="10" t="str">
        <f>IFERROR(VLOOKUP(L588,'Raw data - THC'!A572:AA3639,16,0),"")</f>
        <v/>
      </c>
      <c r="G588" s="10" t="str">
        <f>IFERROR(VLOOKUP(L588,'Raw data - THC'!A572:AA3639,18,0),"")</f>
        <v/>
      </c>
      <c r="H588" s="10" t="str">
        <f>IFERROR(VLOOKUP(L588,'Raw data - THC'!A572:AA3639,20,0),"")</f>
        <v/>
      </c>
      <c r="I588" s="10" t="str">
        <f>IFERROR(VLOOKUP(L588,'Raw data - THC'!A572:AA3639,22,0),"")</f>
        <v/>
      </c>
      <c r="J588" s="10" t="str">
        <f>IFERROR(VLOOKUP(L588,'Raw data - THC'!A572:AA3639,24,0),"")</f>
        <v/>
      </c>
      <c r="K588" s="10" t="str">
        <f>IFERROR(VLOOKUP(L588,'Raw data - THC'!A572:AA3639,25,0),"")</f>
        <v/>
      </c>
      <c r="L588" s="8">
        <v>145</v>
      </c>
      <c r="N588"/>
    </row>
    <row r="589" spans="1:14" ht="16.5" x14ac:dyDescent="0.45">
      <c r="A589" s="10" t="str">
        <f>IFERROR(VLOOKUP(L589,'Raw data - THC'!A573:AA3640,4,0),"")</f>
        <v/>
      </c>
      <c r="B589" s="19" t="str">
        <f>IFERROR(VLOOKUP(L589,'Raw data - THC'!A573:AA3640,7,0),"")</f>
        <v/>
      </c>
      <c r="C589" s="10" t="str">
        <f>IFERROR(VLOOKUP(L589,'Raw data - THC'!A573:AA73640,9,0),"")</f>
        <v/>
      </c>
      <c r="D589" s="10" t="str">
        <f>IFERROR(VLOOKUP(L589,'Raw data - THC'!A573:AA3640,12,0),"")</f>
        <v/>
      </c>
      <c r="E589" s="10" t="str">
        <f>IFERROR(VLOOKUP(L589,'Raw data - THC'!A573:AA3640,14,0),"")</f>
        <v/>
      </c>
      <c r="F589" s="10" t="str">
        <f>IFERROR(VLOOKUP(L589,'Raw data - THC'!A573:AA3640,16,0),"")</f>
        <v/>
      </c>
      <c r="G589" s="10" t="str">
        <f>IFERROR(VLOOKUP(L589,'Raw data - THC'!A573:AA3640,18,0),"")</f>
        <v/>
      </c>
      <c r="H589" s="10" t="str">
        <f>IFERROR(VLOOKUP(L589,'Raw data - THC'!A573:AA3640,20,0),"")</f>
        <v/>
      </c>
      <c r="I589" s="10" t="str">
        <f>IFERROR(VLOOKUP(L589,'Raw data - THC'!A573:AA3640,22,0),"")</f>
        <v/>
      </c>
      <c r="J589" s="10" t="str">
        <f>IFERROR(VLOOKUP(L589,'Raw data - THC'!A573:AA3640,24,0),"")</f>
        <v/>
      </c>
      <c r="K589" s="10" t="str">
        <f>IFERROR(VLOOKUP(L589,'Raw data - THC'!A573:AA3640,25,0),"")</f>
        <v/>
      </c>
      <c r="L589" s="8">
        <v>145</v>
      </c>
      <c r="N589"/>
    </row>
    <row r="590" spans="1:14" ht="16.5" x14ac:dyDescent="0.45">
      <c r="A590" s="10" t="str">
        <f>IFERROR(VLOOKUP(L590,'Raw data - THC'!A574:AA3641,4,0),"")</f>
        <v/>
      </c>
      <c r="B590" s="19" t="str">
        <f>IFERROR(VLOOKUP(L590,'Raw data - THC'!A574:AA3641,7,0),"")</f>
        <v/>
      </c>
      <c r="C590" s="10" t="str">
        <f>IFERROR(VLOOKUP(L590,'Raw data - THC'!A574:AA73641,9,0),"")</f>
        <v/>
      </c>
      <c r="D590" s="10" t="str">
        <f>IFERROR(VLOOKUP(L590,'Raw data - THC'!A574:AA3641,12,0),"")</f>
        <v/>
      </c>
      <c r="E590" s="10" t="str">
        <f>IFERROR(VLOOKUP(L590,'Raw data - THC'!A574:AA3641,14,0),"")</f>
        <v/>
      </c>
      <c r="F590" s="10" t="str">
        <f>IFERROR(VLOOKUP(L590,'Raw data - THC'!A574:AA3641,16,0),"")</f>
        <v/>
      </c>
      <c r="G590" s="10" t="str">
        <f>IFERROR(VLOOKUP(L590,'Raw data - THC'!A574:AA3641,18,0),"")</f>
        <v/>
      </c>
      <c r="H590" s="10" t="str">
        <f>IFERROR(VLOOKUP(L590,'Raw data - THC'!A574:AA3641,20,0),"")</f>
        <v/>
      </c>
      <c r="I590" s="10" t="str">
        <f>IFERROR(VLOOKUP(L590,'Raw data - THC'!A574:AA3641,22,0),"")</f>
        <v/>
      </c>
      <c r="J590" s="10" t="str">
        <f>IFERROR(VLOOKUP(L590,'Raw data - THC'!A574:AA3641,24,0),"")</f>
        <v/>
      </c>
      <c r="K590" s="10" t="str">
        <f>IFERROR(VLOOKUP(L590,'Raw data - THC'!A574:AA3641,25,0),"")</f>
        <v/>
      </c>
      <c r="L590" s="8">
        <v>145</v>
      </c>
      <c r="N590"/>
    </row>
    <row r="591" spans="1:14" ht="16.5" x14ac:dyDescent="0.45">
      <c r="A591" s="10" t="str">
        <f>IFERROR(VLOOKUP(L591,'Raw data - THC'!A575:AA3642,4,0),"")</f>
        <v/>
      </c>
      <c r="B591" s="19" t="str">
        <f>IFERROR(VLOOKUP(L591,'Raw data - THC'!A575:AA3642,7,0),"")</f>
        <v/>
      </c>
      <c r="C591" s="10" t="str">
        <f>IFERROR(VLOOKUP(L591,'Raw data - THC'!A575:AA73642,9,0),"")</f>
        <v/>
      </c>
      <c r="D591" s="10" t="str">
        <f>IFERROR(VLOOKUP(L591,'Raw data - THC'!A575:AA3642,12,0),"")</f>
        <v/>
      </c>
      <c r="E591" s="10" t="str">
        <f>IFERROR(VLOOKUP(L591,'Raw data - THC'!A575:AA3642,14,0),"")</f>
        <v/>
      </c>
      <c r="F591" s="10" t="str">
        <f>IFERROR(VLOOKUP(L591,'Raw data - THC'!A575:AA3642,16,0),"")</f>
        <v/>
      </c>
      <c r="G591" s="10" t="str">
        <f>IFERROR(VLOOKUP(L591,'Raw data - THC'!A575:AA3642,18,0),"")</f>
        <v/>
      </c>
      <c r="H591" s="10" t="str">
        <f>IFERROR(VLOOKUP(L591,'Raw data - THC'!A575:AA3642,20,0),"")</f>
        <v/>
      </c>
      <c r="I591" s="10" t="str">
        <f>IFERROR(VLOOKUP(L591,'Raw data - THC'!A575:AA3642,22,0),"")</f>
        <v/>
      </c>
      <c r="J591" s="10" t="str">
        <f>IFERROR(VLOOKUP(L591,'Raw data - THC'!A575:AA3642,24,0),"")</f>
        <v/>
      </c>
      <c r="K591" s="10" t="str">
        <f>IFERROR(VLOOKUP(L591,'Raw data - THC'!A575:AA3642,25,0),"")</f>
        <v/>
      </c>
      <c r="L591" s="8">
        <v>145</v>
      </c>
      <c r="N591"/>
    </row>
    <row r="592" spans="1:14" ht="16.5" x14ac:dyDescent="0.45">
      <c r="A592" s="10" t="str">
        <f>IFERROR(VLOOKUP(L592,'Raw data - THC'!A576:AA3643,4,0),"")</f>
        <v/>
      </c>
      <c r="B592" s="19" t="str">
        <f>IFERROR(VLOOKUP(L592,'Raw data - THC'!A576:AA3643,7,0),"")</f>
        <v/>
      </c>
      <c r="C592" s="10" t="str">
        <f>IFERROR(VLOOKUP(L592,'Raw data - THC'!A576:AA73643,9,0),"")</f>
        <v/>
      </c>
      <c r="D592" s="10" t="str">
        <f>IFERROR(VLOOKUP(L592,'Raw data - THC'!A576:AA3643,12,0),"")</f>
        <v/>
      </c>
      <c r="E592" s="10" t="str">
        <f>IFERROR(VLOOKUP(L592,'Raw data - THC'!A576:AA3643,14,0),"")</f>
        <v/>
      </c>
      <c r="F592" s="10" t="str">
        <f>IFERROR(VLOOKUP(L592,'Raw data - THC'!A576:AA3643,16,0),"")</f>
        <v/>
      </c>
      <c r="G592" s="10" t="str">
        <f>IFERROR(VLOOKUP(L592,'Raw data - THC'!A576:AA3643,18,0),"")</f>
        <v/>
      </c>
      <c r="H592" s="10" t="str">
        <f>IFERROR(VLOOKUP(L592,'Raw data - THC'!A576:AA3643,20,0),"")</f>
        <v/>
      </c>
      <c r="I592" s="10" t="str">
        <f>IFERROR(VLOOKUP(L592,'Raw data - THC'!A576:AA3643,22,0),"")</f>
        <v/>
      </c>
      <c r="J592" s="10" t="str">
        <f>IFERROR(VLOOKUP(L592,'Raw data - THC'!A576:AA3643,24,0),"")</f>
        <v/>
      </c>
      <c r="K592" s="10" t="str">
        <f>IFERROR(VLOOKUP(L592,'Raw data - THC'!A576:AA3643,25,0),"")</f>
        <v/>
      </c>
      <c r="L592" s="8">
        <v>145</v>
      </c>
      <c r="N592"/>
    </row>
    <row r="593" spans="1:14" ht="16.5" x14ac:dyDescent="0.45">
      <c r="A593" s="10" t="str">
        <f>IFERROR(VLOOKUP(L593,'Raw data - THC'!A577:AA3644,4,0),"")</f>
        <v/>
      </c>
      <c r="B593" s="19" t="str">
        <f>IFERROR(VLOOKUP(L593,'Raw data - THC'!A577:AA3644,7,0),"")</f>
        <v/>
      </c>
      <c r="C593" s="10" t="str">
        <f>IFERROR(VLOOKUP(L593,'Raw data - THC'!A577:AA73644,9,0),"")</f>
        <v/>
      </c>
      <c r="D593" s="10" t="str">
        <f>IFERROR(VLOOKUP(L593,'Raw data - THC'!A577:AA3644,12,0),"")</f>
        <v/>
      </c>
      <c r="E593" s="10" t="str">
        <f>IFERROR(VLOOKUP(L593,'Raw data - THC'!A577:AA3644,14,0),"")</f>
        <v/>
      </c>
      <c r="F593" s="10" t="str">
        <f>IFERROR(VLOOKUP(L593,'Raw data - THC'!A577:AA3644,16,0),"")</f>
        <v/>
      </c>
      <c r="G593" s="10" t="str">
        <f>IFERROR(VLOOKUP(L593,'Raw data - THC'!A577:AA3644,18,0),"")</f>
        <v/>
      </c>
      <c r="H593" s="10" t="str">
        <f>IFERROR(VLOOKUP(L593,'Raw data - THC'!A577:AA3644,20,0),"")</f>
        <v/>
      </c>
      <c r="I593" s="10" t="str">
        <f>IFERROR(VLOOKUP(L593,'Raw data - THC'!A577:AA3644,22,0),"")</f>
        <v/>
      </c>
      <c r="J593" s="10" t="str">
        <f>IFERROR(VLOOKUP(L593,'Raw data - THC'!A577:AA3644,24,0),"")</f>
        <v/>
      </c>
      <c r="K593" s="10" t="str">
        <f>IFERROR(VLOOKUP(L593,'Raw data - THC'!A577:AA3644,25,0),"")</f>
        <v/>
      </c>
      <c r="L593" s="8">
        <v>145</v>
      </c>
      <c r="N593"/>
    </row>
    <row r="594" spans="1:14" ht="16.5" x14ac:dyDescent="0.45">
      <c r="A594" s="10" t="str">
        <f>IFERROR(VLOOKUP(L594,'Raw data - THC'!A578:AA3645,4,0),"")</f>
        <v/>
      </c>
      <c r="B594" s="19" t="str">
        <f>IFERROR(VLOOKUP(L594,'Raw data - THC'!A578:AA3645,7,0),"")</f>
        <v/>
      </c>
      <c r="C594" s="10" t="str">
        <f>IFERROR(VLOOKUP(L594,'Raw data - THC'!A578:AA73645,9,0),"")</f>
        <v/>
      </c>
      <c r="D594" s="10" t="str">
        <f>IFERROR(VLOOKUP(L594,'Raw data - THC'!A578:AA3645,12,0),"")</f>
        <v/>
      </c>
      <c r="E594" s="10" t="str">
        <f>IFERROR(VLOOKUP(L594,'Raw data - THC'!A578:AA3645,14,0),"")</f>
        <v/>
      </c>
      <c r="F594" s="10" t="str">
        <f>IFERROR(VLOOKUP(L594,'Raw data - THC'!A578:AA3645,16,0),"")</f>
        <v/>
      </c>
      <c r="G594" s="10" t="str">
        <f>IFERROR(VLOOKUP(L594,'Raw data - THC'!A578:AA3645,18,0),"")</f>
        <v/>
      </c>
      <c r="H594" s="10" t="str">
        <f>IFERROR(VLOOKUP(L594,'Raw data - THC'!A578:AA3645,20,0),"")</f>
        <v/>
      </c>
      <c r="I594" s="10" t="str">
        <f>IFERROR(VLOOKUP(L594,'Raw data - THC'!A578:AA3645,22,0),"")</f>
        <v/>
      </c>
      <c r="J594" s="10" t="str">
        <f>IFERROR(VLOOKUP(L594,'Raw data - THC'!A578:AA3645,24,0),"")</f>
        <v/>
      </c>
      <c r="K594" s="10" t="str">
        <f>IFERROR(VLOOKUP(L594,'Raw data - THC'!A578:AA3645,25,0),"")</f>
        <v/>
      </c>
      <c r="L594" s="8">
        <v>145</v>
      </c>
      <c r="N594"/>
    </row>
    <row r="595" spans="1:14" ht="16.5" x14ac:dyDescent="0.45">
      <c r="A595" s="10" t="str">
        <f>IFERROR(VLOOKUP(L595,'Raw data - THC'!A579:AA3646,4,0),"")</f>
        <v/>
      </c>
      <c r="B595" s="19" t="str">
        <f>IFERROR(VLOOKUP(L595,'Raw data - THC'!A579:AA3646,7,0),"")</f>
        <v/>
      </c>
      <c r="C595" s="10" t="str">
        <f>IFERROR(VLOOKUP(L595,'Raw data - THC'!A579:AA73646,9,0),"")</f>
        <v/>
      </c>
      <c r="D595" s="10" t="str">
        <f>IFERROR(VLOOKUP(L595,'Raw data - THC'!A579:AA3646,12,0),"")</f>
        <v/>
      </c>
      <c r="E595" s="10" t="str">
        <f>IFERROR(VLOOKUP(L595,'Raw data - THC'!A579:AA3646,14,0),"")</f>
        <v/>
      </c>
      <c r="F595" s="10" t="str">
        <f>IFERROR(VLOOKUP(L595,'Raw data - THC'!A579:AA3646,16,0),"")</f>
        <v/>
      </c>
      <c r="G595" s="10" t="str">
        <f>IFERROR(VLOOKUP(L595,'Raw data - THC'!A579:AA3646,18,0),"")</f>
        <v/>
      </c>
      <c r="H595" s="10" t="str">
        <f>IFERROR(VLOOKUP(L595,'Raw data - THC'!A579:AA3646,20,0),"")</f>
        <v/>
      </c>
      <c r="I595" s="10" t="str">
        <f>IFERROR(VLOOKUP(L595,'Raw data - THC'!A579:AA3646,22,0),"")</f>
        <v/>
      </c>
      <c r="J595" s="10" t="str">
        <f>IFERROR(VLOOKUP(L595,'Raw data - THC'!A579:AA3646,24,0),"")</f>
        <v/>
      </c>
      <c r="K595" s="10" t="str">
        <f>IFERROR(VLOOKUP(L595,'Raw data - THC'!A579:AA3646,25,0),"")</f>
        <v/>
      </c>
      <c r="L595" s="8">
        <v>145</v>
      </c>
      <c r="N595"/>
    </row>
    <row r="596" spans="1:14" ht="16.5" x14ac:dyDescent="0.45">
      <c r="A596" s="10" t="str">
        <f>IFERROR(VLOOKUP(L596,'Raw data - THC'!A580:AA3647,4,0),"")</f>
        <v/>
      </c>
      <c r="B596" s="19" t="str">
        <f>IFERROR(VLOOKUP(L596,'Raw data - THC'!A580:AA3647,7,0),"")</f>
        <v/>
      </c>
      <c r="C596" s="10" t="str">
        <f>IFERROR(VLOOKUP(L596,'Raw data - THC'!A580:AA73647,9,0),"")</f>
        <v/>
      </c>
      <c r="D596" s="10" t="str">
        <f>IFERROR(VLOOKUP(L596,'Raw data - THC'!A580:AA3647,12,0),"")</f>
        <v/>
      </c>
      <c r="E596" s="10" t="str">
        <f>IFERROR(VLOOKUP(L596,'Raw data - THC'!A580:AA3647,14,0),"")</f>
        <v/>
      </c>
      <c r="F596" s="10" t="str">
        <f>IFERROR(VLOOKUP(L596,'Raw data - THC'!A580:AA3647,16,0),"")</f>
        <v/>
      </c>
      <c r="G596" s="10" t="str">
        <f>IFERROR(VLOOKUP(L596,'Raw data - THC'!A580:AA3647,18,0),"")</f>
        <v/>
      </c>
      <c r="H596" s="10" t="str">
        <f>IFERROR(VLOOKUP(L596,'Raw data - THC'!A580:AA3647,20,0),"")</f>
        <v/>
      </c>
      <c r="I596" s="10" t="str">
        <f>IFERROR(VLOOKUP(L596,'Raw data - THC'!A580:AA3647,22,0),"")</f>
        <v/>
      </c>
      <c r="J596" s="10" t="str">
        <f>IFERROR(VLOOKUP(L596,'Raw data - THC'!A580:AA3647,24,0),"")</f>
        <v/>
      </c>
      <c r="K596" s="10" t="str">
        <f>IFERROR(VLOOKUP(L596,'Raw data - THC'!A580:AA3647,25,0),"")</f>
        <v/>
      </c>
      <c r="L596" s="8">
        <v>145</v>
      </c>
      <c r="N596"/>
    </row>
    <row r="597" spans="1:14" ht="16.5" x14ac:dyDescent="0.45">
      <c r="A597" s="10" t="str">
        <f>IFERROR(VLOOKUP(L597,'Raw data - THC'!A581:AA3648,4,0),"")</f>
        <v/>
      </c>
      <c r="B597" s="19" t="str">
        <f>IFERROR(VLOOKUP(L597,'Raw data - THC'!A581:AA3648,7,0),"")</f>
        <v/>
      </c>
      <c r="C597" s="10" t="str">
        <f>IFERROR(VLOOKUP(L597,'Raw data - THC'!A581:AA73648,9,0),"")</f>
        <v/>
      </c>
      <c r="D597" s="10" t="str">
        <f>IFERROR(VLOOKUP(L597,'Raw data - THC'!A581:AA3648,12,0),"")</f>
        <v/>
      </c>
      <c r="E597" s="10" t="str">
        <f>IFERROR(VLOOKUP(L597,'Raw data - THC'!A581:AA3648,14,0),"")</f>
        <v/>
      </c>
      <c r="F597" s="10" t="str">
        <f>IFERROR(VLOOKUP(L597,'Raw data - THC'!A581:AA3648,16,0),"")</f>
        <v/>
      </c>
      <c r="G597" s="10" t="str">
        <f>IFERROR(VLOOKUP(L597,'Raw data - THC'!A581:AA3648,18,0),"")</f>
        <v/>
      </c>
      <c r="H597" s="10" t="str">
        <f>IFERROR(VLOOKUP(L597,'Raw data - THC'!A581:AA3648,20,0),"")</f>
        <v/>
      </c>
      <c r="I597" s="10" t="str">
        <f>IFERROR(VLOOKUP(L597,'Raw data - THC'!A581:AA3648,22,0),"")</f>
        <v/>
      </c>
      <c r="J597" s="10" t="str">
        <f>IFERROR(VLOOKUP(L597,'Raw data - THC'!A581:AA3648,24,0),"")</f>
        <v/>
      </c>
      <c r="K597" s="10" t="str">
        <f>IFERROR(VLOOKUP(L597,'Raw data - THC'!A581:AA3648,25,0),"")</f>
        <v/>
      </c>
      <c r="L597" s="8">
        <v>145</v>
      </c>
      <c r="N597"/>
    </row>
    <row r="598" spans="1:14" ht="16.5" x14ac:dyDescent="0.45">
      <c r="A598" s="10" t="str">
        <f>IFERROR(VLOOKUP(L598,'Raw data - THC'!A582:AA3649,4,0),"")</f>
        <v/>
      </c>
      <c r="B598" s="19" t="str">
        <f>IFERROR(VLOOKUP(L598,'Raw data - THC'!A582:AA3649,7,0),"")</f>
        <v/>
      </c>
      <c r="C598" s="10" t="str">
        <f>IFERROR(VLOOKUP(L598,'Raw data - THC'!A582:AA73649,9,0),"")</f>
        <v/>
      </c>
      <c r="D598" s="10" t="str">
        <f>IFERROR(VLOOKUP(L598,'Raw data - THC'!A582:AA3649,12,0),"")</f>
        <v/>
      </c>
      <c r="E598" s="10" t="str">
        <f>IFERROR(VLOOKUP(L598,'Raw data - THC'!A582:AA3649,14,0),"")</f>
        <v/>
      </c>
      <c r="F598" s="10" t="str">
        <f>IFERROR(VLOOKUP(L598,'Raw data - THC'!A582:AA3649,16,0),"")</f>
        <v/>
      </c>
      <c r="G598" s="10" t="str">
        <f>IFERROR(VLOOKUP(L598,'Raw data - THC'!A582:AA3649,18,0),"")</f>
        <v/>
      </c>
      <c r="H598" s="10" t="str">
        <f>IFERROR(VLOOKUP(L598,'Raw data - THC'!A582:AA3649,20,0),"")</f>
        <v/>
      </c>
      <c r="I598" s="10" t="str">
        <f>IFERROR(VLOOKUP(L598,'Raw data - THC'!A582:AA3649,22,0),"")</f>
        <v/>
      </c>
      <c r="J598" s="10" t="str">
        <f>IFERROR(VLOOKUP(L598,'Raw data - THC'!A582:AA3649,24,0),"")</f>
        <v/>
      </c>
      <c r="K598" s="10" t="str">
        <f>IFERROR(VLOOKUP(L598,'Raw data - THC'!A582:AA3649,25,0),"")</f>
        <v/>
      </c>
      <c r="L598" s="8">
        <v>145</v>
      </c>
      <c r="N598"/>
    </row>
    <row r="599" spans="1:14" ht="16.5" x14ac:dyDescent="0.45">
      <c r="A599" s="10" t="str">
        <f>IFERROR(VLOOKUP(L599,'Raw data - THC'!A583:AA3650,4,0),"")</f>
        <v/>
      </c>
      <c r="B599" s="19" t="str">
        <f>IFERROR(VLOOKUP(L599,'Raw data - THC'!A583:AA3650,7,0),"")</f>
        <v/>
      </c>
      <c r="C599" s="10" t="str">
        <f>IFERROR(VLOOKUP(L599,'Raw data - THC'!A583:AA73650,9,0),"")</f>
        <v/>
      </c>
      <c r="D599" s="10" t="str">
        <f>IFERROR(VLOOKUP(L599,'Raw data - THC'!A583:AA3650,12,0),"")</f>
        <v/>
      </c>
      <c r="E599" s="10" t="str">
        <f>IFERROR(VLOOKUP(L599,'Raw data - THC'!A583:AA3650,14,0),"")</f>
        <v/>
      </c>
      <c r="F599" s="10" t="str">
        <f>IFERROR(VLOOKUP(L599,'Raw data - THC'!A583:AA3650,16,0),"")</f>
        <v/>
      </c>
      <c r="G599" s="10" t="str">
        <f>IFERROR(VLOOKUP(L599,'Raw data - THC'!A583:AA3650,18,0),"")</f>
        <v/>
      </c>
      <c r="H599" s="10" t="str">
        <f>IFERROR(VLOOKUP(L599,'Raw data - THC'!A583:AA3650,20,0),"")</f>
        <v/>
      </c>
      <c r="I599" s="10" t="str">
        <f>IFERROR(VLOOKUP(L599,'Raw data - THC'!A583:AA3650,22,0),"")</f>
        <v/>
      </c>
      <c r="J599" s="10" t="str">
        <f>IFERROR(VLOOKUP(L599,'Raw data - THC'!A583:AA3650,24,0),"")</f>
        <v/>
      </c>
      <c r="K599" s="10" t="str">
        <f>IFERROR(VLOOKUP(L599,'Raw data - THC'!A583:AA3650,25,0),"")</f>
        <v/>
      </c>
      <c r="L599" s="8">
        <v>145</v>
      </c>
      <c r="N599"/>
    </row>
    <row r="600" spans="1:14" ht="16.5" x14ac:dyDescent="0.45">
      <c r="A600" s="10" t="str">
        <f>IFERROR(VLOOKUP(L600,'Raw data - THC'!A584:AA3651,4,0),"")</f>
        <v/>
      </c>
      <c r="B600" s="19" t="str">
        <f>IFERROR(VLOOKUP(L600,'Raw data - THC'!A584:AA3651,7,0),"")</f>
        <v/>
      </c>
      <c r="C600" s="10" t="str">
        <f>IFERROR(VLOOKUP(L600,'Raw data - THC'!A584:AA73651,9,0),"")</f>
        <v/>
      </c>
      <c r="D600" s="10" t="str">
        <f>IFERROR(VLOOKUP(L600,'Raw data - THC'!A584:AA3651,12,0),"")</f>
        <v/>
      </c>
      <c r="E600" s="10" t="str">
        <f>IFERROR(VLOOKUP(L600,'Raw data - THC'!A584:AA3651,14,0),"")</f>
        <v/>
      </c>
      <c r="F600" s="10" t="str">
        <f>IFERROR(VLOOKUP(L600,'Raw data - THC'!A584:AA3651,16,0),"")</f>
        <v/>
      </c>
      <c r="G600" s="10" t="str">
        <f>IFERROR(VLOOKUP(L600,'Raw data - THC'!A584:AA3651,18,0),"")</f>
        <v/>
      </c>
      <c r="H600" s="10" t="str">
        <f>IFERROR(VLOOKUP(L600,'Raw data - THC'!A584:AA3651,20,0),"")</f>
        <v/>
      </c>
      <c r="I600" s="10" t="str">
        <f>IFERROR(VLOOKUP(L600,'Raw data - THC'!A584:AA3651,22,0),"")</f>
        <v/>
      </c>
      <c r="J600" s="10" t="str">
        <f>IFERROR(VLOOKUP(L600,'Raw data - THC'!A584:AA3651,24,0),"")</f>
        <v/>
      </c>
      <c r="K600" s="10" t="str">
        <f>IFERROR(VLOOKUP(L600,'Raw data - THC'!A584:AA3651,25,0),"")</f>
        <v/>
      </c>
      <c r="L600" s="8">
        <v>145</v>
      </c>
      <c r="N600"/>
    </row>
    <row r="601" spans="1:14" ht="16.5" x14ac:dyDescent="0.45">
      <c r="A601" s="10" t="str">
        <f>IFERROR(VLOOKUP(L601,'Raw data - THC'!A585:AA3652,4,0),"")</f>
        <v/>
      </c>
      <c r="B601" s="19" t="str">
        <f>IFERROR(VLOOKUP(L601,'Raw data - THC'!A585:AA3652,7,0),"")</f>
        <v/>
      </c>
      <c r="C601" s="10" t="str">
        <f>IFERROR(VLOOKUP(L601,'Raw data - THC'!A585:AA73652,9,0),"")</f>
        <v/>
      </c>
      <c r="D601" s="10" t="str">
        <f>IFERROR(VLOOKUP(L601,'Raw data - THC'!A585:AA3652,12,0),"")</f>
        <v/>
      </c>
      <c r="E601" s="10" t="str">
        <f>IFERROR(VLOOKUP(L601,'Raw data - THC'!A585:AA3652,14,0),"")</f>
        <v/>
      </c>
      <c r="F601" s="10" t="str">
        <f>IFERROR(VLOOKUP(L601,'Raw data - THC'!A585:AA3652,16,0),"")</f>
        <v/>
      </c>
      <c r="G601" s="10" t="str">
        <f>IFERROR(VLOOKUP(L601,'Raw data - THC'!A585:AA3652,18,0),"")</f>
        <v/>
      </c>
      <c r="H601" s="10" t="str">
        <f>IFERROR(VLOOKUP(L601,'Raw data - THC'!A585:AA3652,20,0),"")</f>
        <v/>
      </c>
      <c r="I601" s="10" t="str">
        <f>IFERROR(VLOOKUP(L601,'Raw data - THC'!A585:AA3652,22,0),"")</f>
        <v/>
      </c>
      <c r="J601" s="10" t="str">
        <f>IFERROR(VLOOKUP(L601,'Raw data - THC'!A585:AA3652,24,0),"")</f>
        <v/>
      </c>
      <c r="K601" s="10" t="str">
        <f>IFERROR(VLOOKUP(L601,'Raw data - THC'!A585:AA3652,25,0),"")</f>
        <v/>
      </c>
      <c r="L601" s="8">
        <v>145</v>
      </c>
      <c r="N601"/>
    </row>
    <row r="602" spans="1:14" ht="16.5" x14ac:dyDescent="0.45">
      <c r="A602" s="10" t="str">
        <f>IFERROR(VLOOKUP(L602,'Raw data - THC'!A586:AA3653,4,0),"")</f>
        <v/>
      </c>
      <c r="B602" s="19" t="str">
        <f>IFERROR(VLOOKUP(L602,'Raw data - THC'!A586:AA3653,7,0),"")</f>
        <v/>
      </c>
      <c r="C602" s="10" t="str">
        <f>IFERROR(VLOOKUP(L602,'Raw data - THC'!A586:AA73653,9,0),"")</f>
        <v/>
      </c>
      <c r="D602" s="10" t="str">
        <f>IFERROR(VLOOKUP(L602,'Raw data - THC'!A586:AA3653,12,0),"")</f>
        <v/>
      </c>
      <c r="E602" s="10" t="str">
        <f>IFERROR(VLOOKUP(L602,'Raw data - THC'!A586:AA3653,14,0),"")</f>
        <v/>
      </c>
      <c r="F602" s="10" t="str">
        <f>IFERROR(VLOOKUP(L602,'Raw data - THC'!A586:AA3653,16,0),"")</f>
        <v/>
      </c>
      <c r="G602" s="10" t="str">
        <f>IFERROR(VLOOKUP(L602,'Raw data - THC'!A586:AA3653,18,0),"")</f>
        <v/>
      </c>
      <c r="H602" s="10" t="str">
        <f>IFERROR(VLOOKUP(L602,'Raw data - THC'!A586:AA3653,20,0),"")</f>
        <v/>
      </c>
      <c r="I602" s="10" t="str">
        <f>IFERROR(VLOOKUP(L602,'Raw data - THC'!A586:AA3653,22,0),"")</f>
        <v/>
      </c>
      <c r="J602" s="10" t="str">
        <f>IFERROR(VLOOKUP(L602,'Raw data - THC'!A586:AA3653,24,0),"")</f>
        <v/>
      </c>
      <c r="K602" s="10" t="str">
        <f>IFERROR(VLOOKUP(L602,'Raw data - THC'!A586:AA3653,25,0),"")</f>
        <v/>
      </c>
      <c r="L602" s="8">
        <v>145</v>
      </c>
      <c r="N602"/>
    </row>
    <row r="603" spans="1:14" ht="16.5" x14ac:dyDescent="0.45">
      <c r="A603" s="10" t="str">
        <f>IFERROR(VLOOKUP(L603,'Raw data - THC'!A587:AA3654,4,0),"")</f>
        <v/>
      </c>
      <c r="B603" s="19" t="str">
        <f>IFERROR(VLOOKUP(L603,'Raw data - THC'!A587:AA3654,7,0),"")</f>
        <v/>
      </c>
      <c r="C603" s="10" t="str">
        <f>IFERROR(VLOOKUP(L603,'Raw data - THC'!A587:AA73654,9,0),"")</f>
        <v/>
      </c>
      <c r="D603" s="10" t="str">
        <f>IFERROR(VLOOKUP(L603,'Raw data - THC'!A587:AA3654,12,0),"")</f>
        <v/>
      </c>
      <c r="E603" s="10" t="str">
        <f>IFERROR(VLOOKUP(L603,'Raw data - THC'!A587:AA3654,14,0),"")</f>
        <v/>
      </c>
      <c r="F603" s="10" t="str">
        <f>IFERROR(VLOOKUP(L603,'Raw data - THC'!A587:AA3654,16,0),"")</f>
        <v/>
      </c>
      <c r="G603" s="10" t="str">
        <f>IFERROR(VLOOKUP(L603,'Raw data - THC'!A587:AA3654,18,0),"")</f>
        <v/>
      </c>
      <c r="H603" s="10" t="str">
        <f>IFERROR(VLOOKUP(L603,'Raw data - THC'!A587:AA3654,20,0),"")</f>
        <v/>
      </c>
      <c r="I603" s="10" t="str">
        <f>IFERROR(VLOOKUP(L603,'Raw data - THC'!A587:AA3654,22,0),"")</f>
        <v/>
      </c>
      <c r="J603" s="10" t="str">
        <f>IFERROR(VLOOKUP(L603,'Raw data - THC'!A587:AA3654,24,0),"")</f>
        <v/>
      </c>
      <c r="K603" s="10" t="str">
        <f>IFERROR(VLOOKUP(L603,'Raw data - THC'!A587:AA3654,25,0),"")</f>
        <v/>
      </c>
      <c r="L603" s="8">
        <v>145</v>
      </c>
      <c r="N603"/>
    </row>
    <row r="604" spans="1:14" ht="16.5" x14ac:dyDescent="0.45">
      <c r="A604" s="10" t="str">
        <f>IFERROR(VLOOKUP(L604,'Raw data - THC'!A588:AA3655,4,0),"")</f>
        <v/>
      </c>
      <c r="B604" s="19" t="str">
        <f>IFERROR(VLOOKUP(L604,'Raw data - THC'!A588:AA3655,7,0),"")</f>
        <v/>
      </c>
      <c r="C604" s="10" t="str">
        <f>IFERROR(VLOOKUP(L604,'Raw data - THC'!A588:AA73655,9,0),"")</f>
        <v/>
      </c>
      <c r="D604" s="10" t="str">
        <f>IFERROR(VLOOKUP(L604,'Raw data - THC'!A588:AA3655,12,0),"")</f>
        <v/>
      </c>
      <c r="E604" s="10" t="str">
        <f>IFERROR(VLOOKUP(L604,'Raw data - THC'!A588:AA3655,14,0),"")</f>
        <v/>
      </c>
      <c r="F604" s="10" t="str">
        <f>IFERROR(VLOOKUP(L604,'Raw data - THC'!A588:AA3655,16,0),"")</f>
        <v/>
      </c>
      <c r="G604" s="10" t="str">
        <f>IFERROR(VLOOKUP(L604,'Raw data - THC'!A588:AA3655,18,0),"")</f>
        <v/>
      </c>
      <c r="H604" s="10" t="str">
        <f>IFERROR(VLOOKUP(L604,'Raw data - THC'!A588:AA3655,20,0),"")</f>
        <v/>
      </c>
      <c r="I604" s="10" t="str">
        <f>IFERROR(VLOOKUP(L604,'Raw data - THC'!A588:AA3655,22,0),"")</f>
        <v/>
      </c>
      <c r="J604" s="10" t="str">
        <f>IFERROR(VLOOKUP(L604,'Raw data - THC'!A588:AA3655,24,0),"")</f>
        <v/>
      </c>
      <c r="K604" s="10" t="str">
        <f>IFERROR(VLOOKUP(L604,'Raw data - THC'!A588:AA3655,25,0),"")</f>
        <v/>
      </c>
      <c r="L604" s="8">
        <v>145</v>
      </c>
      <c r="N604"/>
    </row>
    <row r="605" spans="1:14" ht="16.5" x14ac:dyDescent="0.45">
      <c r="A605" s="10" t="str">
        <f>IFERROR(VLOOKUP(L605,'Raw data - THC'!A589:AA3656,4,0),"")</f>
        <v/>
      </c>
      <c r="B605" s="19" t="str">
        <f>IFERROR(VLOOKUP(L605,'Raw data - THC'!A589:AA3656,7,0),"")</f>
        <v/>
      </c>
      <c r="C605" s="10" t="str">
        <f>IFERROR(VLOOKUP(L605,'Raw data - THC'!A589:AA73656,9,0),"")</f>
        <v/>
      </c>
      <c r="D605" s="10" t="str">
        <f>IFERROR(VLOOKUP(L605,'Raw data - THC'!A589:AA3656,12,0),"")</f>
        <v/>
      </c>
      <c r="E605" s="10" t="str">
        <f>IFERROR(VLOOKUP(L605,'Raw data - THC'!A589:AA3656,14,0),"")</f>
        <v/>
      </c>
      <c r="F605" s="10" t="str">
        <f>IFERROR(VLOOKUP(L605,'Raw data - THC'!A589:AA3656,16,0),"")</f>
        <v/>
      </c>
      <c r="G605" s="10" t="str">
        <f>IFERROR(VLOOKUP(L605,'Raw data - THC'!A589:AA3656,18,0),"")</f>
        <v/>
      </c>
      <c r="H605" s="10" t="str">
        <f>IFERROR(VLOOKUP(L605,'Raw data - THC'!A589:AA3656,20,0),"")</f>
        <v/>
      </c>
      <c r="I605" s="10" t="str">
        <f>IFERROR(VLOOKUP(L605,'Raw data - THC'!A589:AA3656,22,0),"")</f>
        <v/>
      </c>
      <c r="J605" s="10" t="str">
        <f>IFERROR(VLOOKUP(L605,'Raw data - THC'!A589:AA3656,24,0),"")</f>
        <v/>
      </c>
      <c r="K605" s="10" t="str">
        <f>IFERROR(VLOOKUP(L605,'Raw data - THC'!A589:AA3656,25,0),"")</f>
        <v/>
      </c>
      <c r="L605" s="8">
        <v>145</v>
      </c>
      <c r="N605"/>
    </row>
    <row r="606" spans="1:14" ht="16.5" x14ac:dyDescent="0.45">
      <c r="A606" s="10" t="str">
        <f>IFERROR(VLOOKUP(L606,'Raw data - THC'!A590:AA3657,4,0),"")</f>
        <v/>
      </c>
      <c r="B606" s="19" t="str">
        <f>IFERROR(VLOOKUP(L606,'Raw data - THC'!A590:AA3657,7,0),"")</f>
        <v/>
      </c>
      <c r="C606" s="10" t="str">
        <f>IFERROR(VLOOKUP(L606,'Raw data - THC'!A590:AA73657,9,0),"")</f>
        <v/>
      </c>
      <c r="D606" s="10" t="str">
        <f>IFERROR(VLOOKUP(L606,'Raw data - THC'!A590:AA3657,12,0),"")</f>
        <v/>
      </c>
      <c r="E606" s="10" t="str">
        <f>IFERROR(VLOOKUP(L606,'Raw data - THC'!A590:AA3657,14,0),"")</f>
        <v/>
      </c>
      <c r="F606" s="10" t="str">
        <f>IFERROR(VLOOKUP(L606,'Raw data - THC'!A590:AA3657,16,0),"")</f>
        <v/>
      </c>
      <c r="G606" s="10" t="str">
        <f>IFERROR(VLOOKUP(L606,'Raw data - THC'!A590:AA3657,18,0),"")</f>
        <v/>
      </c>
      <c r="H606" s="10" t="str">
        <f>IFERROR(VLOOKUP(L606,'Raw data - THC'!A590:AA3657,20,0),"")</f>
        <v/>
      </c>
      <c r="I606" s="10" t="str">
        <f>IFERROR(VLOOKUP(L606,'Raw data - THC'!A590:AA3657,22,0),"")</f>
        <v/>
      </c>
      <c r="J606" s="10" t="str">
        <f>IFERROR(VLOOKUP(L606,'Raw data - THC'!A590:AA3657,24,0),"")</f>
        <v/>
      </c>
      <c r="K606" s="10" t="str">
        <f>IFERROR(VLOOKUP(L606,'Raw data - THC'!A590:AA3657,25,0),"")</f>
        <v/>
      </c>
      <c r="L606" s="8">
        <v>145</v>
      </c>
      <c r="N606"/>
    </row>
    <row r="607" spans="1:14" ht="16.5" x14ac:dyDescent="0.45">
      <c r="A607" s="10" t="str">
        <f>IFERROR(VLOOKUP(L607,'Raw data - THC'!A591:AA3658,4,0),"")</f>
        <v/>
      </c>
      <c r="B607" s="19" t="str">
        <f>IFERROR(VLOOKUP(L607,'Raw data - THC'!A591:AA3658,7,0),"")</f>
        <v/>
      </c>
      <c r="C607" s="10" t="str">
        <f>IFERROR(VLOOKUP(L607,'Raw data - THC'!A591:AA73658,9,0),"")</f>
        <v/>
      </c>
      <c r="D607" s="10" t="str">
        <f>IFERROR(VLOOKUP(L607,'Raw data - THC'!A591:AA3658,12,0),"")</f>
        <v/>
      </c>
      <c r="E607" s="10" t="str">
        <f>IFERROR(VLOOKUP(L607,'Raw data - THC'!A591:AA3658,14,0),"")</f>
        <v/>
      </c>
      <c r="F607" s="10" t="str">
        <f>IFERROR(VLOOKUP(L607,'Raw data - THC'!A591:AA3658,16,0),"")</f>
        <v/>
      </c>
      <c r="G607" s="10" t="str">
        <f>IFERROR(VLOOKUP(L607,'Raw data - THC'!A591:AA3658,18,0),"")</f>
        <v/>
      </c>
      <c r="H607" s="10" t="str">
        <f>IFERROR(VLOOKUP(L607,'Raw data - THC'!A591:AA3658,20,0),"")</f>
        <v/>
      </c>
      <c r="I607" s="10" t="str">
        <f>IFERROR(VLOOKUP(L607,'Raw data - THC'!A591:AA3658,22,0),"")</f>
        <v/>
      </c>
      <c r="J607" s="10" t="str">
        <f>IFERROR(VLOOKUP(L607,'Raw data - THC'!A591:AA3658,24,0),"")</f>
        <v/>
      </c>
      <c r="K607" s="10" t="str">
        <f>IFERROR(VLOOKUP(L607,'Raw data - THC'!A591:AA3658,25,0),"")</f>
        <v/>
      </c>
      <c r="L607" s="8">
        <v>145</v>
      </c>
      <c r="N607"/>
    </row>
    <row r="608" spans="1:14" ht="16.5" x14ac:dyDescent="0.45">
      <c r="A608" s="10" t="str">
        <f>IFERROR(VLOOKUP(L608,'Raw data - THC'!A592:AA3659,4,0),"")</f>
        <v/>
      </c>
      <c r="B608" s="19" t="str">
        <f>IFERROR(VLOOKUP(L608,'Raw data - THC'!A592:AA3659,7,0),"")</f>
        <v/>
      </c>
      <c r="C608" s="10" t="str">
        <f>IFERROR(VLOOKUP(L608,'Raw data - THC'!A592:AA73659,9,0),"")</f>
        <v/>
      </c>
      <c r="D608" s="10" t="str">
        <f>IFERROR(VLOOKUP(L608,'Raw data - THC'!A592:AA3659,12,0),"")</f>
        <v/>
      </c>
      <c r="E608" s="10" t="str">
        <f>IFERROR(VLOOKUP(L608,'Raw data - THC'!A592:AA3659,14,0),"")</f>
        <v/>
      </c>
      <c r="F608" s="10" t="str">
        <f>IFERROR(VLOOKUP(L608,'Raw data - THC'!A592:AA3659,16,0),"")</f>
        <v/>
      </c>
      <c r="G608" s="10" t="str">
        <f>IFERROR(VLOOKUP(L608,'Raw data - THC'!A592:AA3659,18,0),"")</f>
        <v/>
      </c>
      <c r="H608" s="10" t="str">
        <f>IFERROR(VLOOKUP(L608,'Raw data - THC'!A592:AA3659,20,0),"")</f>
        <v/>
      </c>
      <c r="I608" s="10" t="str">
        <f>IFERROR(VLOOKUP(L608,'Raw data - THC'!A592:AA3659,22,0),"")</f>
        <v/>
      </c>
      <c r="J608" s="10" t="str">
        <f>IFERROR(VLOOKUP(L608,'Raw data - THC'!A592:AA3659,24,0),"")</f>
        <v/>
      </c>
      <c r="K608" s="10" t="str">
        <f>IFERROR(VLOOKUP(L608,'Raw data - THC'!A592:AA3659,25,0),"")</f>
        <v/>
      </c>
      <c r="L608" s="8">
        <v>145</v>
      </c>
      <c r="N608"/>
    </row>
    <row r="609" spans="1:14" ht="16.5" x14ac:dyDescent="0.45">
      <c r="A609" s="10" t="str">
        <f>IFERROR(VLOOKUP(L609,'Raw data - THC'!A593:AA3660,4,0),"")</f>
        <v/>
      </c>
      <c r="B609" s="19" t="str">
        <f>IFERROR(VLOOKUP(L609,'Raw data - THC'!A593:AA3660,7,0),"")</f>
        <v/>
      </c>
      <c r="C609" s="10" t="str">
        <f>IFERROR(VLOOKUP(L609,'Raw data - THC'!A593:AA73660,9,0),"")</f>
        <v/>
      </c>
      <c r="D609" s="10" t="str">
        <f>IFERROR(VLOOKUP(L609,'Raw data - THC'!A593:AA3660,12,0),"")</f>
        <v/>
      </c>
      <c r="E609" s="10" t="str">
        <f>IFERROR(VLOOKUP(L609,'Raw data - THC'!A593:AA3660,14,0),"")</f>
        <v/>
      </c>
      <c r="F609" s="10" t="str">
        <f>IFERROR(VLOOKUP(L609,'Raw data - THC'!A593:AA3660,16,0),"")</f>
        <v/>
      </c>
      <c r="G609" s="10" t="str">
        <f>IFERROR(VLOOKUP(L609,'Raw data - THC'!A593:AA3660,18,0),"")</f>
        <v/>
      </c>
      <c r="H609" s="10" t="str">
        <f>IFERROR(VLOOKUP(L609,'Raw data - THC'!A593:AA3660,20,0),"")</f>
        <v/>
      </c>
      <c r="I609" s="10" t="str">
        <f>IFERROR(VLOOKUP(L609,'Raw data - THC'!A593:AA3660,22,0),"")</f>
        <v/>
      </c>
      <c r="J609" s="10" t="str">
        <f>IFERROR(VLOOKUP(L609,'Raw data - THC'!A593:AA3660,24,0),"")</f>
        <v/>
      </c>
      <c r="K609" s="10" t="str">
        <f>IFERROR(VLOOKUP(L609,'Raw data - THC'!A593:AA3660,25,0),"")</f>
        <v/>
      </c>
      <c r="L609" s="8">
        <v>145</v>
      </c>
      <c r="N609"/>
    </row>
    <row r="610" spans="1:14" ht="16.5" x14ac:dyDescent="0.45">
      <c r="A610" s="10" t="str">
        <f>IFERROR(VLOOKUP(L610,'Raw data - THC'!A594:AA3661,4,0),"")</f>
        <v/>
      </c>
      <c r="B610" s="19" t="str">
        <f>IFERROR(VLOOKUP(L610,'Raw data - THC'!A594:AA3661,7,0),"")</f>
        <v/>
      </c>
      <c r="C610" s="10" t="str">
        <f>IFERROR(VLOOKUP(L610,'Raw data - THC'!A594:AA73661,9,0),"")</f>
        <v/>
      </c>
      <c r="D610" s="10" t="str">
        <f>IFERROR(VLOOKUP(L610,'Raw data - THC'!A594:AA3661,12,0),"")</f>
        <v/>
      </c>
      <c r="E610" s="10" t="str">
        <f>IFERROR(VLOOKUP(L610,'Raw data - THC'!A594:AA3661,14,0),"")</f>
        <v/>
      </c>
      <c r="F610" s="10" t="str">
        <f>IFERROR(VLOOKUP(L610,'Raw data - THC'!A594:AA3661,16,0),"")</f>
        <v/>
      </c>
      <c r="G610" s="10" t="str">
        <f>IFERROR(VLOOKUP(L610,'Raw data - THC'!A594:AA3661,18,0),"")</f>
        <v/>
      </c>
      <c r="H610" s="10" t="str">
        <f>IFERROR(VLOOKUP(L610,'Raw data - THC'!A594:AA3661,20,0),"")</f>
        <v/>
      </c>
      <c r="I610" s="10" t="str">
        <f>IFERROR(VLOOKUP(L610,'Raw data - THC'!A594:AA3661,22,0),"")</f>
        <v/>
      </c>
      <c r="J610" s="10" t="str">
        <f>IFERROR(VLOOKUP(L610,'Raw data - THC'!A594:AA3661,24,0),"")</f>
        <v/>
      </c>
      <c r="K610" s="10" t="str">
        <f>IFERROR(VLOOKUP(L610,'Raw data - THC'!A594:AA3661,25,0),"")</f>
        <v/>
      </c>
      <c r="L610" s="8">
        <v>145</v>
      </c>
      <c r="N610"/>
    </row>
    <row r="611" spans="1:14" ht="16.5" x14ac:dyDescent="0.45">
      <c r="A611" s="10" t="str">
        <f>IFERROR(VLOOKUP(L611,'Raw data - THC'!A595:AA3662,4,0),"")</f>
        <v/>
      </c>
      <c r="B611" s="19" t="str">
        <f>IFERROR(VLOOKUP(L611,'Raw data - THC'!A595:AA3662,7,0),"")</f>
        <v/>
      </c>
      <c r="C611" s="10" t="str">
        <f>IFERROR(VLOOKUP(L611,'Raw data - THC'!A595:AA73662,9,0),"")</f>
        <v/>
      </c>
      <c r="D611" s="10" t="str">
        <f>IFERROR(VLOOKUP(L611,'Raw data - THC'!A595:AA3662,12,0),"")</f>
        <v/>
      </c>
      <c r="E611" s="10" t="str">
        <f>IFERROR(VLOOKUP(L611,'Raw data - THC'!A595:AA3662,14,0),"")</f>
        <v/>
      </c>
      <c r="F611" s="10" t="str">
        <f>IFERROR(VLOOKUP(L611,'Raw data - THC'!A595:AA3662,16,0),"")</f>
        <v/>
      </c>
      <c r="G611" s="10" t="str">
        <f>IFERROR(VLOOKUP(L611,'Raw data - THC'!A595:AA3662,18,0),"")</f>
        <v/>
      </c>
      <c r="H611" s="10" t="str">
        <f>IFERROR(VLOOKUP(L611,'Raw data - THC'!A595:AA3662,20,0),"")</f>
        <v/>
      </c>
      <c r="I611" s="10" t="str">
        <f>IFERROR(VLOOKUP(L611,'Raw data - THC'!A595:AA3662,22,0),"")</f>
        <v/>
      </c>
      <c r="J611" s="10" t="str">
        <f>IFERROR(VLOOKUP(L611,'Raw data - THC'!A595:AA3662,24,0),"")</f>
        <v/>
      </c>
      <c r="K611" s="10" t="str">
        <f>IFERROR(VLOOKUP(L611,'Raw data - THC'!A595:AA3662,25,0),"")</f>
        <v/>
      </c>
      <c r="L611" s="8">
        <v>145</v>
      </c>
      <c r="N611"/>
    </row>
    <row r="612" spans="1:14" ht="16.5" x14ac:dyDescent="0.45">
      <c r="A612" s="10" t="str">
        <f>IFERROR(VLOOKUP(L612,'Raw data - THC'!A596:AA3663,4,0),"")</f>
        <v/>
      </c>
      <c r="B612" s="19" t="str">
        <f>IFERROR(VLOOKUP(L612,'Raw data - THC'!A596:AA3663,7,0),"")</f>
        <v/>
      </c>
      <c r="C612" s="10" t="str">
        <f>IFERROR(VLOOKUP(L612,'Raw data - THC'!A596:AA73663,9,0),"")</f>
        <v/>
      </c>
      <c r="D612" s="10" t="str">
        <f>IFERROR(VLOOKUP(L612,'Raw data - THC'!A596:AA3663,12,0),"")</f>
        <v/>
      </c>
      <c r="E612" s="10" t="str">
        <f>IFERROR(VLOOKUP(L612,'Raw data - THC'!A596:AA3663,14,0),"")</f>
        <v/>
      </c>
      <c r="F612" s="10" t="str">
        <f>IFERROR(VLOOKUP(L612,'Raw data - THC'!A596:AA3663,16,0),"")</f>
        <v/>
      </c>
      <c r="G612" s="10" t="str">
        <f>IFERROR(VLOOKUP(L612,'Raw data - THC'!A596:AA3663,18,0),"")</f>
        <v/>
      </c>
      <c r="H612" s="10" t="str">
        <f>IFERROR(VLOOKUP(L612,'Raw data - THC'!A596:AA3663,20,0),"")</f>
        <v/>
      </c>
      <c r="I612" s="10" t="str">
        <f>IFERROR(VLOOKUP(L612,'Raw data - THC'!A596:AA3663,22,0),"")</f>
        <v/>
      </c>
      <c r="J612" s="10" t="str">
        <f>IFERROR(VLOOKUP(L612,'Raw data - THC'!A596:AA3663,24,0),"")</f>
        <v/>
      </c>
      <c r="K612" s="10" t="str">
        <f>IFERROR(VLOOKUP(L612,'Raw data - THC'!A596:AA3663,25,0),"")</f>
        <v/>
      </c>
      <c r="L612" s="8">
        <v>145</v>
      </c>
      <c r="N612"/>
    </row>
    <row r="613" spans="1:14" ht="16.5" x14ac:dyDescent="0.45">
      <c r="A613" s="10" t="str">
        <f>IFERROR(VLOOKUP(L613,'Raw data - THC'!A596:AA3664,4,0),"")</f>
        <v/>
      </c>
      <c r="B613" s="19" t="str">
        <f>IFERROR(VLOOKUP(L613,'Raw data - THC'!A596:AA3664,7,0),"")</f>
        <v/>
      </c>
      <c r="C613" s="10" t="str">
        <f>IFERROR(VLOOKUP(L613,'Raw data - THC'!A596:AA73664,9,0),"")</f>
        <v/>
      </c>
      <c r="D613" s="10" t="str">
        <f>IFERROR(VLOOKUP(L613,'Raw data - THC'!A596:AA3664,12,0),"")</f>
        <v/>
      </c>
      <c r="E613" s="10" t="str">
        <f>IFERROR(VLOOKUP(L613,'Raw data - THC'!A596:AA3664,14,0),"")</f>
        <v/>
      </c>
      <c r="F613" s="10" t="str">
        <f>IFERROR(VLOOKUP(L613,'Raw data - THC'!A596:AA3664,16,0),"")</f>
        <v/>
      </c>
      <c r="G613" s="10" t="str">
        <f>IFERROR(VLOOKUP(L613,'Raw data - THC'!A596:AA3664,18,0),"")</f>
        <v/>
      </c>
      <c r="H613" s="10" t="str">
        <f>IFERROR(VLOOKUP(L613,'Raw data - THC'!A596:AA3664,20,0),"")</f>
        <v/>
      </c>
      <c r="I613" s="10" t="str">
        <f>IFERROR(VLOOKUP(L613,'Raw data - THC'!A596:AA3664,22,0),"")</f>
        <v/>
      </c>
      <c r="J613" s="10" t="str">
        <f>IFERROR(VLOOKUP(L613,'Raw data - THC'!A596:AA3664,24,0),"")</f>
        <v/>
      </c>
      <c r="K613" s="10" t="str">
        <f>IFERROR(VLOOKUP(L613,'Raw data - THC'!A596:AA3664,25,0),"")</f>
        <v/>
      </c>
      <c r="L613" s="8">
        <v>145</v>
      </c>
      <c r="N613"/>
    </row>
    <row r="614" spans="1:14" ht="16.5" x14ac:dyDescent="0.45">
      <c r="A614" s="10" t="str">
        <f>IFERROR(VLOOKUP(L614,'Raw data - THC'!A596:AA3665,4,0),"")</f>
        <v/>
      </c>
      <c r="B614" s="19" t="str">
        <f>IFERROR(VLOOKUP(L614,'Raw data - THC'!A596:AA3665,7,0),"")</f>
        <v/>
      </c>
      <c r="C614" s="10" t="str">
        <f>IFERROR(VLOOKUP(L614,'Raw data - THC'!A596:AA73665,9,0),"")</f>
        <v/>
      </c>
      <c r="D614" s="10" t="str">
        <f>IFERROR(VLOOKUP(L614,'Raw data - THC'!A596:AA3665,12,0),"")</f>
        <v/>
      </c>
      <c r="E614" s="10" t="str">
        <f>IFERROR(VLOOKUP(L614,'Raw data - THC'!A596:AA3665,14,0),"")</f>
        <v/>
      </c>
      <c r="F614" s="10" t="str">
        <f>IFERROR(VLOOKUP(L614,'Raw data - THC'!A596:AA3665,16,0),"")</f>
        <v/>
      </c>
      <c r="G614" s="10" t="str">
        <f>IFERROR(VLOOKUP(L614,'Raw data - THC'!A596:AA3665,18,0),"")</f>
        <v/>
      </c>
      <c r="H614" s="10" t="str">
        <f>IFERROR(VLOOKUP(L614,'Raw data - THC'!A596:AA3665,20,0),"")</f>
        <v/>
      </c>
      <c r="I614" s="10" t="str">
        <f>IFERROR(VLOOKUP(L614,'Raw data - THC'!A596:AA3665,22,0),"")</f>
        <v/>
      </c>
      <c r="J614" s="10" t="str">
        <f>IFERROR(VLOOKUP(L614,'Raw data - THC'!A596:AA3665,24,0),"")</f>
        <v/>
      </c>
      <c r="K614" s="10" t="str">
        <f>IFERROR(VLOOKUP(L614,'Raw data - THC'!A596:AA3665,25,0),"")</f>
        <v/>
      </c>
      <c r="L614" s="8">
        <v>145</v>
      </c>
      <c r="N614"/>
    </row>
    <row r="615" spans="1:14" ht="16.5" x14ac:dyDescent="0.45">
      <c r="A615" s="10" t="str">
        <f>IFERROR(VLOOKUP(L615,'Raw data - THC'!A596:AA3666,4,0),"")</f>
        <v/>
      </c>
      <c r="B615" s="19" t="str">
        <f>IFERROR(VLOOKUP(L615,'Raw data - THC'!A596:AA3666,7,0),"")</f>
        <v/>
      </c>
      <c r="C615" s="10" t="str">
        <f>IFERROR(VLOOKUP(L615,'Raw data - THC'!A596:AA73666,9,0),"")</f>
        <v/>
      </c>
      <c r="D615" s="10" t="str">
        <f>IFERROR(VLOOKUP(L615,'Raw data - THC'!A596:AA3666,12,0),"")</f>
        <v/>
      </c>
      <c r="E615" s="10" t="str">
        <f>IFERROR(VLOOKUP(L615,'Raw data - THC'!A596:AA3666,14,0),"")</f>
        <v/>
      </c>
      <c r="F615" s="10" t="str">
        <f>IFERROR(VLOOKUP(L615,'Raw data - THC'!A596:AA3666,16,0),"")</f>
        <v/>
      </c>
      <c r="G615" s="10" t="str">
        <f>IFERROR(VLOOKUP(L615,'Raw data - THC'!A596:AA3666,18,0),"")</f>
        <v/>
      </c>
      <c r="H615" s="10" t="str">
        <f>IFERROR(VLOOKUP(L615,'Raw data - THC'!A596:AA3666,20,0),"")</f>
        <v/>
      </c>
      <c r="I615" s="10" t="str">
        <f>IFERROR(VLOOKUP(L615,'Raw data - THC'!A596:AA3666,22,0),"")</f>
        <v/>
      </c>
      <c r="J615" s="10" t="str">
        <f>IFERROR(VLOOKUP(L615,'Raw data - THC'!A596:AA3666,24,0),"")</f>
        <v/>
      </c>
      <c r="K615" s="10" t="str">
        <f>IFERROR(VLOOKUP(L615,'Raw data - THC'!A596:AA3666,25,0),"")</f>
        <v/>
      </c>
      <c r="L615" s="8">
        <v>145</v>
      </c>
      <c r="N615"/>
    </row>
    <row r="616" spans="1:14" ht="16.5" x14ac:dyDescent="0.45">
      <c r="A616" s="10" t="str">
        <f>IFERROR(VLOOKUP(L616,'Raw data - THC'!A596:AA3667,4,0),"")</f>
        <v/>
      </c>
      <c r="B616" s="19" t="str">
        <f>IFERROR(VLOOKUP(L616,'Raw data - THC'!A596:AA3667,7,0),"")</f>
        <v/>
      </c>
      <c r="C616" s="10" t="str">
        <f>IFERROR(VLOOKUP(L616,'Raw data - THC'!A596:AA73667,9,0),"")</f>
        <v/>
      </c>
      <c r="D616" s="10" t="str">
        <f>IFERROR(VLOOKUP(L616,'Raw data - THC'!A596:AA3667,12,0),"")</f>
        <v/>
      </c>
      <c r="E616" s="10" t="str">
        <f>IFERROR(VLOOKUP(L616,'Raw data - THC'!A596:AA3667,14,0),"")</f>
        <v/>
      </c>
      <c r="F616" s="10" t="str">
        <f>IFERROR(VLOOKUP(L616,'Raw data - THC'!A596:AA3667,16,0),"")</f>
        <v/>
      </c>
      <c r="G616" s="10" t="str">
        <f>IFERROR(VLOOKUP(L616,'Raw data - THC'!A596:AA3667,18,0),"")</f>
        <v/>
      </c>
      <c r="H616" s="10" t="str">
        <f>IFERROR(VLOOKUP(L616,'Raw data - THC'!A596:AA3667,20,0),"")</f>
        <v/>
      </c>
      <c r="I616" s="10" t="str">
        <f>IFERROR(VLOOKUP(L616,'Raw data - THC'!A596:AA3667,22,0),"")</f>
        <v/>
      </c>
      <c r="J616" s="10" t="str">
        <f>IFERROR(VLOOKUP(L616,'Raw data - THC'!A596:AA3667,24,0),"")</f>
        <v/>
      </c>
      <c r="K616" s="10" t="str">
        <f>IFERROR(VLOOKUP(L616,'Raw data - THC'!A596:AA3667,25,0),"")</f>
        <v/>
      </c>
      <c r="L616" s="8">
        <v>145</v>
      </c>
      <c r="N616"/>
    </row>
    <row r="617" spans="1:14" ht="16.5" x14ac:dyDescent="0.45">
      <c r="A617" s="10" t="str">
        <f>IFERROR(VLOOKUP(L617,'Raw data - THC'!A597:AA3668,4,0),"")</f>
        <v/>
      </c>
      <c r="B617" s="19" t="str">
        <f>IFERROR(VLOOKUP(L617,'Raw data - THC'!A597:AA3668,7,0),"")</f>
        <v/>
      </c>
      <c r="C617" s="10" t="str">
        <f>IFERROR(VLOOKUP(L617,'Raw data - THC'!A597:AA73668,9,0),"")</f>
        <v/>
      </c>
      <c r="D617" s="10" t="str">
        <f>IFERROR(VLOOKUP(L617,'Raw data - THC'!A597:AA3668,12,0),"")</f>
        <v/>
      </c>
      <c r="E617" s="10" t="str">
        <f>IFERROR(VLOOKUP(L617,'Raw data - THC'!A597:AA3668,14,0),"")</f>
        <v/>
      </c>
      <c r="F617" s="10" t="str">
        <f>IFERROR(VLOOKUP(L617,'Raw data - THC'!A597:AA3668,16,0),"")</f>
        <v/>
      </c>
      <c r="G617" s="10" t="str">
        <f>IFERROR(VLOOKUP(L617,'Raw data - THC'!A597:AA3668,18,0),"")</f>
        <v/>
      </c>
      <c r="H617" s="10" t="str">
        <f>IFERROR(VLOOKUP(L617,'Raw data - THC'!A597:AA3668,20,0),"")</f>
        <v/>
      </c>
      <c r="I617" s="10" t="str">
        <f>IFERROR(VLOOKUP(L617,'Raw data - THC'!A597:AA3668,22,0),"")</f>
        <v/>
      </c>
      <c r="J617" s="10" t="str">
        <f>IFERROR(VLOOKUP(L617,'Raw data - THC'!A597:AA3668,24,0),"")</f>
        <v/>
      </c>
      <c r="K617" s="10" t="str">
        <f>IFERROR(VLOOKUP(L617,'Raw data - THC'!A597:AA3668,25,0),"")</f>
        <v/>
      </c>
      <c r="L617" s="8">
        <v>145</v>
      </c>
      <c r="N617"/>
    </row>
    <row r="618" spans="1:14" ht="16.5" x14ac:dyDescent="0.45">
      <c r="A618" s="10" t="str">
        <f>IFERROR(VLOOKUP(L618,'Raw data - THC'!A598:AA3669,4,0),"")</f>
        <v/>
      </c>
      <c r="B618" s="19" t="str">
        <f>IFERROR(VLOOKUP(L618,'Raw data - THC'!A598:AA3669,7,0),"")</f>
        <v/>
      </c>
      <c r="C618" s="10" t="str">
        <f>IFERROR(VLOOKUP(L618,'Raw data - THC'!A598:AA73669,9,0),"")</f>
        <v/>
      </c>
      <c r="D618" s="10" t="str">
        <f>IFERROR(VLOOKUP(L618,'Raw data - THC'!A598:AA3669,12,0),"")</f>
        <v/>
      </c>
      <c r="E618" s="10" t="str">
        <f>IFERROR(VLOOKUP(L618,'Raw data - THC'!A598:AA3669,14,0),"")</f>
        <v/>
      </c>
      <c r="F618" s="10" t="str">
        <f>IFERROR(VLOOKUP(L618,'Raw data - THC'!A598:AA3669,16,0),"")</f>
        <v/>
      </c>
      <c r="G618" s="10" t="str">
        <f>IFERROR(VLOOKUP(L618,'Raw data - THC'!A598:AA3669,18,0),"")</f>
        <v/>
      </c>
      <c r="H618" s="10" t="str">
        <f>IFERROR(VLOOKUP(L618,'Raw data - THC'!A598:AA3669,20,0),"")</f>
        <v/>
      </c>
      <c r="I618" s="10" t="str">
        <f>IFERROR(VLOOKUP(L618,'Raw data - THC'!A598:AA3669,22,0),"")</f>
        <v/>
      </c>
      <c r="J618" s="10" t="str">
        <f>IFERROR(VLOOKUP(L618,'Raw data - THC'!A598:AA3669,24,0),"")</f>
        <v/>
      </c>
      <c r="K618" s="10" t="str">
        <f>IFERROR(VLOOKUP(L618,'Raw data - THC'!A598:AA3669,25,0),"")</f>
        <v/>
      </c>
      <c r="L618" s="8">
        <v>145</v>
      </c>
      <c r="N618"/>
    </row>
    <row r="619" spans="1:14" ht="16.5" x14ac:dyDescent="0.45">
      <c r="A619" s="10" t="str">
        <f>IFERROR(VLOOKUP(L619,'Raw data - THC'!A599:AA3670,4,0),"")</f>
        <v/>
      </c>
      <c r="B619" s="19" t="str">
        <f>IFERROR(VLOOKUP(L619,'Raw data - THC'!A599:AA3670,7,0),"")</f>
        <v/>
      </c>
      <c r="C619" s="10" t="str">
        <f>IFERROR(VLOOKUP(L619,'Raw data - THC'!A599:AA73670,9,0),"")</f>
        <v/>
      </c>
      <c r="D619" s="10" t="str">
        <f>IFERROR(VLOOKUP(L619,'Raw data - THC'!A599:AA3670,12,0),"")</f>
        <v/>
      </c>
      <c r="E619" s="10" t="str">
        <f>IFERROR(VLOOKUP(L619,'Raw data - THC'!A599:AA3670,14,0),"")</f>
        <v/>
      </c>
      <c r="F619" s="10" t="str">
        <f>IFERROR(VLOOKUP(L619,'Raw data - THC'!A599:AA3670,16,0),"")</f>
        <v/>
      </c>
      <c r="G619" s="10" t="str">
        <f>IFERROR(VLOOKUP(L619,'Raw data - THC'!A599:AA3670,18,0),"")</f>
        <v/>
      </c>
      <c r="H619" s="10" t="str">
        <f>IFERROR(VLOOKUP(L619,'Raw data - THC'!A599:AA3670,20,0),"")</f>
        <v/>
      </c>
      <c r="I619" s="10" t="str">
        <f>IFERROR(VLOOKUP(L619,'Raw data - THC'!A599:AA3670,22,0),"")</f>
        <v/>
      </c>
      <c r="J619" s="10" t="str">
        <f>IFERROR(VLOOKUP(L619,'Raw data - THC'!A599:AA3670,24,0),"")</f>
        <v/>
      </c>
      <c r="K619" s="10" t="str">
        <f>IFERROR(VLOOKUP(L619,'Raw data - THC'!A599:AA3670,25,0),"")</f>
        <v/>
      </c>
      <c r="L619" s="8">
        <v>145</v>
      </c>
      <c r="N619"/>
    </row>
    <row r="620" spans="1:14" ht="16.5" x14ac:dyDescent="0.45">
      <c r="A620" s="10" t="str">
        <f>IFERROR(VLOOKUP(L620,'Raw data - THC'!A600:AA3671,4,0),"")</f>
        <v/>
      </c>
      <c r="B620" s="19" t="str">
        <f>IFERROR(VLOOKUP(L620,'Raw data - THC'!A600:AA3671,7,0),"")</f>
        <v/>
      </c>
      <c r="C620" s="10" t="str">
        <f>IFERROR(VLOOKUP(L620,'Raw data - THC'!A600:AA73671,9,0),"")</f>
        <v/>
      </c>
      <c r="D620" s="10" t="str">
        <f>IFERROR(VLOOKUP(L620,'Raw data - THC'!A600:AA3671,12,0),"")</f>
        <v/>
      </c>
      <c r="E620" s="10" t="str">
        <f>IFERROR(VLOOKUP(L620,'Raw data - THC'!A600:AA3671,14,0),"")</f>
        <v/>
      </c>
      <c r="F620" s="10" t="str">
        <f>IFERROR(VLOOKUP(L620,'Raw data - THC'!A600:AA3671,16,0),"")</f>
        <v/>
      </c>
      <c r="G620" s="10" t="str">
        <f>IFERROR(VLOOKUP(L620,'Raw data - THC'!A600:AA3671,18,0),"")</f>
        <v/>
      </c>
      <c r="H620" s="10" t="str">
        <f>IFERROR(VLOOKUP(L620,'Raw data - THC'!A600:AA3671,20,0),"")</f>
        <v/>
      </c>
      <c r="I620" s="10" t="str">
        <f>IFERROR(VLOOKUP(L620,'Raw data - THC'!A600:AA3671,22,0),"")</f>
        <v/>
      </c>
      <c r="J620" s="10" t="str">
        <f>IFERROR(VLOOKUP(L620,'Raw data - THC'!A600:AA3671,24,0),"")</f>
        <v/>
      </c>
      <c r="K620" s="10" t="str">
        <f>IFERROR(VLOOKUP(L620,'Raw data - THC'!A600:AA3671,25,0),"")</f>
        <v/>
      </c>
      <c r="L620" s="8">
        <v>145</v>
      </c>
      <c r="N620"/>
    </row>
    <row r="621" spans="1:14" ht="16.5" x14ac:dyDescent="0.45">
      <c r="A621" s="10" t="str">
        <f>IFERROR(VLOOKUP(L621,'Raw data - THC'!A601:AA3672,4,0),"")</f>
        <v/>
      </c>
      <c r="B621" s="19" t="str">
        <f>IFERROR(VLOOKUP(L621,'Raw data - THC'!A601:AA3672,7,0),"")</f>
        <v/>
      </c>
      <c r="C621" s="10" t="str">
        <f>IFERROR(VLOOKUP(L621,'Raw data - THC'!A601:AA73672,9,0),"")</f>
        <v/>
      </c>
      <c r="D621" s="10" t="str">
        <f>IFERROR(VLOOKUP(L621,'Raw data - THC'!A601:AA3672,12,0),"")</f>
        <v/>
      </c>
      <c r="E621" s="10" t="str">
        <f>IFERROR(VLOOKUP(L621,'Raw data - THC'!A601:AA3672,14,0),"")</f>
        <v/>
      </c>
      <c r="F621" s="10" t="str">
        <f>IFERROR(VLOOKUP(L621,'Raw data - THC'!A601:AA3672,16,0),"")</f>
        <v/>
      </c>
      <c r="G621" s="10" t="str">
        <f>IFERROR(VLOOKUP(L621,'Raw data - THC'!A601:AA3672,18,0),"")</f>
        <v/>
      </c>
      <c r="H621" s="10" t="str">
        <f>IFERROR(VLOOKUP(L621,'Raw data - THC'!A601:AA3672,20,0),"")</f>
        <v/>
      </c>
      <c r="I621" s="10" t="str">
        <f>IFERROR(VLOOKUP(L621,'Raw data - THC'!A601:AA3672,22,0),"")</f>
        <v/>
      </c>
      <c r="J621" s="10" t="str">
        <f>IFERROR(VLOOKUP(L621,'Raw data - THC'!A601:AA3672,24,0),"")</f>
        <v/>
      </c>
      <c r="K621" s="10" t="str">
        <f>IFERROR(VLOOKUP(L621,'Raw data - THC'!A601:AA3672,25,0),"")</f>
        <v/>
      </c>
      <c r="L621" s="8">
        <v>145</v>
      </c>
      <c r="N621"/>
    </row>
    <row r="622" spans="1:14" ht="16.5" x14ac:dyDescent="0.45">
      <c r="A622" s="10" t="str">
        <f>IFERROR(VLOOKUP(L622,'Raw data - THC'!A602:AA3673,4,0),"")</f>
        <v/>
      </c>
      <c r="B622" s="19" t="str">
        <f>IFERROR(VLOOKUP(L622,'Raw data - THC'!A602:AA3673,7,0),"")</f>
        <v/>
      </c>
      <c r="C622" s="10" t="str">
        <f>IFERROR(VLOOKUP(L622,'Raw data - THC'!A602:AA73673,9,0),"")</f>
        <v/>
      </c>
      <c r="D622" s="10" t="str">
        <f>IFERROR(VLOOKUP(L622,'Raw data - THC'!A602:AA3673,12,0),"")</f>
        <v/>
      </c>
      <c r="E622" s="10" t="str">
        <f>IFERROR(VLOOKUP(L622,'Raw data - THC'!A602:AA3673,14,0),"")</f>
        <v/>
      </c>
      <c r="F622" s="10" t="str">
        <f>IFERROR(VLOOKUP(L622,'Raw data - THC'!A602:AA3673,16,0),"")</f>
        <v/>
      </c>
      <c r="G622" s="10" t="str">
        <f>IFERROR(VLOOKUP(L622,'Raw data - THC'!A602:AA3673,18,0),"")</f>
        <v/>
      </c>
      <c r="H622" s="10" t="str">
        <f>IFERROR(VLOOKUP(L622,'Raw data - THC'!A602:AA3673,20,0),"")</f>
        <v/>
      </c>
      <c r="I622" s="10" t="str">
        <f>IFERROR(VLOOKUP(L622,'Raw data - THC'!A602:AA3673,22,0),"")</f>
        <v/>
      </c>
      <c r="J622" s="10" t="str">
        <f>IFERROR(VLOOKUP(L622,'Raw data - THC'!A602:AA3673,24,0),"")</f>
        <v/>
      </c>
      <c r="K622" s="10" t="str">
        <f>IFERROR(VLOOKUP(L622,'Raw data - THC'!A602:AA3673,25,0),"")</f>
        <v/>
      </c>
      <c r="L622" s="8">
        <v>145</v>
      </c>
      <c r="N622"/>
    </row>
    <row r="623" spans="1:14" ht="16.5" x14ac:dyDescent="0.45">
      <c r="A623" s="10" t="str">
        <f>IFERROR(VLOOKUP(L623,'Raw data - THC'!A603:AA3674,4,0),"")</f>
        <v/>
      </c>
      <c r="B623" s="19" t="str">
        <f>IFERROR(VLOOKUP(L623,'Raw data - THC'!A603:AA3674,7,0),"")</f>
        <v/>
      </c>
      <c r="C623" s="10" t="str">
        <f>IFERROR(VLOOKUP(L623,'Raw data - THC'!A603:AA73674,9,0),"")</f>
        <v/>
      </c>
      <c r="D623" s="10" t="str">
        <f>IFERROR(VLOOKUP(L623,'Raw data - THC'!A603:AA3674,12,0),"")</f>
        <v/>
      </c>
      <c r="E623" s="10" t="str">
        <f>IFERROR(VLOOKUP(L623,'Raw data - THC'!A603:AA3674,14,0),"")</f>
        <v/>
      </c>
      <c r="F623" s="10" t="str">
        <f>IFERROR(VLOOKUP(L623,'Raw data - THC'!A603:AA3674,16,0),"")</f>
        <v/>
      </c>
      <c r="G623" s="10" t="str">
        <f>IFERROR(VLOOKUP(L623,'Raw data - THC'!A603:AA3674,18,0),"")</f>
        <v/>
      </c>
      <c r="H623" s="10" t="str">
        <f>IFERROR(VLOOKUP(L623,'Raw data - THC'!A603:AA3674,20,0),"")</f>
        <v/>
      </c>
      <c r="I623" s="10" t="str">
        <f>IFERROR(VLOOKUP(L623,'Raw data - THC'!A603:AA3674,22,0),"")</f>
        <v/>
      </c>
      <c r="J623" s="10" t="str">
        <f>IFERROR(VLOOKUP(L623,'Raw data - THC'!A603:AA3674,24,0),"")</f>
        <v/>
      </c>
      <c r="K623" s="10" t="str">
        <f>IFERROR(VLOOKUP(L623,'Raw data - THC'!A603:AA3674,25,0),"")</f>
        <v/>
      </c>
      <c r="L623" s="8">
        <v>145</v>
      </c>
      <c r="N623"/>
    </row>
    <row r="624" spans="1:14" ht="16.5" x14ac:dyDescent="0.45">
      <c r="A624" s="10" t="str">
        <f>IFERROR(VLOOKUP(L624,'Raw data - THC'!A604:AA3675,4,0),"")</f>
        <v/>
      </c>
      <c r="B624" s="19" t="str">
        <f>IFERROR(VLOOKUP(L624,'Raw data - THC'!A604:AA3675,7,0),"")</f>
        <v/>
      </c>
      <c r="C624" s="10" t="str">
        <f>IFERROR(VLOOKUP(L624,'Raw data - THC'!A604:AA73675,9,0),"")</f>
        <v/>
      </c>
      <c r="D624" s="10" t="str">
        <f>IFERROR(VLOOKUP(L624,'Raw data - THC'!A604:AA3675,12,0),"")</f>
        <v/>
      </c>
      <c r="E624" s="10" t="str">
        <f>IFERROR(VLOOKUP(L624,'Raw data - THC'!A604:AA3675,14,0),"")</f>
        <v/>
      </c>
      <c r="F624" s="10" t="str">
        <f>IFERROR(VLOOKUP(L624,'Raw data - THC'!A604:AA3675,16,0),"")</f>
        <v/>
      </c>
      <c r="G624" s="10" t="str">
        <f>IFERROR(VLOOKUP(L624,'Raw data - THC'!A604:AA3675,18,0),"")</f>
        <v/>
      </c>
      <c r="H624" s="10" t="str">
        <f>IFERROR(VLOOKUP(L624,'Raw data - THC'!A604:AA3675,20,0),"")</f>
        <v/>
      </c>
      <c r="I624" s="10" t="str">
        <f>IFERROR(VLOOKUP(L624,'Raw data - THC'!A604:AA3675,22,0),"")</f>
        <v/>
      </c>
      <c r="J624" s="10" t="str">
        <f>IFERROR(VLOOKUP(L624,'Raw data - THC'!A604:AA3675,24,0),"")</f>
        <v/>
      </c>
      <c r="K624" s="10" t="str">
        <f>IFERROR(VLOOKUP(L624,'Raw data - THC'!A604:AA3675,25,0),"")</f>
        <v/>
      </c>
      <c r="L624" s="8">
        <v>145</v>
      </c>
      <c r="N624"/>
    </row>
    <row r="625" spans="1:14" ht="16.5" x14ac:dyDescent="0.45">
      <c r="A625" s="10" t="str">
        <f>IFERROR(VLOOKUP(L625,'Raw data - THC'!A605:AA3676,4,0),"")</f>
        <v/>
      </c>
      <c r="B625" s="19" t="str">
        <f>IFERROR(VLOOKUP(L625,'Raw data - THC'!A605:AA3676,7,0),"")</f>
        <v/>
      </c>
      <c r="C625" s="10" t="str">
        <f>IFERROR(VLOOKUP(L625,'Raw data - THC'!A605:AA73676,9,0),"")</f>
        <v/>
      </c>
      <c r="D625" s="10" t="str">
        <f>IFERROR(VLOOKUP(L625,'Raw data - THC'!A605:AA3676,12,0),"")</f>
        <v/>
      </c>
      <c r="E625" s="10" t="str">
        <f>IFERROR(VLOOKUP(L625,'Raw data - THC'!A605:AA3676,14,0),"")</f>
        <v/>
      </c>
      <c r="F625" s="10" t="str">
        <f>IFERROR(VLOOKUP(L625,'Raw data - THC'!A605:AA3676,16,0),"")</f>
        <v/>
      </c>
      <c r="G625" s="10" t="str">
        <f>IFERROR(VLOOKUP(L625,'Raw data - THC'!A605:AA3676,18,0),"")</f>
        <v/>
      </c>
      <c r="H625" s="10" t="str">
        <f>IFERROR(VLOOKUP(L625,'Raw data - THC'!A605:AA3676,20,0),"")</f>
        <v/>
      </c>
      <c r="I625" s="10" t="str">
        <f>IFERROR(VLOOKUP(L625,'Raw data - THC'!A605:AA3676,22,0),"")</f>
        <v/>
      </c>
      <c r="J625" s="10" t="str">
        <f>IFERROR(VLOOKUP(L625,'Raw data - THC'!A605:AA3676,24,0),"")</f>
        <v/>
      </c>
      <c r="K625" s="10" t="str">
        <f>IFERROR(VLOOKUP(L625,'Raw data - THC'!A605:AA3676,25,0),"")</f>
        <v/>
      </c>
      <c r="L625" s="8">
        <v>145</v>
      </c>
      <c r="N625"/>
    </row>
    <row r="626" spans="1:14" ht="16.5" x14ac:dyDescent="0.45">
      <c r="A626" s="10" t="str">
        <f>IFERROR(VLOOKUP(L626,'Raw data - THC'!A606:AA3677,4,0),"")</f>
        <v/>
      </c>
      <c r="B626" s="19" t="str">
        <f>IFERROR(VLOOKUP(L626,'Raw data - THC'!A606:AA3677,7,0),"")</f>
        <v/>
      </c>
      <c r="C626" s="10" t="str">
        <f>IFERROR(VLOOKUP(L626,'Raw data - THC'!A606:AA73677,9,0),"")</f>
        <v/>
      </c>
      <c r="D626" s="10" t="str">
        <f>IFERROR(VLOOKUP(L626,'Raw data - THC'!A606:AA3677,12,0),"")</f>
        <v/>
      </c>
      <c r="E626" s="10" t="str">
        <f>IFERROR(VLOOKUP(L626,'Raw data - THC'!A606:AA3677,14,0),"")</f>
        <v/>
      </c>
      <c r="F626" s="10" t="str">
        <f>IFERROR(VLOOKUP(L626,'Raw data - THC'!A606:AA3677,16,0),"")</f>
        <v/>
      </c>
      <c r="G626" s="10" t="str">
        <f>IFERROR(VLOOKUP(L626,'Raw data - THC'!A606:AA3677,18,0),"")</f>
        <v/>
      </c>
      <c r="H626" s="10" t="str">
        <f>IFERROR(VLOOKUP(L626,'Raw data - THC'!A606:AA3677,20,0),"")</f>
        <v/>
      </c>
      <c r="I626" s="10" t="str">
        <f>IFERROR(VLOOKUP(L626,'Raw data - THC'!A606:AA3677,22,0),"")</f>
        <v/>
      </c>
      <c r="J626" s="10" t="str">
        <f>IFERROR(VLOOKUP(L626,'Raw data - THC'!A606:AA3677,24,0),"")</f>
        <v/>
      </c>
      <c r="K626" s="10" t="str">
        <f>IFERROR(VLOOKUP(L626,'Raw data - THC'!A606:AA3677,25,0),"")</f>
        <v/>
      </c>
      <c r="L626" s="8">
        <v>145</v>
      </c>
      <c r="N626"/>
    </row>
    <row r="627" spans="1:14" ht="16.5" x14ac:dyDescent="0.45">
      <c r="A627" s="10" t="str">
        <f>IFERROR(VLOOKUP(L627,'Raw data - THC'!A606:AA3678,4,0),"")</f>
        <v/>
      </c>
      <c r="B627" s="19" t="str">
        <f>IFERROR(VLOOKUP(L627,'Raw data - THC'!A606:AA3678,7,0),"")</f>
        <v/>
      </c>
      <c r="C627" s="10" t="str">
        <f>IFERROR(VLOOKUP(L627,'Raw data - THC'!A606:AA73678,9,0),"")</f>
        <v/>
      </c>
      <c r="D627" s="10" t="str">
        <f>IFERROR(VLOOKUP(L627,'Raw data - THC'!A606:AA3678,12,0),"")</f>
        <v/>
      </c>
      <c r="E627" s="10" t="str">
        <f>IFERROR(VLOOKUP(L627,'Raw data - THC'!A606:AA3678,14,0),"")</f>
        <v/>
      </c>
      <c r="F627" s="10" t="str">
        <f>IFERROR(VLOOKUP(L627,'Raw data - THC'!A606:AA3678,16,0),"")</f>
        <v/>
      </c>
      <c r="G627" s="10" t="str">
        <f>IFERROR(VLOOKUP(L627,'Raw data - THC'!A606:AA3678,18,0),"")</f>
        <v/>
      </c>
      <c r="H627" s="10" t="str">
        <f>IFERROR(VLOOKUP(L627,'Raw data - THC'!A606:AA3678,20,0),"")</f>
        <v/>
      </c>
      <c r="I627" s="10" t="str">
        <f>IFERROR(VLOOKUP(L627,'Raw data - THC'!A606:AA3678,22,0),"")</f>
        <v/>
      </c>
      <c r="J627" s="10" t="str">
        <f>IFERROR(VLOOKUP(L627,'Raw data - THC'!A606:AA3678,24,0),"")</f>
        <v/>
      </c>
      <c r="K627" s="10" t="str">
        <f>IFERROR(VLOOKUP(L627,'Raw data - THC'!A606:AA3678,25,0),"")</f>
        <v/>
      </c>
      <c r="L627" s="8">
        <v>145</v>
      </c>
      <c r="N627"/>
    </row>
    <row r="628" spans="1:14" ht="16.5" x14ac:dyDescent="0.45">
      <c r="A628" s="10" t="str">
        <f>IFERROR(VLOOKUP(L628,'Raw data - THC'!A606:AA3679,4,0),"")</f>
        <v/>
      </c>
      <c r="B628" s="19" t="str">
        <f>IFERROR(VLOOKUP(L628,'Raw data - THC'!A606:AA3679,7,0),"")</f>
        <v/>
      </c>
      <c r="C628" s="10" t="str">
        <f>IFERROR(VLOOKUP(L628,'Raw data - THC'!A606:AA73679,9,0),"")</f>
        <v/>
      </c>
      <c r="D628" s="10" t="str">
        <f>IFERROR(VLOOKUP(L628,'Raw data - THC'!A606:AA3679,12,0),"")</f>
        <v/>
      </c>
      <c r="E628" s="10" t="str">
        <f>IFERROR(VLOOKUP(L628,'Raw data - THC'!A606:AA3679,14,0),"")</f>
        <v/>
      </c>
      <c r="F628" s="10" t="str">
        <f>IFERROR(VLOOKUP(L628,'Raw data - THC'!A606:AA3679,16,0),"")</f>
        <v/>
      </c>
      <c r="G628" s="10" t="str">
        <f>IFERROR(VLOOKUP(L628,'Raw data - THC'!A606:AA3679,18,0),"")</f>
        <v/>
      </c>
      <c r="H628" s="10" t="str">
        <f>IFERROR(VLOOKUP(L628,'Raw data - THC'!A606:AA3679,20,0),"")</f>
        <v/>
      </c>
      <c r="I628" s="10" t="str">
        <f>IFERROR(VLOOKUP(L628,'Raw data - THC'!A606:AA3679,22,0),"")</f>
        <v/>
      </c>
      <c r="J628" s="10" t="str">
        <f>IFERROR(VLOOKUP(L628,'Raw data - THC'!A606:AA3679,24,0),"")</f>
        <v/>
      </c>
      <c r="K628" s="10" t="str">
        <f>IFERROR(VLOOKUP(L628,'Raw data - THC'!A606:AA3679,25,0),"")</f>
        <v/>
      </c>
      <c r="L628" s="8">
        <v>145</v>
      </c>
      <c r="N628"/>
    </row>
    <row r="629" spans="1:14" ht="16.5" x14ac:dyDescent="0.45">
      <c r="A629" s="10" t="str">
        <f>IFERROR(VLOOKUP(L629,'Raw data - THC'!A606:AA3680,4,0),"")</f>
        <v/>
      </c>
      <c r="B629" s="19" t="str">
        <f>IFERROR(VLOOKUP(L629,'Raw data - THC'!A606:AA3680,7,0),"")</f>
        <v/>
      </c>
      <c r="C629" s="10" t="str">
        <f>IFERROR(VLOOKUP(L629,'Raw data - THC'!A606:AA73680,9,0),"")</f>
        <v/>
      </c>
      <c r="D629" s="10" t="str">
        <f>IFERROR(VLOOKUP(L629,'Raw data - THC'!A606:AA3680,12,0),"")</f>
        <v/>
      </c>
      <c r="E629" s="10" t="str">
        <f>IFERROR(VLOOKUP(L629,'Raw data - THC'!A606:AA3680,14,0),"")</f>
        <v/>
      </c>
      <c r="F629" s="10" t="str">
        <f>IFERROR(VLOOKUP(L629,'Raw data - THC'!A606:AA3680,16,0),"")</f>
        <v/>
      </c>
      <c r="G629" s="10" t="str">
        <f>IFERROR(VLOOKUP(L629,'Raw data - THC'!A606:AA3680,18,0),"")</f>
        <v/>
      </c>
      <c r="H629" s="10" t="str">
        <f>IFERROR(VLOOKUP(L629,'Raw data - THC'!A606:AA3680,20,0),"")</f>
        <v/>
      </c>
      <c r="I629" s="10" t="str">
        <f>IFERROR(VLOOKUP(L629,'Raw data - THC'!A606:AA3680,22,0),"")</f>
        <v/>
      </c>
      <c r="J629" s="10" t="str">
        <f>IFERROR(VLOOKUP(L629,'Raw data - THC'!A606:AA3680,24,0),"")</f>
        <v/>
      </c>
      <c r="K629" s="10" t="str">
        <f>IFERROR(VLOOKUP(L629,'Raw data - THC'!A606:AA3680,25,0),"")</f>
        <v/>
      </c>
      <c r="L629" s="8">
        <v>145</v>
      </c>
      <c r="N629"/>
    </row>
    <row r="630" spans="1:14" ht="16.5" x14ac:dyDescent="0.45">
      <c r="A630" s="10" t="str">
        <f>IFERROR(VLOOKUP(L630,'Raw data - THC'!A606:AA3681,4,0),"")</f>
        <v/>
      </c>
      <c r="B630" s="19" t="str">
        <f>IFERROR(VLOOKUP(L630,'Raw data - THC'!A606:AA3681,7,0),"")</f>
        <v/>
      </c>
      <c r="C630" s="10" t="str">
        <f>IFERROR(VLOOKUP(L630,'Raw data - THC'!A606:AA73681,9,0),"")</f>
        <v/>
      </c>
      <c r="D630" s="10" t="str">
        <f>IFERROR(VLOOKUP(L630,'Raw data - THC'!A606:AA3681,12,0),"")</f>
        <v/>
      </c>
      <c r="E630" s="10" t="str">
        <f>IFERROR(VLOOKUP(L630,'Raw data - THC'!A606:AA3681,14,0),"")</f>
        <v/>
      </c>
      <c r="F630" s="10" t="str">
        <f>IFERROR(VLOOKUP(L630,'Raw data - THC'!A606:AA3681,16,0),"")</f>
        <v/>
      </c>
      <c r="G630" s="10" t="str">
        <f>IFERROR(VLOOKUP(L630,'Raw data - THC'!A606:AA3681,18,0),"")</f>
        <v/>
      </c>
      <c r="H630" s="10" t="str">
        <f>IFERROR(VLOOKUP(L630,'Raw data - THC'!A606:AA3681,20,0),"")</f>
        <v/>
      </c>
      <c r="I630" s="10" t="str">
        <f>IFERROR(VLOOKUP(L630,'Raw data - THC'!A606:AA3681,22,0),"")</f>
        <v/>
      </c>
      <c r="J630" s="10" t="str">
        <f>IFERROR(VLOOKUP(L630,'Raw data - THC'!A606:AA3681,24,0),"")</f>
        <v/>
      </c>
      <c r="K630" s="10" t="str">
        <f>IFERROR(VLOOKUP(L630,'Raw data - THC'!A606:AA3681,25,0),"")</f>
        <v/>
      </c>
      <c r="L630" s="8">
        <v>145</v>
      </c>
      <c r="N630"/>
    </row>
  </sheetData>
  <sheetProtection algorithmName="SHA-512" hashValue="syF9qLyh/BYs4lLsrBA0yx9W8z12ly6786jUSHfpBgUssZXFhhAxCrkgCVQIDbgYYUT8pLLADPafcxEm/xpypQ==" saltValue="2NJxDVa/7I5YgVvgs8q3ew==" spinCount="100000" sheet="1" objects="1" scenarios="1"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drawing r:id="rId2"/>
  <legacyDrawing r:id="rId3"/>
  <controls>
    <mc:AlternateContent xmlns:mc="http://schemas.openxmlformats.org/markup-compatibility/2006">
      <mc:Choice Requires="x14">
        <control shapeId="8198" r:id="rId4" name="TempCOMBO">
          <controlPr defaultSize="0" autoLin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63500</xdr:colOff>
                <xdr:row>2</xdr:row>
                <xdr:rowOff>63500</xdr:rowOff>
              </to>
            </anchor>
          </controlPr>
        </control>
      </mc:Choice>
      <mc:Fallback>
        <control shapeId="8198" r:id="rId4" name="TempCOMBO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B3A215-4604-4888-86FA-64B9F1117D4F}">
          <x14:formula1>
            <xm:f>'Drop-down list'!$D$1:$D$2</xm:f>
          </x14:formula1>
          <xm:sqref>B1</xm:sqref>
        </x14:dataValidation>
        <x14:dataValidation type="list" allowBlank="1" showInputMessage="1" showErrorMessage="1" xr:uid="{15E6DB24-1B9F-4E05-AF1A-13F4DF5E5B3E}">
          <x14:formula1>
            <xm:f>'Drop-down list'!$A$2:$A$69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912B-316D-4DB8-85C3-34DEF12EDDA9}">
  <sheetPr codeName="Sheet5"/>
  <dimension ref="A1:Z2488"/>
  <sheetViews>
    <sheetView zoomScaleNormal="100" workbookViewId="0">
      <selection activeCell="A2" sqref="A2:XFD2"/>
    </sheetView>
  </sheetViews>
  <sheetFormatPr defaultRowHeight="14.5" x14ac:dyDescent="0.35"/>
  <cols>
    <col min="3" max="3" width="11.26953125" bestFit="1" customWidth="1"/>
    <col min="4" max="4" width="33.90625" bestFit="1" customWidth="1"/>
    <col min="5" max="5" width="30.81640625" bestFit="1" customWidth="1"/>
    <col min="6" max="6" width="9.7265625" bestFit="1" customWidth="1"/>
    <col min="7" max="8" width="31.08984375" bestFit="1" customWidth="1"/>
    <col min="9" max="9" width="20.54296875" bestFit="1" customWidth="1"/>
    <col min="10" max="10" width="18.453125" bestFit="1" customWidth="1"/>
    <col min="11" max="11" width="27" bestFit="1" customWidth="1"/>
    <col min="12" max="13" width="31.08984375" bestFit="1" customWidth="1"/>
    <col min="14" max="14" width="18.54296875" bestFit="1" customWidth="1"/>
    <col min="15" max="15" width="18.453125" bestFit="1" customWidth="1"/>
    <col min="16" max="16" width="27.90625" bestFit="1" customWidth="1"/>
    <col min="17" max="17" width="22.6328125" bestFit="1" customWidth="1"/>
    <col min="18" max="18" width="82.453125" bestFit="1" customWidth="1"/>
    <col min="19" max="19" width="12.1796875" bestFit="1" customWidth="1"/>
    <col min="20" max="20" width="15.1796875" bestFit="1" customWidth="1"/>
    <col min="21" max="21" width="33.81640625" bestFit="1" customWidth="1"/>
    <col min="23" max="23" width="12.1796875" bestFit="1" customWidth="1"/>
    <col min="26" max="26" width="0" hidden="1" customWidth="1"/>
  </cols>
  <sheetData>
    <row r="1" spans="1:26" x14ac:dyDescent="0.35">
      <c r="A1">
        <v>1</v>
      </c>
      <c r="B1">
        <f>A1+1</f>
        <v>2</v>
      </c>
      <c r="C1">
        <f t="shared" ref="C1:X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>I1+1</f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>Q1+1</f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v>25</v>
      </c>
    </row>
    <row r="2" spans="1:26" ht="87" x14ac:dyDescent="0.35">
      <c r="A2" t="s">
        <v>744</v>
      </c>
      <c r="D2" s="21" t="s">
        <v>0</v>
      </c>
      <c r="E2" s="21" t="s">
        <v>1</v>
      </c>
      <c r="F2" s="22" t="s">
        <v>754</v>
      </c>
      <c r="G2" s="23" t="s">
        <v>739</v>
      </c>
      <c r="H2" s="21" t="s">
        <v>2</v>
      </c>
      <c r="I2" s="21" t="s">
        <v>3</v>
      </c>
      <c r="J2" s="23" t="s">
        <v>732</v>
      </c>
      <c r="K2" s="21" t="s">
        <v>4</v>
      </c>
      <c r="L2" s="21" t="s">
        <v>5</v>
      </c>
      <c r="M2" s="21" t="s">
        <v>6</v>
      </c>
      <c r="N2" s="21" t="s">
        <v>7</v>
      </c>
      <c r="O2" s="21" t="s">
        <v>8</v>
      </c>
      <c r="P2" s="21" t="s">
        <v>9</v>
      </c>
      <c r="Q2" s="23" t="s">
        <v>733</v>
      </c>
      <c r="R2" s="23" t="s">
        <v>10</v>
      </c>
      <c r="S2" s="23" t="s">
        <v>734</v>
      </c>
      <c r="T2" s="21" t="s">
        <v>11</v>
      </c>
      <c r="U2" s="21" t="s">
        <v>12</v>
      </c>
      <c r="V2" s="21" t="s">
        <v>13</v>
      </c>
      <c r="W2" s="21" t="s">
        <v>14</v>
      </c>
      <c r="X2" s="21" t="s">
        <v>15</v>
      </c>
      <c r="Y2" s="21" t="s">
        <v>16</v>
      </c>
    </row>
    <row r="3" spans="1:26" x14ac:dyDescent="0.35">
      <c r="A3" s="24" t="str">
        <f>+IF(B3&lt;&gt;'Terminal Handling Charge'!$B$3,"",IF(COUNTIF(B:B,B3)&gt;0,COUNTIF(B$3:B3,B3),""))</f>
        <v/>
      </c>
      <c r="B3" s="24" t="str">
        <f t="shared" ref="B3:B66" si="1">D3&amp;C3</f>
        <v>Terminal Handling Charge - OriginZimbabwe</v>
      </c>
      <c r="C3" s="24" t="s">
        <v>114</v>
      </c>
      <c r="D3" s="24" t="s">
        <v>746</v>
      </c>
      <c r="E3" s="1" t="s">
        <v>35</v>
      </c>
      <c r="F3" s="12" t="s">
        <v>755</v>
      </c>
      <c r="G3" s="13">
        <v>44866</v>
      </c>
      <c r="H3" s="11" t="s">
        <v>113</v>
      </c>
      <c r="I3" s="11" t="s">
        <v>114</v>
      </c>
      <c r="J3" s="11" t="s">
        <v>114</v>
      </c>
      <c r="K3" s="11" t="s">
        <v>119</v>
      </c>
      <c r="L3" s="11" t="s">
        <v>120</v>
      </c>
      <c r="M3" s="11" t="s">
        <v>19</v>
      </c>
      <c r="N3" s="11" t="s">
        <v>19</v>
      </c>
      <c r="O3" s="11" t="s">
        <v>18</v>
      </c>
      <c r="P3" s="11" t="s">
        <v>18</v>
      </c>
      <c r="Q3" s="11" t="s">
        <v>18</v>
      </c>
      <c r="R3" s="11" t="s">
        <v>45</v>
      </c>
      <c r="S3" s="20">
        <v>20</v>
      </c>
      <c r="T3" s="11" t="s">
        <v>34</v>
      </c>
      <c r="U3" s="11" t="s">
        <v>22</v>
      </c>
      <c r="V3" s="11" t="s">
        <v>22</v>
      </c>
      <c r="W3" s="11" t="s">
        <v>23</v>
      </c>
      <c r="X3" s="11" t="s">
        <v>39</v>
      </c>
      <c r="Y3">
        <v>3375</v>
      </c>
      <c r="Z3">
        <f t="shared" ref="Z3:Z66" si="2">Z2+1</f>
        <v>1</v>
      </c>
    </row>
    <row r="4" spans="1:26" x14ac:dyDescent="0.35">
      <c r="A4" s="24" t="str">
        <f>+IF(B4&lt;&gt;'Terminal Handling Charge'!$B$3,"",IF(COUNTIF(B:B,B4)&gt;0,COUNTIF(B$3:B4,B4),""))</f>
        <v/>
      </c>
      <c r="B4" s="24" t="str">
        <f t="shared" si="1"/>
        <v>Terminal Handling Charge - OriginZimbabwe</v>
      </c>
      <c r="C4" s="24" t="s">
        <v>114</v>
      </c>
      <c r="D4" s="24" t="s">
        <v>746</v>
      </c>
      <c r="E4" s="1" t="s">
        <v>35</v>
      </c>
      <c r="F4" s="12" t="s">
        <v>755</v>
      </c>
      <c r="G4" s="13">
        <v>44866</v>
      </c>
      <c r="H4" s="11" t="s">
        <v>113</v>
      </c>
      <c r="I4" s="11" t="s">
        <v>114</v>
      </c>
      <c r="J4" s="11" t="s">
        <v>114</v>
      </c>
      <c r="K4" s="11" t="s">
        <v>36</v>
      </c>
      <c r="L4" s="11" t="s">
        <v>37</v>
      </c>
      <c r="M4" s="11" t="s">
        <v>19</v>
      </c>
      <c r="N4" s="11" t="s">
        <v>19</v>
      </c>
      <c r="O4" s="11" t="s">
        <v>18</v>
      </c>
      <c r="P4" s="11" t="s">
        <v>18</v>
      </c>
      <c r="Q4" s="11" t="s">
        <v>18</v>
      </c>
      <c r="R4" s="11" t="s">
        <v>45</v>
      </c>
      <c r="S4" s="20">
        <v>20</v>
      </c>
      <c r="T4" s="11" t="s">
        <v>34</v>
      </c>
      <c r="U4" s="11" t="s">
        <v>22</v>
      </c>
      <c r="V4" s="11" t="s">
        <v>22</v>
      </c>
      <c r="W4" s="11" t="s">
        <v>23</v>
      </c>
      <c r="X4" s="11" t="s">
        <v>39</v>
      </c>
      <c r="Y4">
        <v>3375</v>
      </c>
      <c r="Z4">
        <f t="shared" si="2"/>
        <v>2</v>
      </c>
    </row>
    <row r="5" spans="1:26" x14ac:dyDescent="0.35">
      <c r="A5" s="24" t="str">
        <f>+IF(B5&lt;&gt;'Terminal Handling Charge'!$B$3,"",IF(COUNTIF(B:B,B5)&gt;0,COUNTIF(B$3:B5,B5),""))</f>
        <v/>
      </c>
      <c r="B5" s="24" t="str">
        <f t="shared" si="1"/>
        <v>Terminal Handling Charge - OriginZimbabwe</v>
      </c>
      <c r="C5" s="24" t="s">
        <v>114</v>
      </c>
      <c r="D5" s="24" t="s">
        <v>746</v>
      </c>
      <c r="E5" s="1" t="s">
        <v>35</v>
      </c>
      <c r="F5" s="12" t="s">
        <v>755</v>
      </c>
      <c r="G5" s="13">
        <v>44866</v>
      </c>
      <c r="H5" s="11" t="s">
        <v>113</v>
      </c>
      <c r="I5" s="11" t="s">
        <v>114</v>
      </c>
      <c r="J5" s="11" t="s">
        <v>114</v>
      </c>
      <c r="K5" s="11" t="s">
        <v>43</v>
      </c>
      <c r="L5" s="11" t="s">
        <v>44</v>
      </c>
      <c r="M5" s="11" t="s">
        <v>19</v>
      </c>
      <c r="N5" s="11" t="s">
        <v>19</v>
      </c>
      <c r="O5" s="11" t="s">
        <v>18</v>
      </c>
      <c r="P5" s="11" t="s">
        <v>18</v>
      </c>
      <c r="Q5" s="11" t="s">
        <v>18</v>
      </c>
      <c r="R5" s="11" t="s">
        <v>45</v>
      </c>
      <c r="S5" s="20">
        <v>20</v>
      </c>
      <c r="T5" s="11" t="s">
        <v>34</v>
      </c>
      <c r="U5" s="11" t="s">
        <v>22</v>
      </c>
      <c r="V5" s="11" t="s">
        <v>22</v>
      </c>
      <c r="W5" s="11" t="s">
        <v>23</v>
      </c>
      <c r="X5" s="11" t="s">
        <v>39</v>
      </c>
      <c r="Y5">
        <v>3375</v>
      </c>
      <c r="Z5">
        <f t="shared" si="2"/>
        <v>3</v>
      </c>
    </row>
    <row r="6" spans="1:26" ht="16.5" customHeight="1" x14ac:dyDescent="0.35">
      <c r="A6" s="24" t="str">
        <f>+IF(B6&lt;&gt;'Terminal Handling Charge'!$B$3,"",IF(COUNTIF(B:B,B6)&gt;0,COUNTIF(B$3:B6,B6),""))</f>
        <v/>
      </c>
      <c r="B6" s="24" t="str">
        <f t="shared" si="1"/>
        <v>Terminal Handling Charge - OriginZimbabwe</v>
      </c>
      <c r="C6" s="24" t="s">
        <v>114</v>
      </c>
      <c r="D6" s="24" t="s">
        <v>746</v>
      </c>
      <c r="E6" s="1" t="s">
        <v>35</v>
      </c>
      <c r="F6" s="12" t="s">
        <v>755</v>
      </c>
      <c r="G6" s="13">
        <v>44866</v>
      </c>
      <c r="H6" s="11" t="s">
        <v>113</v>
      </c>
      <c r="I6" s="11" t="s">
        <v>114</v>
      </c>
      <c r="J6" s="11" t="s">
        <v>114</v>
      </c>
      <c r="K6" s="11" t="s">
        <v>103</v>
      </c>
      <c r="L6" s="11" t="s">
        <v>104</v>
      </c>
      <c r="M6" s="11" t="s">
        <v>19</v>
      </c>
      <c r="N6" s="11" t="s">
        <v>19</v>
      </c>
      <c r="O6" s="11" t="s">
        <v>18</v>
      </c>
      <c r="P6" s="11" t="s">
        <v>18</v>
      </c>
      <c r="Q6" s="11" t="s">
        <v>18</v>
      </c>
      <c r="R6" s="11" t="s">
        <v>45</v>
      </c>
      <c r="S6" s="20">
        <v>20</v>
      </c>
      <c r="T6" s="11" t="s">
        <v>34</v>
      </c>
      <c r="U6" s="11" t="s">
        <v>22</v>
      </c>
      <c r="V6" s="11" t="s">
        <v>22</v>
      </c>
      <c r="W6" s="11" t="s">
        <v>23</v>
      </c>
      <c r="X6" s="11" t="s">
        <v>39</v>
      </c>
      <c r="Y6">
        <v>2995</v>
      </c>
      <c r="Z6">
        <f t="shared" si="2"/>
        <v>4</v>
      </c>
    </row>
    <row r="7" spans="1:26" x14ac:dyDescent="0.35">
      <c r="A7" s="24" t="str">
        <f>+IF(B7&lt;&gt;'Terminal Handling Charge'!$B$3,"",IF(COUNTIF(B:B,B7)&gt;0,COUNTIF(B$3:B7,B7),""))</f>
        <v/>
      </c>
      <c r="B7" s="24" t="str">
        <f t="shared" si="1"/>
        <v>Terminal Handling Charge - OriginZimbabwe</v>
      </c>
      <c r="C7" s="24" t="s">
        <v>114</v>
      </c>
      <c r="D7" s="24" t="s">
        <v>746</v>
      </c>
      <c r="E7" s="1" t="s">
        <v>35</v>
      </c>
      <c r="F7" s="12" t="s">
        <v>755</v>
      </c>
      <c r="G7" s="13">
        <v>44866</v>
      </c>
      <c r="H7" s="11" t="s">
        <v>113</v>
      </c>
      <c r="I7" s="11" t="s">
        <v>114</v>
      </c>
      <c r="J7" s="11" t="s">
        <v>114</v>
      </c>
      <c r="K7" s="11" t="s">
        <v>215</v>
      </c>
      <c r="L7" s="11" t="s">
        <v>216</v>
      </c>
      <c r="M7" s="11" t="s">
        <v>19</v>
      </c>
      <c r="N7" s="11" t="s">
        <v>19</v>
      </c>
      <c r="O7" s="11" t="s">
        <v>18</v>
      </c>
      <c r="P7" s="11" t="s">
        <v>18</v>
      </c>
      <c r="Q7" s="11" t="s">
        <v>18</v>
      </c>
      <c r="R7" s="11" t="s">
        <v>45</v>
      </c>
      <c r="S7" s="20">
        <v>20</v>
      </c>
      <c r="T7" s="11" t="s">
        <v>34</v>
      </c>
      <c r="U7" s="11" t="s">
        <v>22</v>
      </c>
      <c r="V7" s="11" t="s">
        <v>22</v>
      </c>
      <c r="W7" s="11" t="s">
        <v>23</v>
      </c>
      <c r="X7" s="11" t="s">
        <v>24</v>
      </c>
      <c r="Y7">
        <v>150</v>
      </c>
      <c r="Z7">
        <f t="shared" si="2"/>
        <v>5</v>
      </c>
    </row>
    <row r="8" spans="1:26" x14ac:dyDescent="0.35">
      <c r="A8" s="24" t="str">
        <f>+IF(B8&lt;&gt;'Terminal Handling Charge'!$B$3,"",IF(COUNTIF(B:B,B8)&gt;0,COUNTIF(B$3:B8,B8),""))</f>
        <v/>
      </c>
      <c r="B8" s="24" t="str">
        <f t="shared" si="1"/>
        <v>Terminal Handling Charge - OriginZimbabwe</v>
      </c>
      <c r="C8" s="24" t="s">
        <v>114</v>
      </c>
      <c r="D8" s="24" t="s">
        <v>746</v>
      </c>
      <c r="E8" s="1" t="s">
        <v>35</v>
      </c>
      <c r="F8" s="12" t="s">
        <v>755</v>
      </c>
      <c r="G8" s="13">
        <v>44866</v>
      </c>
      <c r="H8" s="11" t="s">
        <v>113</v>
      </c>
      <c r="I8" s="11" t="s">
        <v>114</v>
      </c>
      <c r="J8" s="11" t="s">
        <v>114</v>
      </c>
      <c r="K8" s="11" t="s">
        <v>43</v>
      </c>
      <c r="L8" s="11" t="s">
        <v>44</v>
      </c>
      <c r="M8" s="11" t="s">
        <v>19</v>
      </c>
      <c r="N8" s="11" t="s">
        <v>19</v>
      </c>
      <c r="O8" s="11" t="s">
        <v>18</v>
      </c>
      <c r="P8" s="11" t="s">
        <v>18</v>
      </c>
      <c r="Q8" s="11" t="s">
        <v>18</v>
      </c>
      <c r="R8" s="11" t="s">
        <v>737</v>
      </c>
      <c r="S8" s="20">
        <v>40</v>
      </c>
      <c r="T8" s="11" t="s">
        <v>34</v>
      </c>
      <c r="U8" s="11" t="s">
        <v>22</v>
      </c>
      <c r="V8" s="11" t="s">
        <v>22</v>
      </c>
      <c r="W8" s="11" t="s">
        <v>23</v>
      </c>
      <c r="X8" s="11" t="s">
        <v>39</v>
      </c>
      <c r="Y8">
        <v>5005</v>
      </c>
      <c r="Z8">
        <f t="shared" si="2"/>
        <v>6</v>
      </c>
    </row>
    <row r="9" spans="1:26" x14ac:dyDescent="0.35">
      <c r="A9" s="24" t="str">
        <f>+IF(B9&lt;&gt;'Terminal Handling Charge'!$B$3,"",IF(COUNTIF(B:B,B9)&gt;0,COUNTIF(B$3:B9,B9),""))</f>
        <v/>
      </c>
      <c r="B9" s="24" t="str">
        <f t="shared" si="1"/>
        <v>Terminal Handling Charge - OriginZimbabwe</v>
      </c>
      <c r="C9" s="24" t="s">
        <v>114</v>
      </c>
      <c r="D9" s="24" t="s">
        <v>746</v>
      </c>
      <c r="E9" s="1" t="s">
        <v>35</v>
      </c>
      <c r="F9" s="12" t="s">
        <v>755</v>
      </c>
      <c r="G9" s="13">
        <v>44866</v>
      </c>
      <c r="H9" s="11" t="s">
        <v>113</v>
      </c>
      <c r="I9" s="11" t="s">
        <v>114</v>
      </c>
      <c r="J9" s="11" t="s">
        <v>114</v>
      </c>
      <c r="K9" s="11" t="s">
        <v>36</v>
      </c>
      <c r="L9" s="11" t="s">
        <v>37</v>
      </c>
      <c r="M9" s="11" t="s">
        <v>19</v>
      </c>
      <c r="N9" s="11" t="s">
        <v>19</v>
      </c>
      <c r="O9" s="11" t="s">
        <v>18</v>
      </c>
      <c r="P9" s="11" t="s">
        <v>18</v>
      </c>
      <c r="Q9" s="11" t="s">
        <v>18</v>
      </c>
      <c r="R9" s="11" t="s">
        <v>737</v>
      </c>
      <c r="S9" s="20">
        <v>40</v>
      </c>
      <c r="T9" s="11" t="s">
        <v>34</v>
      </c>
      <c r="U9" s="11" t="s">
        <v>22</v>
      </c>
      <c r="V9" s="11" t="s">
        <v>22</v>
      </c>
      <c r="W9" s="11" t="s">
        <v>23</v>
      </c>
      <c r="X9" s="11" t="s">
        <v>39</v>
      </c>
      <c r="Y9">
        <v>5005</v>
      </c>
      <c r="Z9">
        <f t="shared" si="2"/>
        <v>7</v>
      </c>
    </row>
    <row r="10" spans="1:26" x14ac:dyDescent="0.35">
      <c r="A10" s="24" t="str">
        <f>+IF(B10&lt;&gt;'Terminal Handling Charge'!$B$3,"",IF(COUNTIF(B:B,B10)&gt;0,COUNTIF(B$3:B10,B10),""))</f>
        <v/>
      </c>
      <c r="B10" s="24" t="str">
        <f t="shared" si="1"/>
        <v>Terminal Handling Charge - OriginZimbabwe</v>
      </c>
      <c r="C10" s="24" t="s">
        <v>114</v>
      </c>
      <c r="D10" s="24" t="s">
        <v>746</v>
      </c>
      <c r="E10" s="1" t="s">
        <v>35</v>
      </c>
      <c r="F10" s="12" t="s">
        <v>755</v>
      </c>
      <c r="G10" s="13">
        <v>44866</v>
      </c>
      <c r="H10" s="11" t="s">
        <v>113</v>
      </c>
      <c r="I10" s="11" t="s">
        <v>114</v>
      </c>
      <c r="J10" s="11" t="s">
        <v>114</v>
      </c>
      <c r="K10" s="11" t="s">
        <v>103</v>
      </c>
      <c r="L10" s="11" t="s">
        <v>104</v>
      </c>
      <c r="M10" s="11" t="s">
        <v>19</v>
      </c>
      <c r="N10" s="11" t="s">
        <v>19</v>
      </c>
      <c r="O10" s="11" t="s">
        <v>18</v>
      </c>
      <c r="P10" s="11" t="s">
        <v>18</v>
      </c>
      <c r="Q10" s="11" t="s">
        <v>18</v>
      </c>
      <c r="R10" s="11" t="s">
        <v>737</v>
      </c>
      <c r="S10" s="20">
        <v>40</v>
      </c>
      <c r="T10" s="11" t="s">
        <v>34</v>
      </c>
      <c r="U10" s="11" t="s">
        <v>22</v>
      </c>
      <c r="V10" s="11" t="s">
        <v>22</v>
      </c>
      <c r="W10" s="11" t="s">
        <v>23</v>
      </c>
      <c r="X10" s="11" t="s">
        <v>39</v>
      </c>
      <c r="Y10">
        <v>4675</v>
      </c>
      <c r="Z10">
        <f t="shared" si="2"/>
        <v>8</v>
      </c>
    </row>
    <row r="11" spans="1:26" x14ac:dyDescent="0.35">
      <c r="A11" s="24" t="str">
        <f>+IF(B11&lt;&gt;'Terminal Handling Charge'!$B$3,"",IF(COUNTIF(B:B,B11)&gt;0,COUNTIF(B$3:B11,B11),""))</f>
        <v/>
      </c>
      <c r="B11" s="24" t="str">
        <f t="shared" si="1"/>
        <v>Terminal Handling Charge - OriginZimbabwe</v>
      </c>
      <c r="C11" s="24" t="s">
        <v>114</v>
      </c>
      <c r="D11" s="24" t="s">
        <v>746</v>
      </c>
      <c r="E11" s="1" t="s">
        <v>35</v>
      </c>
      <c r="F11" s="12" t="s">
        <v>755</v>
      </c>
      <c r="G11" s="13">
        <v>44866</v>
      </c>
      <c r="H11" s="11" t="s">
        <v>113</v>
      </c>
      <c r="I11" s="11" t="s">
        <v>114</v>
      </c>
      <c r="J11" s="11" t="s">
        <v>114</v>
      </c>
      <c r="K11" s="11" t="s">
        <v>119</v>
      </c>
      <c r="L11" s="11" t="s">
        <v>120</v>
      </c>
      <c r="M11" s="11" t="s">
        <v>19</v>
      </c>
      <c r="N11" s="11" t="s">
        <v>19</v>
      </c>
      <c r="O11" s="11" t="s">
        <v>18</v>
      </c>
      <c r="P11" s="11" t="s">
        <v>18</v>
      </c>
      <c r="Q11" s="11" t="s">
        <v>18</v>
      </c>
      <c r="R11" s="11" t="s">
        <v>737</v>
      </c>
      <c r="S11" s="20">
        <v>40</v>
      </c>
      <c r="T11" s="11" t="s">
        <v>34</v>
      </c>
      <c r="U11" s="11" t="s">
        <v>22</v>
      </c>
      <c r="V11" s="11" t="s">
        <v>22</v>
      </c>
      <c r="W11" s="11" t="s">
        <v>23</v>
      </c>
      <c r="X11" s="11" t="s">
        <v>39</v>
      </c>
      <c r="Y11">
        <v>5005</v>
      </c>
      <c r="Z11">
        <f t="shared" si="2"/>
        <v>9</v>
      </c>
    </row>
    <row r="12" spans="1:26" x14ac:dyDescent="0.35">
      <c r="A12" s="24" t="str">
        <f>+IF(B12&lt;&gt;'Terminal Handling Charge'!$B$3,"",IF(COUNTIF(B:B,B12)&gt;0,COUNTIF(B$3:B12,B12),""))</f>
        <v/>
      </c>
      <c r="B12" s="24" t="str">
        <f t="shared" si="1"/>
        <v>Terminal Handling Charge - OriginZimbabwe</v>
      </c>
      <c r="C12" s="24" t="s">
        <v>114</v>
      </c>
      <c r="D12" s="24" t="s">
        <v>746</v>
      </c>
      <c r="E12" s="1" t="s">
        <v>35</v>
      </c>
      <c r="F12" s="12" t="s">
        <v>755</v>
      </c>
      <c r="G12" s="13">
        <v>44866</v>
      </c>
      <c r="H12" s="11" t="s">
        <v>113</v>
      </c>
      <c r="I12" s="11" t="s">
        <v>114</v>
      </c>
      <c r="J12" s="11" t="s">
        <v>114</v>
      </c>
      <c r="K12" s="11" t="s">
        <v>215</v>
      </c>
      <c r="L12" s="11" t="s">
        <v>216</v>
      </c>
      <c r="M12" s="11" t="s">
        <v>19</v>
      </c>
      <c r="N12" s="11" t="s">
        <v>19</v>
      </c>
      <c r="O12" s="11" t="s">
        <v>18</v>
      </c>
      <c r="P12" s="11" t="s">
        <v>18</v>
      </c>
      <c r="Q12" s="11" t="s">
        <v>18</v>
      </c>
      <c r="R12" s="11" t="s">
        <v>737</v>
      </c>
      <c r="S12" s="20">
        <v>40</v>
      </c>
      <c r="T12" s="11" t="s">
        <v>34</v>
      </c>
      <c r="U12" s="11" t="s">
        <v>22</v>
      </c>
      <c r="V12" s="11" t="s">
        <v>22</v>
      </c>
      <c r="W12" s="11" t="s">
        <v>23</v>
      </c>
      <c r="X12" s="11" t="s">
        <v>24</v>
      </c>
      <c r="Y12">
        <v>240</v>
      </c>
      <c r="Z12">
        <f t="shared" si="2"/>
        <v>10</v>
      </c>
    </row>
    <row r="13" spans="1:26" x14ac:dyDescent="0.35">
      <c r="A13" s="24" t="str">
        <f>+IF(B13&lt;&gt;'Terminal Handling Charge'!$B$3,"",IF(COUNTIF(B:B,B13)&gt;0,COUNTIF(B$3:B13,B13),""))</f>
        <v/>
      </c>
      <c r="B13" s="24" t="str">
        <f t="shared" si="1"/>
        <v>Terminal Handling Charge - OriginZimbabwe</v>
      </c>
      <c r="C13" s="24" t="s">
        <v>114</v>
      </c>
      <c r="D13" s="24" t="s">
        <v>746</v>
      </c>
      <c r="E13" s="1" t="s">
        <v>35</v>
      </c>
      <c r="F13" s="12" t="s">
        <v>755</v>
      </c>
      <c r="G13" s="13">
        <v>44866</v>
      </c>
      <c r="H13" s="11" t="s">
        <v>113</v>
      </c>
      <c r="I13" s="11" t="s">
        <v>114</v>
      </c>
      <c r="J13" s="11" t="s">
        <v>114</v>
      </c>
      <c r="K13" s="11" t="s">
        <v>119</v>
      </c>
      <c r="L13" s="11" t="s">
        <v>120</v>
      </c>
      <c r="M13" s="11" t="s">
        <v>19</v>
      </c>
      <c r="N13" s="11" t="s">
        <v>19</v>
      </c>
      <c r="O13" s="11" t="s">
        <v>18</v>
      </c>
      <c r="P13" s="11" t="s">
        <v>18</v>
      </c>
      <c r="Q13" s="11" t="s">
        <v>18</v>
      </c>
      <c r="R13" s="11" t="s">
        <v>65</v>
      </c>
      <c r="S13" s="20">
        <v>45</v>
      </c>
      <c r="T13" s="11" t="s">
        <v>34</v>
      </c>
      <c r="U13" s="11" t="s">
        <v>22</v>
      </c>
      <c r="V13" s="11" t="s">
        <v>22</v>
      </c>
      <c r="W13" s="11" t="s">
        <v>23</v>
      </c>
      <c r="X13" s="11" t="s">
        <v>39</v>
      </c>
      <c r="Y13">
        <v>5005</v>
      </c>
      <c r="Z13">
        <f t="shared" si="2"/>
        <v>11</v>
      </c>
    </row>
    <row r="14" spans="1:26" x14ac:dyDescent="0.35">
      <c r="A14" s="24" t="str">
        <f>+IF(B14&lt;&gt;'Terminal Handling Charge'!$B$3,"",IF(COUNTIF(B:B,B14)&gt;0,COUNTIF(B$3:B14,B14),""))</f>
        <v/>
      </c>
      <c r="B14" s="24" t="str">
        <f t="shared" si="1"/>
        <v>Terminal Handling Charge - OriginZimbabwe</v>
      </c>
      <c r="C14" s="24" t="s">
        <v>114</v>
      </c>
      <c r="D14" s="24" t="s">
        <v>746</v>
      </c>
      <c r="E14" s="1" t="s">
        <v>35</v>
      </c>
      <c r="F14" s="12" t="s">
        <v>755</v>
      </c>
      <c r="G14" s="13">
        <v>44866</v>
      </c>
      <c r="H14" s="11" t="s">
        <v>113</v>
      </c>
      <c r="I14" s="11" t="s">
        <v>114</v>
      </c>
      <c r="J14" s="11" t="s">
        <v>114</v>
      </c>
      <c r="K14" s="11" t="s">
        <v>36</v>
      </c>
      <c r="L14" s="11" t="s">
        <v>37</v>
      </c>
      <c r="M14" s="11" t="s">
        <v>19</v>
      </c>
      <c r="N14" s="11" t="s">
        <v>19</v>
      </c>
      <c r="O14" s="11" t="s">
        <v>18</v>
      </c>
      <c r="P14" s="11" t="s">
        <v>18</v>
      </c>
      <c r="Q14" s="11" t="s">
        <v>18</v>
      </c>
      <c r="R14" s="11" t="s">
        <v>65</v>
      </c>
      <c r="S14" s="20">
        <v>45</v>
      </c>
      <c r="T14" s="11" t="s">
        <v>34</v>
      </c>
      <c r="U14" s="11" t="s">
        <v>22</v>
      </c>
      <c r="V14" s="11" t="s">
        <v>22</v>
      </c>
      <c r="W14" s="11" t="s">
        <v>23</v>
      </c>
      <c r="X14" s="11" t="s">
        <v>39</v>
      </c>
      <c r="Y14">
        <v>5005</v>
      </c>
      <c r="Z14">
        <f t="shared" si="2"/>
        <v>12</v>
      </c>
    </row>
    <row r="15" spans="1:26" x14ac:dyDescent="0.35">
      <c r="A15" s="24" t="str">
        <f>+IF(B15&lt;&gt;'Terminal Handling Charge'!$B$3,"",IF(COUNTIF(B:B,B15)&gt;0,COUNTIF(B$3:B15,B15),""))</f>
        <v/>
      </c>
      <c r="B15" s="24" t="str">
        <f t="shared" si="1"/>
        <v>Terminal Handling Charge - OriginZimbabwe</v>
      </c>
      <c r="C15" s="24" t="s">
        <v>114</v>
      </c>
      <c r="D15" s="24" t="s">
        <v>746</v>
      </c>
      <c r="E15" s="1" t="s">
        <v>35</v>
      </c>
      <c r="F15" s="12" t="s">
        <v>755</v>
      </c>
      <c r="G15" s="13">
        <v>44866</v>
      </c>
      <c r="H15" s="11" t="s">
        <v>113</v>
      </c>
      <c r="I15" s="11" t="s">
        <v>114</v>
      </c>
      <c r="J15" s="11" t="s">
        <v>114</v>
      </c>
      <c r="K15" s="11" t="s">
        <v>43</v>
      </c>
      <c r="L15" s="11" t="s">
        <v>44</v>
      </c>
      <c r="M15" s="11" t="s">
        <v>19</v>
      </c>
      <c r="N15" s="11" t="s">
        <v>19</v>
      </c>
      <c r="O15" s="11" t="s">
        <v>18</v>
      </c>
      <c r="P15" s="11" t="s">
        <v>18</v>
      </c>
      <c r="Q15" s="11" t="s">
        <v>18</v>
      </c>
      <c r="R15" s="11" t="s">
        <v>65</v>
      </c>
      <c r="S15" s="20">
        <v>45</v>
      </c>
      <c r="T15" s="11" t="s">
        <v>34</v>
      </c>
      <c r="U15" s="11" t="s">
        <v>22</v>
      </c>
      <c r="V15" s="11" t="s">
        <v>22</v>
      </c>
      <c r="W15" s="11" t="s">
        <v>23</v>
      </c>
      <c r="X15" s="11" t="s">
        <v>39</v>
      </c>
      <c r="Y15">
        <v>5005</v>
      </c>
      <c r="Z15">
        <f t="shared" si="2"/>
        <v>13</v>
      </c>
    </row>
    <row r="16" spans="1:26" x14ac:dyDescent="0.35">
      <c r="A16" s="24" t="str">
        <f>+IF(B16&lt;&gt;'Terminal Handling Charge'!$B$3,"",IF(COUNTIF(B:B,B16)&gt;0,COUNTIF(B$3:B16,B16),""))</f>
        <v/>
      </c>
      <c r="B16" s="24" t="str">
        <f t="shared" si="1"/>
        <v>Terminal Handling Charge - OriginZimbabwe</v>
      </c>
      <c r="C16" s="24" t="s">
        <v>114</v>
      </c>
      <c r="D16" s="24" t="s">
        <v>746</v>
      </c>
      <c r="E16" s="1" t="s">
        <v>35</v>
      </c>
      <c r="F16" s="12" t="s">
        <v>755</v>
      </c>
      <c r="G16" s="13">
        <v>44866</v>
      </c>
      <c r="H16" s="11" t="s">
        <v>113</v>
      </c>
      <c r="I16" s="11" t="s">
        <v>114</v>
      </c>
      <c r="J16" s="11" t="s">
        <v>114</v>
      </c>
      <c r="K16" s="11" t="s">
        <v>103</v>
      </c>
      <c r="L16" s="11" t="s">
        <v>104</v>
      </c>
      <c r="M16" s="11" t="s">
        <v>19</v>
      </c>
      <c r="N16" s="11" t="s">
        <v>19</v>
      </c>
      <c r="O16" s="11" t="s">
        <v>18</v>
      </c>
      <c r="P16" s="11" t="s">
        <v>18</v>
      </c>
      <c r="Q16" s="11" t="s">
        <v>18</v>
      </c>
      <c r="R16" s="11" t="s">
        <v>65</v>
      </c>
      <c r="S16" s="20">
        <v>45</v>
      </c>
      <c r="T16" s="11" t="s">
        <v>34</v>
      </c>
      <c r="U16" s="11" t="s">
        <v>22</v>
      </c>
      <c r="V16" s="11" t="s">
        <v>22</v>
      </c>
      <c r="W16" s="11" t="s">
        <v>23</v>
      </c>
      <c r="X16" s="11" t="s">
        <v>39</v>
      </c>
      <c r="Y16">
        <v>4675</v>
      </c>
      <c r="Z16">
        <f t="shared" si="2"/>
        <v>14</v>
      </c>
    </row>
    <row r="17" spans="1:26" x14ac:dyDescent="0.35">
      <c r="A17" s="24" t="str">
        <f>+IF(B17&lt;&gt;'Terminal Handling Charge'!$B$3,"",IF(COUNTIF(B:B,B17)&gt;0,COUNTIF(B$3:B17,B17),""))</f>
        <v/>
      </c>
      <c r="B17" s="24" t="str">
        <f t="shared" si="1"/>
        <v>Terminal Handling Charge - OriginZimbabwe</v>
      </c>
      <c r="C17" s="24" t="s">
        <v>114</v>
      </c>
      <c r="D17" s="24" t="s">
        <v>746</v>
      </c>
      <c r="E17" s="1" t="s">
        <v>35</v>
      </c>
      <c r="F17" s="12" t="s">
        <v>755</v>
      </c>
      <c r="G17" s="13">
        <v>44866</v>
      </c>
      <c r="H17" s="11" t="s">
        <v>113</v>
      </c>
      <c r="I17" s="11" t="s">
        <v>114</v>
      </c>
      <c r="J17" s="11" t="s">
        <v>114</v>
      </c>
      <c r="K17" s="11" t="s">
        <v>215</v>
      </c>
      <c r="L17" s="11" t="s">
        <v>216</v>
      </c>
      <c r="M17" s="11" t="s">
        <v>19</v>
      </c>
      <c r="N17" s="11" t="s">
        <v>19</v>
      </c>
      <c r="O17" s="11" t="s">
        <v>18</v>
      </c>
      <c r="P17" s="11" t="s">
        <v>18</v>
      </c>
      <c r="Q17" s="11" t="s">
        <v>18</v>
      </c>
      <c r="R17" s="11" t="s">
        <v>65</v>
      </c>
      <c r="S17" s="20">
        <v>45</v>
      </c>
      <c r="T17" s="11" t="s">
        <v>34</v>
      </c>
      <c r="U17" s="11" t="s">
        <v>22</v>
      </c>
      <c r="V17" s="11" t="s">
        <v>22</v>
      </c>
      <c r="W17" s="11" t="s">
        <v>23</v>
      </c>
      <c r="X17" s="11" t="s">
        <v>24</v>
      </c>
      <c r="Y17">
        <v>240</v>
      </c>
      <c r="Z17">
        <f t="shared" si="2"/>
        <v>15</v>
      </c>
    </row>
    <row r="18" spans="1:26" x14ac:dyDescent="0.35">
      <c r="A18" s="24" t="str">
        <f>+IF(B18&lt;&gt;'Terminal Handling Charge'!$B$3,"",IF(COUNTIF(B:B,B18)&gt;0,COUNTIF(B$3:B18,B18),""))</f>
        <v/>
      </c>
      <c r="B18" s="24" t="str">
        <f t="shared" si="1"/>
        <v>Terminal Handling Charge - OriginZimbabwe</v>
      </c>
      <c r="C18" s="24" t="s">
        <v>114</v>
      </c>
      <c r="D18" s="24" t="s">
        <v>746</v>
      </c>
      <c r="E18" s="1" t="s">
        <v>35</v>
      </c>
      <c r="F18" s="12" t="s">
        <v>755</v>
      </c>
      <c r="G18" s="13">
        <v>44866</v>
      </c>
      <c r="H18" s="11" t="s">
        <v>113</v>
      </c>
      <c r="I18" s="11" t="s">
        <v>114</v>
      </c>
      <c r="J18" s="11" t="s">
        <v>114</v>
      </c>
      <c r="K18" s="11" t="s">
        <v>43</v>
      </c>
      <c r="L18" s="11" t="s">
        <v>44</v>
      </c>
      <c r="M18" s="11" t="s">
        <v>19</v>
      </c>
      <c r="N18" s="11" t="s">
        <v>19</v>
      </c>
      <c r="O18" s="11" t="s">
        <v>18</v>
      </c>
      <c r="P18" s="11" t="s">
        <v>18</v>
      </c>
      <c r="Q18" s="11" t="s">
        <v>18</v>
      </c>
      <c r="R18" s="11" t="s">
        <v>40</v>
      </c>
      <c r="S18" s="20">
        <v>20</v>
      </c>
      <c r="T18" s="11" t="s">
        <v>21</v>
      </c>
      <c r="U18" s="11" t="s">
        <v>22</v>
      </c>
      <c r="V18" s="11" t="s">
        <v>22</v>
      </c>
      <c r="W18" s="11" t="s">
        <v>23</v>
      </c>
      <c r="X18" s="11" t="s">
        <v>39</v>
      </c>
      <c r="Y18">
        <v>2410</v>
      </c>
      <c r="Z18">
        <f t="shared" si="2"/>
        <v>16</v>
      </c>
    </row>
    <row r="19" spans="1:26" x14ac:dyDescent="0.35">
      <c r="A19" s="24" t="str">
        <f>+IF(B19&lt;&gt;'Terminal Handling Charge'!$B$3,"",IF(COUNTIF(B:B,B19)&gt;0,COUNTIF(B$3:B19,B19),""))</f>
        <v/>
      </c>
      <c r="B19" s="24" t="str">
        <f t="shared" si="1"/>
        <v>Terminal Handling Charge - OriginZimbabwe</v>
      </c>
      <c r="C19" s="24" t="s">
        <v>114</v>
      </c>
      <c r="D19" s="24" t="s">
        <v>746</v>
      </c>
      <c r="E19" s="1" t="s">
        <v>35</v>
      </c>
      <c r="F19" s="12" t="s">
        <v>755</v>
      </c>
      <c r="G19" s="13">
        <v>44866</v>
      </c>
      <c r="H19" s="11" t="s">
        <v>113</v>
      </c>
      <c r="I19" s="11" t="s">
        <v>114</v>
      </c>
      <c r="J19" s="11" t="s">
        <v>114</v>
      </c>
      <c r="K19" s="11" t="s">
        <v>119</v>
      </c>
      <c r="L19" s="11" t="s">
        <v>120</v>
      </c>
      <c r="M19" s="11" t="s">
        <v>19</v>
      </c>
      <c r="N19" s="11" t="s">
        <v>19</v>
      </c>
      <c r="O19" s="11" t="s">
        <v>18</v>
      </c>
      <c r="P19" s="11" t="s">
        <v>18</v>
      </c>
      <c r="Q19" s="11" t="s">
        <v>18</v>
      </c>
      <c r="R19" s="11" t="s">
        <v>40</v>
      </c>
      <c r="S19" s="20">
        <v>20</v>
      </c>
      <c r="T19" s="11" t="s">
        <v>21</v>
      </c>
      <c r="U19" s="11" t="s">
        <v>22</v>
      </c>
      <c r="V19" s="11" t="s">
        <v>22</v>
      </c>
      <c r="W19" s="11" t="s">
        <v>23</v>
      </c>
      <c r="X19" s="11" t="s">
        <v>39</v>
      </c>
      <c r="Y19">
        <v>2410</v>
      </c>
      <c r="Z19">
        <f t="shared" si="2"/>
        <v>17</v>
      </c>
    </row>
    <row r="20" spans="1:26" x14ac:dyDescent="0.35">
      <c r="A20" s="24" t="str">
        <f>+IF(B20&lt;&gt;'Terminal Handling Charge'!$B$3,"",IF(COUNTIF(B:B,B20)&gt;0,COUNTIF(B$3:B20,B20),""))</f>
        <v/>
      </c>
      <c r="B20" s="24" t="str">
        <f t="shared" si="1"/>
        <v>Terminal Handling Charge - OriginZimbabwe</v>
      </c>
      <c r="C20" s="24" t="s">
        <v>114</v>
      </c>
      <c r="D20" s="24" t="s">
        <v>746</v>
      </c>
      <c r="E20" s="1" t="s">
        <v>35</v>
      </c>
      <c r="F20" s="12" t="s">
        <v>755</v>
      </c>
      <c r="G20" s="13">
        <v>44866</v>
      </c>
      <c r="H20" s="11" t="s">
        <v>113</v>
      </c>
      <c r="I20" s="11" t="s">
        <v>114</v>
      </c>
      <c r="J20" s="11" t="s">
        <v>114</v>
      </c>
      <c r="K20" s="11" t="s">
        <v>103</v>
      </c>
      <c r="L20" s="11" t="s">
        <v>104</v>
      </c>
      <c r="M20" s="11" t="s">
        <v>19</v>
      </c>
      <c r="N20" s="11" t="s">
        <v>19</v>
      </c>
      <c r="O20" s="11" t="s">
        <v>18</v>
      </c>
      <c r="P20" s="11" t="s">
        <v>18</v>
      </c>
      <c r="Q20" s="11" t="s">
        <v>18</v>
      </c>
      <c r="R20" s="11" t="s">
        <v>40</v>
      </c>
      <c r="S20" s="20">
        <v>20</v>
      </c>
      <c r="T20" s="11" t="s">
        <v>21</v>
      </c>
      <c r="U20" s="11" t="s">
        <v>22</v>
      </c>
      <c r="V20" s="11" t="s">
        <v>22</v>
      </c>
      <c r="W20" s="11" t="s">
        <v>23</v>
      </c>
      <c r="X20" s="11" t="s">
        <v>39</v>
      </c>
      <c r="Y20">
        <v>1985</v>
      </c>
      <c r="Z20">
        <f t="shared" si="2"/>
        <v>18</v>
      </c>
    </row>
    <row r="21" spans="1:26" x14ac:dyDescent="0.35">
      <c r="A21" s="24" t="str">
        <f>+IF(B21&lt;&gt;'Terminal Handling Charge'!$B$3,"",IF(COUNTIF(B:B,B21)&gt;0,COUNTIF(B$3:B21,B21),""))</f>
        <v/>
      </c>
      <c r="B21" s="24" t="str">
        <f t="shared" si="1"/>
        <v>Terminal Handling Charge - OriginZimbabwe</v>
      </c>
      <c r="C21" s="24" t="s">
        <v>114</v>
      </c>
      <c r="D21" s="24" t="s">
        <v>746</v>
      </c>
      <c r="E21" s="1" t="s">
        <v>35</v>
      </c>
      <c r="F21" s="12" t="s">
        <v>755</v>
      </c>
      <c r="G21" s="13">
        <v>44866</v>
      </c>
      <c r="H21" s="11" t="s">
        <v>113</v>
      </c>
      <c r="I21" s="11" t="s">
        <v>114</v>
      </c>
      <c r="J21" s="11" t="s">
        <v>114</v>
      </c>
      <c r="K21" s="11" t="s">
        <v>36</v>
      </c>
      <c r="L21" s="11" t="s">
        <v>37</v>
      </c>
      <c r="M21" s="11" t="s">
        <v>19</v>
      </c>
      <c r="N21" s="11" t="s">
        <v>19</v>
      </c>
      <c r="O21" s="11" t="s">
        <v>18</v>
      </c>
      <c r="P21" s="11" t="s">
        <v>18</v>
      </c>
      <c r="Q21" s="11" t="s">
        <v>18</v>
      </c>
      <c r="R21" s="11" t="s">
        <v>40</v>
      </c>
      <c r="S21" s="20">
        <v>20</v>
      </c>
      <c r="T21" s="11" t="s">
        <v>21</v>
      </c>
      <c r="U21" s="11" t="s">
        <v>22</v>
      </c>
      <c r="V21" s="11" t="s">
        <v>22</v>
      </c>
      <c r="W21" s="11" t="s">
        <v>23</v>
      </c>
      <c r="X21" s="11" t="s">
        <v>39</v>
      </c>
      <c r="Y21">
        <v>2410</v>
      </c>
      <c r="Z21">
        <f t="shared" si="2"/>
        <v>19</v>
      </c>
    </row>
    <row r="22" spans="1:26" x14ac:dyDescent="0.35">
      <c r="A22" s="24" t="str">
        <f>+IF(B22&lt;&gt;'Terminal Handling Charge'!$B$3,"",IF(COUNTIF(B:B,B22)&gt;0,COUNTIF(B$3:B22,B22),""))</f>
        <v/>
      </c>
      <c r="B22" s="24" t="str">
        <f t="shared" si="1"/>
        <v>Terminal Handling Charge - OriginZimbabwe</v>
      </c>
      <c r="C22" s="24" t="s">
        <v>114</v>
      </c>
      <c r="D22" s="24" t="s">
        <v>746</v>
      </c>
      <c r="E22" s="1" t="s">
        <v>35</v>
      </c>
      <c r="F22" s="12" t="s">
        <v>755</v>
      </c>
      <c r="G22" s="13">
        <v>44866</v>
      </c>
      <c r="H22" s="11" t="s">
        <v>113</v>
      </c>
      <c r="I22" s="11" t="s">
        <v>114</v>
      </c>
      <c r="J22" s="11" t="s">
        <v>114</v>
      </c>
      <c r="K22" s="11" t="s">
        <v>215</v>
      </c>
      <c r="L22" s="11" t="s">
        <v>216</v>
      </c>
      <c r="M22" s="11" t="s">
        <v>19</v>
      </c>
      <c r="N22" s="11" t="s">
        <v>19</v>
      </c>
      <c r="O22" s="11" t="s">
        <v>18</v>
      </c>
      <c r="P22" s="11" t="s">
        <v>18</v>
      </c>
      <c r="Q22" s="11" t="s">
        <v>18</v>
      </c>
      <c r="R22" s="11" t="s">
        <v>56</v>
      </c>
      <c r="S22" s="20">
        <v>20</v>
      </c>
      <c r="T22" s="11" t="s">
        <v>21</v>
      </c>
      <c r="U22" s="11" t="s">
        <v>22</v>
      </c>
      <c r="V22" s="11" t="s">
        <v>22</v>
      </c>
      <c r="W22" s="11" t="s">
        <v>23</v>
      </c>
      <c r="X22" s="11" t="s">
        <v>24</v>
      </c>
      <c r="Y22">
        <v>150</v>
      </c>
      <c r="Z22">
        <f t="shared" si="2"/>
        <v>20</v>
      </c>
    </row>
    <row r="23" spans="1:26" x14ac:dyDescent="0.35">
      <c r="A23" s="24" t="str">
        <f>+IF(B23&lt;&gt;'Terminal Handling Charge'!$B$3,"",IF(COUNTIF(B:B,B23)&gt;0,COUNTIF(B$3:B23,B23),""))</f>
        <v/>
      </c>
      <c r="B23" s="24" t="str">
        <f t="shared" si="1"/>
        <v>Terminal Handling Charge - OriginZimbabwe</v>
      </c>
      <c r="C23" s="24" t="s">
        <v>114</v>
      </c>
      <c r="D23" s="24" t="s">
        <v>746</v>
      </c>
      <c r="E23" s="1" t="s">
        <v>35</v>
      </c>
      <c r="F23" s="12" t="s">
        <v>755</v>
      </c>
      <c r="G23" s="13">
        <v>44866</v>
      </c>
      <c r="H23" s="11" t="s">
        <v>113</v>
      </c>
      <c r="I23" s="11" t="s">
        <v>114</v>
      </c>
      <c r="J23" s="11" t="s">
        <v>114</v>
      </c>
      <c r="K23" s="11" t="s">
        <v>215</v>
      </c>
      <c r="L23" s="11" t="s">
        <v>216</v>
      </c>
      <c r="M23" s="11" t="s">
        <v>19</v>
      </c>
      <c r="N23" s="11" t="s">
        <v>19</v>
      </c>
      <c r="O23" s="11" t="s">
        <v>18</v>
      </c>
      <c r="P23" s="11" t="s">
        <v>18</v>
      </c>
      <c r="Q23" s="11" t="s">
        <v>18</v>
      </c>
      <c r="R23" s="11" t="s">
        <v>40</v>
      </c>
      <c r="S23" s="20">
        <v>20</v>
      </c>
      <c r="T23" s="11" t="s">
        <v>21</v>
      </c>
      <c r="U23" s="11" t="s">
        <v>22</v>
      </c>
      <c r="V23" s="11" t="s">
        <v>22</v>
      </c>
      <c r="W23" s="11" t="s">
        <v>23</v>
      </c>
      <c r="X23" s="11" t="s">
        <v>24</v>
      </c>
      <c r="Y23">
        <v>130</v>
      </c>
      <c r="Z23">
        <f t="shared" si="2"/>
        <v>21</v>
      </c>
    </row>
    <row r="24" spans="1:26" x14ac:dyDescent="0.35">
      <c r="A24" s="24" t="str">
        <f>+IF(B24&lt;&gt;'Terminal Handling Charge'!$B$3,"",IF(COUNTIF(B:B,B24)&gt;0,COUNTIF(B$3:B24,B24),""))</f>
        <v/>
      </c>
      <c r="B24" s="24" t="str">
        <f t="shared" si="1"/>
        <v>Terminal Handling Charge - OriginZimbabwe</v>
      </c>
      <c r="C24" s="24" t="s">
        <v>114</v>
      </c>
      <c r="D24" s="24" t="s">
        <v>746</v>
      </c>
      <c r="E24" s="1" t="s">
        <v>35</v>
      </c>
      <c r="F24" s="12" t="s">
        <v>755</v>
      </c>
      <c r="G24" s="13">
        <v>44866</v>
      </c>
      <c r="H24" s="11" t="s">
        <v>113</v>
      </c>
      <c r="I24" s="11" t="s">
        <v>114</v>
      </c>
      <c r="J24" s="11" t="s">
        <v>114</v>
      </c>
      <c r="K24" s="11" t="s">
        <v>43</v>
      </c>
      <c r="L24" s="11" t="s">
        <v>44</v>
      </c>
      <c r="M24" s="11" t="s">
        <v>19</v>
      </c>
      <c r="N24" s="11" t="s">
        <v>19</v>
      </c>
      <c r="O24" s="11" t="s">
        <v>18</v>
      </c>
      <c r="P24" s="11" t="s">
        <v>18</v>
      </c>
      <c r="Q24" s="11" t="s">
        <v>18</v>
      </c>
      <c r="R24" s="11" t="s">
        <v>20</v>
      </c>
      <c r="S24" s="20">
        <v>40</v>
      </c>
      <c r="T24" s="11" t="s">
        <v>21</v>
      </c>
      <c r="U24" s="11" t="s">
        <v>22</v>
      </c>
      <c r="V24" s="11" t="s">
        <v>22</v>
      </c>
      <c r="W24" s="11" t="s">
        <v>23</v>
      </c>
      <c r="X24" s="11" t="s">
        <v>39</v>
      </c>
      <c r="Y24">
        <v>3560</v>
      </c>
      <c r="Z24">
        <f t="shared" si="2"/>
        <v>22</v>
      </c>
    </row>
    <row r="25" spans="1:26" x14ac:dyDescent="0.35">
      <c r="A25" s="24" t="str">
        <f>+IF(B25&lt;&gt;'Terminal Handling Charge'!$B$3,"",IF(COUNTIF(B:B,B25)&gt;0,COUNTIF(B$3:B25,B25),""))</f>
        <v/>
      </c>
      <c r="B25" s="24" t="str">
        <f t="shared" si="1"/>
        <v>Terminal Handling Charge - OriginZimbabwe</v>
      </c>
      <c r="C25" s="24" t="s">
        <v>114</v>
      </c>
      <c r="D25" s="24" t="s">
        <v>746</v>
      </c>
      <c r="E25" s="1" t="s">
        <v>35</v>
      </c>
      <c r="F25" s="12" t="s">
        <v>755</v>
      </c>
      <c r="G25" s="13">
        <v>44866</v>
      </c>
      <c r="H25" s="11" t="s">
        <v>113</v>
      </c>
      <c r="I25" s="11" t="s">
        <v>114</v>
      </c>
      <c r="J25" s="11" t="s">
        <v>114</v>
      </c>
      <c r="K25" s="11" t="s">
        <v>103</v>
      </c>
      <c r="L25" s="11" t="s">
        <v>104</v>
      </c>
      <c r="M25" s="11" t="s">
        <v>19</v>
      </c>
      <c r="N25" s="11" t="s">
        <v>19</v>
      </c>
      <c r="O25" s="11" t="s">
        <v>18</v>
      </c>
      <c r="P25" s="11" t="s">
        <v>18</v>
      </c>
      <c r="Q25" s="11" t="s">
        <v>18</v>
      </c>
      <c r="R25" s="11" t="s">
        <v>20</v>
      </c>
      <c r="S25" s="20">
        <v>40</v>
      </c>
      <c r="T25" s="11" t="s">
        <v>21</v>
      </c>
      <c r="U25" s="11" t="s">
        <v>22</v>
      </c>
      <c r="V25" s="11" t="s">
        <v>22</v>
      </c>
      <c r="W25" s="11" t="s">
        <v>23</v>
      </c>
      <c r="X25" s="11" t="s">
        <v>39</v>
      </c>
      <c r="Y25">
        <v>3155</v>
      </c>
      <c r="Z25">
        <f t="shared" si="2"/>
        <v>23</v>
      </c>
    </row>
    <row r="26" spans="1:26" x14ac:dyDescent="0.35">
      <c r="A26" s="24" t="str">
        <f>+IF(B26&lt;&gt;'Terminal Handling Charge'!$B$3,"",IF(COUNTIF(B:B,B26)&gt;0,COUNTIF(B$3:B26,B26),""))</f>
        <v/>
      </c>
      <c r="B26" s="24" t="str">
        <f t="shared" si="1"/>
        <v>Terminal Handling Charge - OriginZimbabwe</v>
      </c>
      <c r="C26" s="24" t="s">
        <v>114</v>
      </c>
      <c r="D26" s="24" t="s">
        <v>746</v>
      </c>
      <c r="E26" s="1" t="s">
        <v>35</v>
      </c>
      <c r="F26" s="12" t="s">
        <v>755</v>
      </c>
      <c r="G26" s="13">
        <v>44866</v>
      </c>
      <c r="H26" s="11" t="s">
        <v>113</v>
      </c>
      <c r="I26" s="11" t="s">
        <v>114</v>
      </c>
      <c r="J26" s="11" t="s">
        <v>114</v>
      </c>
      <c r="K26" s="11" t="s">
        <v>119</v>
      </c>
      <c r="L26" s="11" t="s">
        <v>120</v>
      </c>
      <c r="M26" s="11" t="s">
        <v>19</v>
      </c>
      <c r="N26" s="11" t="s">
        <v>19</v>
      </c>
      <c r="O26" s="11" t="s">
        <v>18</v>
      </c>
      <c r="P26" s="11" t="s">
        <v>18</v>
      </c>
      <c r="Q26" s="11" t="s">
        <v>18</v>
      </c>
      <c r="R26" s="11" t="s">
        <v>20</v>
      </c>
      <c r="S26" s="20">
        <v>40</v>
      </c>
      <c r="T26" s="11" t="s">
        <v>21</v>
      </c>
      <c r="U26" s="11" t="s">
        <v>22</v>
      </c>
      <c r="V26" s="11" t="s">
        <v>22</v>
      </c>
      <c r="W26" s="11" t="s">
        <v>23</v>
      </c>
      <c r="X26" s="11" t="s">
        <v>39</v>
      </c>
      <c r="Y26">
        <v>3560</v>
      </c>
      <c r="Z26">
        <f t="shared" si="2"/>
        <v>24</v>
      </c>
    </row>
    <row r="27" spans="1:26" x14ac:dyDescent="0.35">
      <c r="A27" s="24" t="str">
        <f>+IF(B27&lt;&gt;'Terminal Handling Charge'!$B$3,"",IF(COUNTIF(B:B,B27)&gt;0,COUNTIF(B$3:B27,B27),""))</f>
        <v/>
      </c>
      <c r="B27" s="24" t="str">
        <f t="shared" si="1"/>
        <v>Terminal Handling Charge - OriginZimbabwe</v>
      </c>
      <c r="C27" s="24" t="s">
        <v>114</v>
      </c>
      <c r="D27" s="24" t="s">
        <v>746</v>
      </c>
      <c r="E27" s="1" t="s">
        <v>35</v>
      </c>
      <c r="F27" s="12" t="s">
        <v>755</v>
      </c>
      <c r="G27" s="13">
        <v>44866</v>
      </c>
      <c r="H27" s="11" t="s">
        <v>113</v>
      </c>
      <c r="I27" s="11" t="s">
        <v>114</v>
      </c>
      <c r="J27" s="11" t="s">
        <v>114</v>
      </c>
      <c r="K27" s="11" t="s">
        <v>36</v>
      </c>
      <c r="L27" s="11" t="s">
        <v>37</v>
      </c>
      <c r="M27" s="11" t="s">
        <v>19</v>
      </c>
      <c r="N27" s="11" t="s">
        <v>19</v>
      </c>
      <c r="O27" s="11" t="s">
        <v>18</v>
      </c>
      <c r="P27" s="11" t="s">
        <v>18</v>
      </c>
      <c r="Q27" s="11" t="s">
        <v>18</v>
      </c>
      <c r="R27" s="11" t="s">
        <v>20</v>
      </c>
      <c r="S27" s="20">
        <v>40</v>
      </c>
      <c r="T27" s="11" t="s">
        <v>21</v>
      </c>
      <c r="U27" s="11" t="s">
        <v>22</v>
      </c>
      <c r="V27" s="11" t="s">
        <v>22</v>
      </c>
      <c r="W27" s="11" t="s">
        <v>23</v>
      </c>
      <c r="X27" s="11" t="s">
        <v>39</v>
      </c>
      <c r="Y27">
        <v>3560</v>
      </c>
      <c r="Z27">
        <f t="shared" si="2"/>
        <v>25</v>
      </c>
    </row>
    <row r="28" spans="1:26" x14ac:dyDescent="0.35">
      <c r="A28" s="24" t="str">
        <f>+IF(B28&lt;&gt;'Terminal Handling Charge'!$B$3,"",IF(COUNTIF(B:B,B28)&gt;0,COUNTIF(B$3:B28,B28),""))</f>
        <v/>
      </c>
      <c r="B28" s="24" t="str">
        <f t="shared" si="1"/>
        <v>Terminal Handling Charge - OriginZimbabwe</v>
      </c>
      <c r="C28" s="24" t="s">
        <v>114</v>
      </c>
      <c r="D28" s="24" t="s">
        <v>746</v>
      </c>
      <c r="E28" s="1" t="s">
        <v>35</v>
      </c>
      <c r="F28" s="12" t="s">
        <v>755</v>
      </c>
      <c r="G28" s="13">
        <v>44866</v>
      </c>
      <c r="H28" s="11" t="s">
        <v>113</v>
      </c>
      <c r="I28" s="11" t="s">
        <v>114</v>
      </c>
      <c r="J28" s="11" t="s">
        <v>114</v>
      </c>
      <c r="K28" s="11" t="s">
        <v>215</v>
      </c>
      <c r="L28" s="11" t="s">
        <v>216</v>
      </c>
      <c r="M28" s="11" t="s">
        <v>19</v>
      </c>
      <c r="N28" s="11" t="s">
        <v>19</v>
      </c>
      <c r="O28" s="11" t="s">
        <v>18</v>
      </c>
      <c r="P28" s="11" t="s">
        <v>18</v>
      </c>
      <c r="Q28" s="11" t="s">
        <v>18</v>
      </c>
      <c r="R28" s="11" t="s">
        <v>20</v>
      </c>
      <c r="S28" s="20">
        <v>40</v>
      </c>
      <c r="T28" s="11" t="s">
        <v>21</v>
      </c>
      <c r="U28" s="11" t="s">
        <v>22</v>
      </c>
      <c r="V28" s="11" t="s">
        <v>22</v>
      </c>
      <c r="W28" s="11" t="s">
        <v>23</v>
      </c>
      <c r="X28" s="11" t="s">
        <v>24</v>
      </c>
      <c r="Y28">
        <v>210</v>
      </c>
      <c r="Z28">
        <f t="shared" si="2"/>
        <v>26</v>
      </c>
    </row>
    <row r="29" spans="1:26" x14ac:dyDescent="0.35">
      <c r="A29" s="24" t="str">
        <f>+IF(B29&lt;&gt;'Terminal Handling Charge'!$B$3,"",IF(COUNTIF(B:B,B29)&gt;0,COUNTIF(B$3:B29,B29),""))</f>
        <v/>
      </c>
      <c r="B29" s="24" t="str">
        <f t="shared" si="1"/>
        <v>Terminal Handling Charge - OriginZimbabwe</v>
      </c>
      <c r="C29" s="24" t="s">
        <v>114</v>
      </c>
      <c r="D29" s="24" t="s">
        <v>746</v>
      </c>
      <c r="E29" s="1" t="s">
        <v>35</v>
      </c>
      <c r="F29" s="12" t="s">
        <v>755</v>
      </c>
      <c r="G29" s="13">
        <v>44866</v>
      </c>
      <c r="H29" s="11" t="s">
        <v>113</v>
      </c>
      <c r="I29" s="11" t="s">
        <v>114</v>
      </c>
      <c r="J29" s="11" t="s">
        <v>114</v>
      </c>
      <c r="K29" s="11" t="s">
        <v>36</v>
      </c>
      <c r="L29" s="11" t="s">
        <v>37</v>
      </c>
      <c r="M29" s="11" t="s">
        <v>19</v>
      </c>
      <c r="N29" s="11" t="s">
        <v>19</v>
      </c>
      <c r="O29" s="11" t="s">
        <v>18</v>
      </c>
      <c r="P29" s="11" t="s">
        <v>18</v>
      </c>
      <c r="Q29" s="11" t="s">
        <v>18</v>
      </c>
      <c r="R29" s="11" t="s">
        <v>65</v>
      </c>
      <c r="S29" s="20">
        <v>45</v>
      </c>
      <c r="T29" s="11" t="s">
        <v>21</v>
      </c>
      <c r="U29" s="11" t="s">
        <v>22</v>
      </c>
      <c r="V29" s="11" t="s">
        <v>22</v>
      </c>
      <c r="W29" s="11" t="s">
        <v>23</v>
      </c>
      <c r="X29" s="11" t="s">
        <v>39</v>
      </c>
      <c r="Y29">
        <v>3560</v>
      </c>
      <c r="Z29">
        <f t="shared" si="2"/>
        <v>27</v>
      </c>
    </row>
    <row r="30" spans="1:26" x14ac:dyDescent="0.35">
      <c r="A30" s="24" t="str">
        <f>+IF(B30&lt;&gt;'Terminal Handling Charge'!$B$3,"",IF(COUNTIF(B:B,B30)&gt;0,COUNTIF(B$3:B30,B30),""))</f>
        <v/>
      </c>
      <c r="B30" s="24" t="str">
        <f t="shared" si="1"/>
        <v>Terminal Handling Charge - OriginZimbabwe</v>
      </c>
      <c r="C30" s="24" t="s">
        <v>114</v>
      </c>
      <c r="D30" s="24" t="s">
        <v>746</v>
      </c>
      <c r="E30" s="1" t="s">
        <v>35</v>
      </c>
      <c r="F30" s="12" t="s">
        <v>755</v>
      </c>
      <c r="G30" s="13">
        <v>44866</v>
      </c>
      <c r="H30" s="11" t="s">
        <v>113</v>
      </c>
      <c r="I30" s="11" t="s">
        <v>114</v>
      </c>
      <c r="J30" s="11" t="s">
        <v>114</v>
      </c>
      <c r="K30" s="11" t="s">
        <v>43</v>
      </c>
      <c r="L30" s="11" t="s">
        <v>44</v>
      </c>
      <c r="M30" s="11" t="s">
        <v>19</v>
      </c>
      <c r="N30" s="11" t="s">
        <v>19</v>
      </c>
      <c r="O30" s="11" t="s">
        <v>18</v>
      </c>
      <c r="P30" s="11" t="s">
        <v>18</v>
      </c>
      <c r="Q30" s="11" t="s">
        <v>18</v>
      </c>
      <c r="R30" s="11" t="s">
        <v>65</v>
      </c>
      <c r="S30" s="20">
        <v>45</v>
      </c>
      <c r="T30" s="11" t="s">
        <v>21</v>
      </c>
      <c r="U30" s="11" t="s">
        <v>22</v>
      </c>
      <c r="V30" s="11" t="s">
        <v>22</v>
      </c>
      <c r="W30" s="11" t="s">
        <v>23</v>
      </c>
      <c r="X30" s="11" t="s">
        <v>39</v>
      </c>
      <c r="Y30">
        <v>3560</v>
      </c>
      <c r="Z30">
        <f t="shared" si="2"/>
        <v>28</v>
      </c>
    </row>
    <row r="31" spans="1:26" x14ac:dyDescent="0.35">
      <c r="A31" s="24" t="str">
        <f>+IF(B31&lt;&gt;'Terminal Handling Charge'!$B$3,"",IF(COUNTIF(B:B,B31)&gt;0,COUNTIF(B$3:B31,B31),""))</f>
        <v/>
      </c>
      <c r="B31" s="24" t="str">
        <f t="shared" si="1"/>
        <v>Terminal Handling Charge - OriginZimbabwe</v>
      </c>
      <c r="C31" s="24" t="s">
        <v>114</v>
      </c>
      <c r="D31" s="24" t="s">
        <v>746</v>
      </c>
      <c r="E31" s="1" t="s">
        <v>35</v>
      </c>
      <c r="F31" s="12" t="s">
        <v>755</v>
      </c>
      <c r="G31" s="13">
        <v>44866</v>
      </c>
      <c r="H31" s="11" t="s">
        <v>113</v>
      </c>
      <c r="I31" s="11" t="s">
        <v>114</v>
      </c>
      <c r="J31" s="11" t="s">
        <v>114</v>
      </c>
      <c r="K31" s="11" t="s">
        <v>119</v>
      </c>
      <c r="L31" s="11" t="s">
        <v>120</v>
      </c>
      <c r="M31" s="11" t="s">
        <v>19</v>
      </c>
      <c r="N31" s="11" t="s">
        <v>19</v>
      </c>
      <c r="O31" s="11" t="s">
        <v>18</v>
      </c>
      <c r="P31" s="11" t="s">
        <v>18</v>
      </c>
      <c r="Q31" s="11" t="s">
        <v>18</v>
      </c>
      <c r="R31" s="11" t="s">
        <v>65</v>
      </c>
      <c r="S31" s="20">
        <v>45</v>
      </c>
      <c r="T31" s="11" t="s">
        <v>21</v>
      </c>
      <c r="U31" s="11" t="s">
        <v>22</v>
      </c>
      <c r="V31" s="11" t="s">
        <v>22</v>
      </c>
      <c r="W31" s="11" t="s">
        <v>23</v>
      </c>
      <c r="X31" s="11" t="s">
        <v>39</v>
      </c>
      <c r="Y31">
        <v>3560</v>
      </c>
      <c r="Z31">
        <f t="shared" si="2"/>
        <v>29</v>
      </c>
    </row>
    <row r="32" spans="1:26" x14ac:dyDescent="0.35">
      <c r="A32" s="24" t="str">
        <f>+IF(B32&lt;&gt;'Terminal Handling Charge'!$B$3,"",IF(COUNTIF(B:B,B32)&gt;0,COUNTIF(B$3:B32,B32),""))</f>
        <v/>
      </c>
      <c r="B32" s="24" t="str">
        <f t="shared" si="1"/>
        <v>Terminal Handling Charge - OriginZimbabwe</v>
      </c>
      <c r="C32" s="24" t="s">
        <v>114</v>
      </c>
      <c r="D32" s="24" t="s">
        <v>746</v>
      </c>
      <c r="E32" s="1" t="s">
        <v>35</v>
      </c>
      <c r="F32" s="12" t="s">
        <v>755</v>
      </c>
      <c r="G32" s="13">
        <v>44866</v>
      </c>
      <c r="H32" s="11" t="s">
        <v>113</v>
      </c>
      <c r="I32" s="11" t="s">
        <v>114</v>
      </c>
      <c r="J32" s="11" t="s">
        <v>114</v>
      </c>
      <c r="K32" s="11" t="s">
        <v>103</v>
      </c>
      <c r="L32" s="11" t="s">
        <v>104</v>
      </c>
      <c r="M32" s="11" t="s">
        <v>19</v>
      </c>
      <c r="N32" s="11" t="s">
        <v>19</v>
      </c>
      <c r="O32" s="11" t="s">
        <v>18</v>
      </c>
      <c r="P32" s="11" t="s">
        <v>18</v>
      </c>
      <c r="Q32" s="11" t="s">
        <v>18</v>
      </c>
      <c r="R32" s="11" t="s">
        <v>65</v>
      </c>
      <c r="S32" s="20">
        <v>45</v>
      </c>
      <c r="T32" s="11" t="s">
        <v>21</v>
      </c>
      <c r="U32" s="11" t="s">
        <v>22</v>
      </c>
      <c r="V32" s="11" t="s">
        <v>22</v>
      </c>
      <c r="W32" s="11" t="s">
        <v>23</v>
      </c>
      <c r="X32" s="11" t="s">
        <v>39</v>
      </c>
      <c r="Y32">
        <v>3155</v>
      </c>
      <c r="Z32">
        <f t="shared" si="2"/>
        <v>30</v>
      </c>
    </row>
    <row r="33" spans="1:26" x14ac:dyDescent="0.35">
      <c r="A33" s="24" t="str">
        <f>+IF(B33&lt;&gt;'Terminal Handling Charge'!$B$3,"",IF(COUNTIF(B:B,B33)&gt;0,COUNTIF(B$3:B33,B33),""))</f>
        <v/>
      </c>
      <c r="B33" s="24" t="str">
        <f t="shared" si="1"/>
        <v>Terminal Handling Charge - OriginZimbabwe</v>
      </c>
      <c r="C33" s="24" t="s">
        <v>114</v>
      </c>
      <c r="D33" s="24" t="s">
        <v>746</v>
      </c>
      <c r="E33" s="1" t="s">
        <v>35</v>
      </c>
      <c r="F33" s="12" t="s">
        <v>755</v>
      </c>
      <c r="G33" s="13">
        <v>44866</v>
      </c>
      <c r="H33" s="11" t="s">
        <v>113</v>
      </c>
      <c r="I33" s="11" t="s">
        <v>114</v>
      </c>
      <c r="J33" s="11" t="s">
        <v>114</v>
      </c>
      <c r="K33" s="11" t="s">
        <v>215</v>
      </c>
      <c r="L33" s="11" t="s">
        <v>216</v>
      </c>
      <c r="M33" s="11" t="s">
        <v>19</v>
      </c>
      <c r="N33" s="11" t="s">
        <v>19</v>
      </c>
      <c r="O33" s="11" t="s">
        <v>18</v>
      </c>
      <c r="P33" s="11" t="s">
        <v>18</v>
      </c>
      <c r="Q33" s="11" t="s">
        <v>18</v>
      </c>
      <c r="R33" s="11" t="s">
        <v>65</v>
      </c>
      <c r="S33" s="20">
        <v>45</v>
      </c>
      <c r="T33" s="11" t="s">
        <v>21</v>
      </c>
      <c r="U33" s="11" t="s">
        <v>22</v>
      </c>
      <c r="V33" s="11" t="s">
        <v>22</v>
      </c>
      <c r="W33" s="11" t="s">
        <v>23</v>
      </c>
      <c r="X33" s="11" t="s">
        <v>24</v>
      </c>
      <c r="Y33">
        <v>210</v>
      </c>
      <c r="Z33">
        <f t="shared" si="2"/>
        <v>31</v>
      </c>
    </row>
    <row r="34" spans="1:26" x14ac:dyDescent="0.35">
      <c r="A34" s="24" t="str">
        <f>+IF(B34&lt;&gt;'Terminal Handling Charge'!$B$3,"",IF(COUNTIF(B:B,B34)&gt;0,COUNTIF(B$3:B34,B34),""))</f>
        <v/>
      </c>
      <c r="B34" s="24" t="str">
        <f t="shared" si="1"/>
        <v>Terminal Handling Charge - OriginZimbabwe</v>
      </c>
      <c r="C34" s="24" t="s">
        <v>114</v>
      </c>
      <c r="D34" s="24" t="s">
        <v>746</v>
      </c>
      <c r="E34" s="1" t="s">
        <v>35</v>
      </c>
      <c r="F34" s="12" t="s">
        <v>755</v>
      </c>
      <c r="G34" s="13">
        <v>44866</v>
      </c>
      <c r="H34" s="11" t="s">
        <v>113</v>
      </c>
      <c r="I34" s="11" t="s">
        <v>114</v>
      </c>
      <c r="J34" s="11" t="s">
        <v>114</v>
      </c>
      <c r="K34" s="11" t="s">
        <v>119</v>
      </c>
      <c r="L34" s="11" t="s">
        <v>120</v>
      </c>
      <c r="M34" s="11" t="s">
        <v>19</v>
      </c>
      <c r="N34" s="11" t="s">
        <v>19</v>
      </c>
      <c r="O34" s="11" t="s">
        <v>18</v>
      </c>
      <c r="P34" s="11" t="s">
        <v>18</v>
      </c>
      <c r="Q34" s="11" t="s">
        <v>18</v>
      </c>
      <c r="R34" s="11" t="s">
        <v>762</v>
      </c>
      <c r="S34" s="20">
        <v>20</v>
      </c>
      <c r="T34" s="11" t="s">
        <v>28</v>
      </c>
      <c r="U34" s="11" t="s">
        <v>22</v>
      </c>
      <c r="V34" s="11" t="s">
        <v>22</v>
      </c>
      <c r="W34" s="11" t="s">
        <v>23</v>
      </c>
      <c r="X34" s="11" t="s">
        <v>39</v>
      </c>
      <c r="Y34">
        <v>3535</v>
      </c>
      <c r="Z34">
        <f t="shared" si="2"/>
        <v>32</v>
      </c>
    </row>
    <row r="35" spans="1:26" x14ac:dyDescent="0.35">
      <c r="A35" s="24" t="str">
        <f>+IF(B35&lt;&gt;'Terminal Handling Charge'!$B$3,"",IF(COUNTIF(B:B,B35)&gt;0,COUNTIF(B$3:B35,B35),""))</f>
        <v/>
      </c>
      <c r="B35" s="24" t="str">
        <f t="shared" si="1"/>
        <v>Terminal Handling Charge - OriginZimbabwe</v>
      </c>
      <c r="C35" s="24" t="s">
        <v>114</v>
      </c>
      <c r="D35" s="24" t="s">
        <v>746</v>
      </c>
      <c r="E35" s="1" t="s">
        <v>35</v>
      </c>
      <c r="F35" s="12" t="s">
        <v>755</v>
      </c>
      <c r="G35" s="13">
        <v>44866</v>
      </c>
      <c r="H35" s="11" t="s">
        <v>113</v>
      </c>
      <c r="I35" s="11" t="s">
        <v>114</v>
      </c>
      <c r="J35" s="11" t="s">
        <v>114</v>
      </c>
      <c r="K35" s="11" t="s">
        <v>103</v>
      </c>
      <c r="L35" s="11" t="s">
        <v>104</v>
      </c>
      <c r="M35" s="11" t="s">
        <v>19</v>
      </c>
      <c r="N35" s="11" t="s">
        <v>19</v>
      </c>
      <c r="O35" s="11" t="s">
        <v>18</v>
      </c>
      <c r="P35" s="11" t="s">
        <v>18</v>
      </c>
      <c r="Q35" s="11" t="s">
        <v>18</v>
      </c>
      <c r="R35" s="11" t="s">
        <v>762</v>
      </c>
      <c r="S35" s="20">
        <v>20</v>
      </c>
      <c r="T35" s="11" t="s">
        <v>28</v>
      </c>
      <c r="U35" s="11" t="s">
        <v>22</v>
      </c>
      <c r="V35" s="11" t="s">
        <v>22</v>
      </c>
      <c r="W35" s="11" t="s">
        <v>23</v>
      </c>
      <c r="X35" s="11" t="s">
        <v>39</v>
      </c>
      <c r="Y35">
        <v>3165</v>
      </c>
      <c r="Z35">
        <f t="shared" si="2"/>
        <v>33</v>
      </c>
    </row>
    <row r="36" spans="1:26" x14ac:dyDescent="0.35">
      <c r="A36" s="24" t="str">
        <f>+IF(B36&lt;&gt;'Terminal Handling Charge'!$B$3,"",IF(COUNTIF(B:B,B36)&gt;0,COUNTIF(B$3:B36,B36),""))</f>
        <v/>
      </c>
      <c r="B36" s="24" t="str">
        <f t="shared" si="1"/>
        <v>Terminal Handling Charge - OriginZimbabwe</v>
      </c>
      <c r="C36" s="24" t="s">
        <v>114</v>
      </c>
      <c r="D36" s="24" t="s">
        <v>746</v>
      </c>
      <c r="E36" s="1" t="s">
        <v>35</v>
      </c>
      <c r="F36" s="12" t="s">
        <v>755</v>
      </c>
      <c r="G36" s="13">
        <v>44866</v>
      </c>
      <c r="H36" s="11" t="s">
        <v>113</v>
      </c>
      <c r="I36" s="11" t="s">
        <v>114</v>
      </c>
      <c r="J36" s="11" t="s">
        <v>114</v>
      </c>
      <c r="K36" s="11" t="s">
        <v>36</v>
      </c>
      <c r="L36" s="11" t="s">
        <v>37</v>
      </c>
      <c r="M36" s="11" t="s">
        <v>19</v>
      </c>
      <c r="N36" s="11" t="s">
        <v>19</v>
      </c>
      <c r="O36" s="11" t="s">
        <v>18</v>
      </c>
      <c r="P36" s="11" t="s">
        <v>18</v>
      </c>
      <c r="Q36" s="11" t="s">
        <v>18</v>
      </c>
      <c r="R36" s="11" t="s">
        <v>762</v>
      </c>
      <c r="S36" s="20">
        <v>20</v>
      </c>
      <c r="T36" s="11" t="s">
        <v>28</v>
      </c>
      <c r="U36" s="11" t="s">
        <v>22</v>
      </c>
      <c r="V36" s="11" t="s">
        <v>22</v>
      </c>
      <c r="W36" s="11" t="s">
        <v>23</v>
      </c>
      <c r="X36" s="11" t="s">
        <v>39</v>
      </c>
      <c r="Y36">
        <v>3535</v>
      </c>
      <c r="Z36">
        <f t="shared" si="2"/>
        <v>34</v>
      </c>
    </row>
    <row r="37" spans="1:26" x14ac:dyDescent="0.35">
      <c r="A37" s="24" t="str">
        <f>+IF(B37&lt;&gt;'Terminal Handling Charge'!$B$3,"",IF(COUNTIF(B:B,B37)&gt;0,COUNTIF(B$3:B37,B37),""))</f>
        <v/>
      </c>
      <c r="B37" s="24" t="str">
        <f t="shared" si="1"/>
        <v>Terminal Handling Charge - OriginZimbabwe</v>
      </c>
      <c r="C37" s="24" t="s">
        <v>114</v>
      </c>
      <c r="D37" s="24" t="s">
        <v>746</v>
      </c>
      <c r="E37" s="1" t="s">
        <v>35</v>
      </c>
      <c r="F37" s="12" t="s">
        <v>755</v>
      </c>
      <c r="G37" s="13">
        <v>44866</v>
      </c>
      <c r="H37" s="11" t="s">
        <v>113</v>
      </c>
      <c r="I37" s="11" t="s">
        <v>114</v>
      </c>
      <c r="J37" s="11" t="s">
        <v>114</v>
      </c>
      <c r="K37" s="11" t="s">
        <v>43</v>
      </c>
      <c r="L37" s="11" t="s">
        <v>44</v>
      </c>
      <c r="M37" s="11" t="s">
        <v>19</v>
      </c>
      <c r="N37" s="11" t="s">
        <v>19</v>
      </c>
      <c r="O37" s="11" t="s">
        <v>18</v>
      </c>
      <c r="P37" s="11" t="s">
        <v>18</v>
      </c>
      <c r="Q37" s="11" t="s">
        <v>18</v>
      </c>
      <c r="R37" s="11" t="s">
        <v>762</v>
      </c>
      <c r="S37" s="20">
        <v>20</v>
      </c>
      <c r="T37" s="11" t="s">
        <v>28</v>
      </c>
      <c r="U37" s="11" t="s">
        <v>22</v>
      </c>
      <c r="V37" s="11" t="s">
        <v>22</v>
      </c>
      <c r="W37" s="11" t="s">
        <v>23</v>
      </c>
      <c r="X37" s="11" t="s">
        <v>39</v>
      </c>
      <c r="Y37">
        <v>3535</v>
      </c>
      <c r="Z37">
        <f t="shared" si="2"/>
        <v>35</v>
      </c>
    </row>
    <row r="38" spans="1:26" x14ac:dyDescent="0.35">
      <c r="A38" s="24" t="str">
        <f>+IF(B38&lt;&gt;'Terminal Handling Charge'!$B$3,"",IF(COUNTIF(B:B,B38)&gt;0,COUNTIF(B$3:B38,B38),""))</f>
        <v/>
      </c>
      <c r="B38" s="24" t="str">
        <f t="shared" si="1"/>
        <v>Terminal Handling Charge - OriginZimbabwe</v>
      </c>
      <c r="C38" s="24" t="s">
        <v>114</v>
      </c>
      <c r="D38" s="24" t="s">
        <v>746</v>
      </c>
      <c r="E38" s="1" t="s">
        <v>35</v>
      </c>
      <c r="F38" s="12" t="s">
        <v>755</v>
      </c>
      <c r="G38" s="13">
        <v>44866</v>
      </c>
      <c r="H38" s="11" t="s">
        <v>113</v>
      </c>
      <c r="I38" s="11" t="s">
        <v>114</v>
      </c>
      <c r="J38" s="11" t="s">
        <v>114</v>
      </c>
      <c r="K38" s="11" t="s">
        <v>215</v>
      </c>
      <c r="L38" s="11" t="s">
        <v>216</v>
      </c>
      <c r="M38" s="11" t="s">
        <v>19</v>
      </c>
      <c r="N38" s="11" t="s">
        <v>19</v>
      </c>
      <c r="O38" s="11" t="s">
        <v>18</v>
      </c>
      <c r="P38" s="11" t="s">
        <v>18</v>
      </c>
      <c r="Q38" s="11" t="s">
        <v>18</v>
      </c>
      <c r="R38" s="11" t="s">
        <v>762</v>
      </c>
      <c r="S38" s="20">
        <v>20</v>
      </c>
      <c r="T38" s="11" t="s">
        <v>28</v>
      </c>
      <c r="U38" s="11" t="s">
        <v>22</v>
      </c>
      <c r="V38" s="11" t="s">
        <v>22</v>
      </c>
      <c r="W38" s="11" t="s">
        <v>23</v>
      </c>
      <c r="X38" s="11" t="s">
        <v>24</v>
      </c>
      <c r="Y38">
        <v>150</v>
      </c>
      <c r="Z38">
        <f t="shared" si="2"/>
        <v>36</v>
      </c>
    </row>
    <row r="39" spans="1:26" x14ac:dyDescent="0.35">
      <c r="A39" s="24" t="str">
        <f>+IF(B39&lt;&gt;'Terminal Handling Charge'!$B$3,"",IF(COUNTIF(B:B,B39)&gt;0,COUNTIF(B$3:B39,B39),""))</f>
        <v/>
      </c>
      <c r="B39" s="24" t="str">
        <f t="shared" si="1"/>
        <v>Terminal Handling Charge - OriginZimbabwe</v>
      </c>
      <c r="C39" s="24" t="s">
        <v>114</v>
      </c>
      <c r="D39" s="24" t="s">
        <v>746</v>
      </c>
      <c r="E39" s="1" t="s">
        <v>35</v>
      </c>
      <c r="F39" s="12" t="s">
        <v>755</v>
      </c>
      <c r="G39" s="13">
        <v>44866</v>
      </c>
      <c r="H39" s="11" t="s">
        <v>113</v>
      </c>
      <c r="I39" s="11" t="s">
        <v>114</v>
      </c>
      <c r="J39" s="11" t="s">
        <v>114</v>
      </c>
      <c r="K39" s="11" t="s">
        <v>43</v>
      </c>
      <c r="L39" s="11" t="s">
        <v>44</v>
      </c>
      <c r="M39" s="11" t="s">
        <v>19</v>
      </c>
      <c r="N39" s="11" t="s">
        <v>19</v>
      </c>
      <c r="O39" s="11" t="s">
        <v>18</v>
      </c>
      <c r="P39" s="11" t="s">
        <v>18</v>
      </c>
      <c r="Q39" s="11" t="s">
        <v>18</v>
      </c>
      <c r="R39" s="11" t="s">
        <v>38</v>
      </c>
      <c r="S39" s="20">
        <v>40</v>
      </c>
      <c r="T39" s="11" t="s">
        <v>28</v>
      </c>
      <c r="U39" s="11" t="s">
        <v>22</v>
      </c>
      <c r="V39" s="11" t="s">
        <v>22</v>
      </c>
      <c r="W39" s="11" t="s">
        <v>23</v>
      </c>
      <c r="X39" s="11" t="s">
        <v>39</v>
      </c>
      <c r="Y39">
        <v>5250</v>
      </c>
      <c r="Z39">
        <f t="shared" si="2"/>
        <v>37</v>
      </c>
    </row>
    <row r="40" spans="1:26" x14ac:dyDescent="0.35">
      <c r="A40" s="24" t="str">
        <f>+IF(B40&lt;&gt;'Terminal Handling Charge'!$B$3,"",IF(COUNTIF(B:B,B40)&gt;0,COUNTIF(B$3:B40,B40),""))</f>
        <v/>
      </c>
      <c r="B40" s="24" t="str">
        <f t="shared" si="1"/>
        <v>Terminal Handling Charge - OriginZimbabwe</v>
      </c>
      <c r="C40" s="24" t="s">
        <v>114</v>
      </c>
      <c r="D40" s="24" t="s">
        <v>746</v>
      </c>
      <c r="E40" s="1" t="s">
        <v>35</v>
      </c>
      <c r="F40" s="12" t="s">
        <v>755</v>
      </c>
      <c r="G40" s="13">
        <v>44866</v>
      </c>
      <c r="H40" s="11" t="s">
        <v>113</v>
      </c>
      <c r="I40" s="11" t="s">
        <v>114</v>
      </c>
      <c r="J40" s="11" t="s">
        <v>114</v>
      </c>
      <c r="K40" s="11" t="s">
        <v>103</v>
      </c>
      <c r="L40" s="11" t="s">
        <v>104</v>
      </c>
      <c r="M40" s="11" t="s">
        <v>19</v>
      </c>
      <c r="N40" s="11" t="s">
        <v>19</v>
      </c>
      <c r="O40" s="11" t="s">
        <v>18</v>
      </c>
      <c r="P40" s="11" t="s">
        <v>18</v>
      </c>
      <c r="Q40" s="11" t="s">
        <v>18</v>
      </c>
      <c r="R40" s="11" t="s">
        <v>38</v>
      </c>
      <c r="S40" s="20">
        <v>40</v>
      </c>
      <c r="T40" s="11" t="s">
        <v>28</v>
      </c>
      <c r="U40" s="11" t="s">
        <v>22</v>
      </c>
      <c r="V40" s="11" t="s">
        <v>22</v>
      </c>
      <c r="W40" s="11" t="s">
        <v>23</v>
      </c>
      <c r="X40" s="11" t="s">
        <v>39</v>
      </c>
      <c r="Y40">
        <v>4935</v>
      </c>
      <c r="Z40">
        <f t="shared" si="2"/>
        <v>38</v>
      </c>
    </row>
    <row r="41" spans="1:26" x14ac:dyDescent="0.35">
      <c r="A41" s="24" t="str">
        <f>+IF(B41&lt;&gt;'Terminal Handling Charge'!$B$3,"",IF(COUNTIF(B:B,B41)&gt;0,COUNTIF(B$3:B41,B41),""))</f>
        <v/>
      </c>
      <c r="B41" s="24" t="str">
        <f t="shared" si="1"/>
        <v>Terminal Handling Charge - OriginZimbabwe</v>
      </c>
      <c r="C41" s="24" t="s">
        <v>114</v>
      </c>
      <c r="D41" s="24" t="s">
        <v>746</v>
      </c>
      <c r="E41" s="1" t="s">
        <v>35</v>
      </c>
      <c r="F41" s="12" t="s">
        <v>755</v>
      </c>
      <c r="G41" s="13">
        <v>44866</v>
      </c>
      <c r="H41" s="11" t="s">
        <v>113</v>
      </c>
      <c r="I41" s="11" t="s">
        <v>114</v>
      </c>
      <c r="J41" s="11" t="s">
        <v>114</v>
      </c>
      <c r="K41" s="11" t="s">
        <v>119</v>
      </c>
      <c r="L41" s="11" t="s">
        <v>120</v>
      </c>
      <c r="M41" s="11" t="s">
        <v>19</v>
      </c>
      <c r="N41" s="11" t="s">
        <v>19</v>
      </c>
      <c r="O41" s="11" t="s">
        <v>18</v>
      </c>
      <c r="P41" s="11" t="s">
        <v>18</v>
      </c>
      <c r="Q41" s="11" t="s">
        <v>18</v>
      </c>
      <c r="R41" s="11" t="s">
        <v>38</v>
      </c>
      <c r="S41" s="20">
        <v>40</v>
      </c>
      <c r="T41" s="11" t="s">
        <v>28</v>
      </c>
      <c r="U41" s="11" t="s">
        <v>22</v>
      </c>
      <c r="V41" s="11" t="s">
        <v>22</v>
      </c>
      <c r="W41" s="11" t="s">
        <v>23</v>
      </c>
      <c r="X41" s="11" t="s">
        <v>39</v>
      </c>
      <c r="Y41">
        <v>5250</v>
      </c>
      <c r="Z41">
        <f t="shared" si="2"/>
        <v>39</v>
      </c>
    </row>
    <row r="42" spans="1:26" x14ac:dyDescent="0.35">
      <c r="A42" s="24" t="str">
        <f>+IF(B42&lt;&gt;'Terminal Handling Charge'!$B$3,"",IF(COUNTIF(B:B,B42)&gt;0,COUNTIF(B$3:B42,B42),""))</f>
        <v/>
      </c>
      <c r="B42" s="24" t="str">
        <f t="shared" si="1"/>
        <v>Terminal Handling Charge - OriginZimbabwe</v>
      </c>
      <c r="C42" s="24" t="s">
        <v>114</v>
      </c>
      <c r="D42" s="24" t="s">
        <v>746</v>
      </c>
      <c r="E42" s="1" t="s">
        <v>35</v>
      </c>
      <c r="F42" s="12" t="s">
        <v>755</v>
      </c>
      <c r="G42" s="13">
        <v>44866</v>
      </c>
      <c r="H42" s="11" t="s">
        <v>113</v>
      </c>
      <c r="I42" s="11" t="s">
        <v>114</v>
      </c>
      <c r="J42" s="11" t="s">
        <v>114</v>
      </c>
      <c r="K42" s="11" t="s">
        <v>36</v>
      </c>
      <c r="L42" s="11" t="s">
        <v>37</v>
      </c>
      <c r="M42" s="11" t="s">
        <v>19</v>
      </c>
      <c r="N42" s="11" t="s">
        <v>19</v>
      </c>
      <c r="O42" s="11" t="s">
        <v>18</v>
      </c>
      <c r="P42" s="11" t="s">
        <v>18</v>
      </c>
      <c r="Q42" s="11" t="s">
        <v>18</v>
      </c>
      <c r="R42" s="11" t="s">
        <v>38</v>
      </c>
      <c r="S42" s="20">
        <v>40</v>
      </c>
      <c r="T42" s="11" t="s">
        <v>28</v>
      </c>
      <c r="U42" s="11" t="s">
        <v>22</v>
      </c>
      <c r="V42" s="11" t="s">
        <v>22</v>
      </c>
      <c r="W42" s="11" t="s">
        <v>23</v>
      </c>
      <c r="X42" s="11" t="s">
        <v>39</v>
      </c>
      <c r="Y42">
        <v>5250</v>
      </c>
      <c r="Z42">
        <f t="shared" si="2"/>
        <v>40</v>
      </c>
    </row>
    <row r="43" spans="1:26" x14ac:dyDescent="0.35">
      <c r="A43" s="24" t="str">
        <f>+IF(B43&lt;&gt;'Terminal Handling Charge'!$B$3,"",IF(COUNTIF(B:B,B43)&gt;0,COUNTIF(B$3:B43,B43),""))</f>
        <v/>
      </c>
      <c r="B43" s="24" t="str">
        <f t="shared" si="1"/>
        <v>Terminal Handling Charge - OriginZimbabwe</v>
      </c>
      <c r="C43" s="24" t="s">
        <v>114</v>
      </c>
      <c r="D43" s="24" t="s">
        <v>746</v>
      </c>
      <c r="E43" s="1" t="s">
        <v>35</v>
      </c>
      <c r="F43" s="12" t="s">
        <v>755</v>
      </c>
      <c r="G43" s="13">
        <v>44866</v>
      </c>
      <c r="H43" s="11" t="s">
        <v>113</v>
      </c>
      <c r="I43" s="11" t="s">
        <v>114</v>
      </c>
      <c r="J43" s="11" t="s">
        <v>114</v>
      </c>
      <c r="K43" s="11" t="s">
        <v>215</v>
      </c>
      <c r="L43" s="11" t="s">
        <v>216</v>
      </c>
      <c r="M43" s="11" t="s">
        <v>19</v>
      </c>
      <c r="N43" s="11" t="s">
        <v>19</v>
      </c>
      <c r="O43" s="11" t="s">
        <v>18</v>
      </c>
      <c r="P43" s="11" t="s">
        <v>18</v>
      </c>
      <c r="Q43" s="11" t="s">
        <v>18</v>
      </c>
      <c r="R43" s="11" t="s">
        <v>38</v>
      </c>
      <c r="S43" s="20">
        <v>40</v>
      </c>
      <c r="T43" s="11" t="s">
        <v>28</v>
      </c>
      <c r="U43" s="11" t="s">
        <v>22</v>
      </c>
      <c r="V43" s="11" t="s">
        <v>22</v>
      </c>
      <c r="W43" s="11" t="s">
        <v>23</v>
      </c>
      <c r="X43" s="11" t="s">
        <v>24</v>
      </c>
      <c r="Y43">
        <v>240</v>
      </c>
      <c r="Z43">
        <f t="shared" si="2"/>
        <v>41</v>
      </c>
    </row>
    <row r="44" spans="1:26" x14ac:dyDescent="0.35">
      <c r="A44" s="24" t="str">
        <f>+IF(B44&lt;&gt;'Terminal Handling Charge'!$B$3,"",IF(COUNTIF(B:B,B44)&gt;0,COUNTIF(B$3:B44,B44),""))</f>
        <v/>
      </c>
      <c r="B44" s="24" t="str">
        <f t="shared" si="1"/>
        <v>Terminal Handling Charge - OriginZimbabwe</v>
      </c>
      <c r="C44" s="24" t="s">
        <v>114</v>
      </c>
      <c r="D44" s="24" t="s">
        <v>746</v>
      </c>
      <c r="E44" s="1" t="s">
        <v>35</v>
      </c>
      <c r="F44" s="12" t="s">
        <v>755</v>
      </c>
      <c r="G44" s="13">
        <v>44866</v>
      </c>
      <c r="H44" s="11" t="s">
        <v>113</v>
      </c>
      <c r="I44" s="11" t="s">
        <v>114</v>
      </c>
      <c r="J44" s="11" t="s">
        <v>114</v>
      </c>
      <c r="K44" s="11" t="s">
        <v>215</v>
      </c>
      <c r="L44" s="11" t="s">
        <v>216</v>
      </c>
      <c r="M44" s="11" t="s">
        <v>19</v>
      </c>
      <c r="N44" s="11" t="s">
        <v>19</v>
      </c>
      <c r="O44" s="11" t="s">
        <v>18</v>
      </c>
      <c r="P44" s="11" t="s">
        <v>18</v>
      </c>
      <c r="Q44" s="11" t="s">
        <v>18</v>
      </c>
      <c r="R44" s="11" t="s">
        <v>77</v>
      </c>
      <c r="S44" s="20">
        <v>20</v>
      </c>
      <c r="T44" s="11" t="s">
        <v>738</v>
      </c>
      <c r="U44" s="11" t="s">
        <v>22</v>
      </c>
      <c r="V44" s="11" t="s">
        <v>22</v>
      </c>
      <c r="W44" s="11" t="s">
        <v>23</v>
      </c>
      <c r="X44" s="11" t="s">
        <v>24</v>
      </c>
      <c r="Y44">
        <v>150</v>
      </c>
      <c r="Z44">
        <f t="shared" si="2"/>
        <v>42</v>
      </c>
    </row>
    <row r="45" spans="1:26" x14ac:dyDescent="0.35">
      <c r="A45" s="24" t="str">
        <f>+IF(B45&lt;&gt;'Terminal Handling Charge'!$B$3,"",IF(COUNTIF(B:B,B45)&gt;0,COUNTIF(B$3:B45,B45),""))</f>
        <v/>
      </c>
      <c r="B45" s="24" t="str">
        <f t="shared" si="1"/>
        <v>Terminal Handling Charge - OriginZimbabwe</v>
      </c>
      <c r="C45" s="24" t="s">
        <v>114</v>
      </c>
      <c r="D45" s="24" t="s">
        <v>746</v>
      </c>
      <c r="E45" s="1" t="s">
        <v>35</v>
      </c>
      <c r="F45" s="12" t="s">
        <v>755</v>
      </c>
      <c r="G45" s="13">
        <v>44866</v>
      </c>
      <c r="H45" s="11" t="s">
        <v>113</v>
      </c>
      <c r="I45" s="11" t="s">
        <v>114</v>
      </c>
      <c r="J45" s="11" t="s">
        <v>114</v>
      </c>
      <c r="K45" s="11" t="s">
        <v>215</v>
      </c>
      <c r="L45" s="11" t="s">
        <v>216</v>
      </c>
      <c r="M45" s="11" t="s">
        <v>19</v>
      </c>
      <c r="N45" s="11" t="s">
        <v>19</v>
      </c>
      <c r="O45" s="11" t="s">
        <v>18</v>
      </c>
      <c r="P45" s="11" t="s">
        <v>18</v>
      </c>
      <c r="Q45" s="11" t="s">
        <v>18</v>
      </c>
      <c r="R45" s="11" t="s">
        <v>61</v>
      </c>
      <c r="S45" s="20">
        <v>20</v>
      </c>
      <c r="T45" s="11" t="s">
        <v>738</v>
      </c>
      <c r="U45" s="11" t="s">
        <v>22</v>
      </c>
      <c r="V45" s="11" t="s">
        <v>22</v>
      </c>
      <c r="W45" s="11" t="s">
        <v>23</v>
      </c>
      <c r="X45" s="11" t="s">
        <v>24</v>
      </c>
      <c r="Y45">
        <v>150</v>
      </c>
      <c r="Z45">
        <f t="shared" si="2"/>
        <v>43</v>
      </c>
    </row>
    <row r="46" spans="1:26" x14ac:dyDescent="0.35">
      <c r="A46" s="24" t="str">
        <f>+IF(B46&lt;&gt;'Terminal Handling Charge'!$B$3,"",IF(COUNTIF(B:B,B46)&gt;0,COUNTIF(B$3:B46,B46),""))</f>
        <v/>
      </c>
      <c r="B46" s="24" t="str">
        <f t="shared" si="1"/>
        <v>Terminal Handling Charge - OriginZimbabwe</v>
      </c>
      <c r="C46" s="24" t="s">
        <v>114</v>
      </c>
      <c r="D46" s="24" t="s">
        <v>746</v>
      </c>
      <c r="E46" s="1" t="s">
        <v>35</v>
      </c>
      <c r="F46" s="12" t="s">
        <v>755</v>
      </c>
      <c r="G46" s="13">
        <v>44866</v>
      </c>
      <c r="H46" s="11" t="s">
        <v>113</v>
      </c>
      <c r="I46" s="11" t="s">
        <v>114</v>
      </c>
      <c r="J46" s="11" t="s">
        <v>114</v>
      </c>
      <c r="K46" s="11" t="s">
        <v>215</v>
      </c>
      <c r="L46" s="11" t="s">
        <v>216</v>
      </c>
      <c r="M46" s="11" t="s">
        <v>19</v>
      </c>
      <c r="N46" s="11" t="s">
        <v>19</v>
      </c>
      <c r="O46" s="11" t="s">
        <v>18</v>
      </c>
      <c r="P46" s="11" t="s">
        <v>18</v>
      </c>
      <c r="Q46" s="11" t="s">
        <v>18</v>
      </c>
      <c r="R46" s="11" t="s">
        <v>63</v>
      </c>
      <c r="S46" s="20">
        <v>20</v>
      </c>
      <c r="T46" s="11" t="s">
        <v>738</v>
      </c>
      <c r="U46" s="11" t="s">
        <v>22</v>
      </c>
      <c r="V46" s="11" t="s">
        <v>22</v>
      </c>
      <c r="W46" s="11" t="s">
        <v>23</v>
      </c>
      <c r="X46" s="11" t="s">
        <v>24</v>
      </c>
      <c r="Y46">
        <v>150</v>
      </c>
      <c r="Z46">
        <f t="shared" si="2"/>
        <v>44</v>
      </c>
    </row>
    <row r="47" spans="1:26" x14ac:dyDescent="0.35">
      <c r="A47" s="24" t="str">
        <f>+IF(B47&lt;&gt;'Terminal Handling Charge'!$B$3,"",IF(COUNTIF(B:B,B47)&gt;0,COUNTIF(B$3:B47,B47),""))</f>
        <v/>
      </c>
      <c r="B47" s="24" t="str">
        <f t="shared" si="1"/>
        <v>Terminal Handling Charge - OriginZimbabwe</v>
      </c>
      <c r="C47" s="24" t="s">
        <v>114</v>
      </c>
      <c r="D47" s="24" t="s">
        <v>746</v>
      </c>
      <c r="E47" s="1" t="s">
        <v>35</v>
      </c>
      <c r="F47" s="12" t="s">
        <v>755</v>
      </c>
      <c r="G47" s="13">
        <v>44866</v>
      </c>
      <c r="H47" s="11" t="s">
        <v>113</v>
      </c>
      <c r="I47" s="11" t="s">
        <v>114</v>
      </c>
      <c r="J47" s="11" t="s">
        <v>114</v>
      </c>
      <c r="K47" s="11" t="s">
        <v>215</v>
      </c>
      <c r="L47" s="11" t="s">
        <v>216</v>
      </c>
      <c r="M47" s="11" t="s">
        <v>19</v>
      </c>
      <c r="N47" s="11" t="s">
        <v>19</v>
      </c>
      <c r="O47" s="11" t="s">
        <v>18</v>
      </c>
      <c r="P47" s="11" t="s">
        <v>18</v>
      </c>
      <c r="Q47" s="11" t="s">
        <v>18</v>
      </c>
      <c r="R47" s="11" t="s">
        <v>59</v>
      </c>
      <c r="S47" s="20">
        <v>20</v>
      </c>
      <c r="T47" s="11" t="s">
        <v>738</v>
      </c>
      <c r="U47" s="11" t="s">
        <v>22</v>
      </c>
      <c r="V47" s="11" t="s">
        <v>22</v>
      </c>
      <c r="W47" s="11" t="s">
        <v>23</v>
      </c>
      <c r="X47" s="11" t="s">
        <v>24</v>
      </c>
      <c r="Y47">
        <v>150</v>
      </c>
      <c r="Z47">
        <f t="shared" si="2"/>
        <v>45</v>
      </c>
    </row>
    <row r="48" spans="1:26" x14ac:dyDescent="0.35">
      <c r="A48" s="24" t="str">
        <f>+IF(B48&lt;&gt;'Terminal Handling Charge'!$B$3,"",IF(COUNTIF(B:B,B48)&gt;0,COUNTIF(B$3:B48,B48),""))</f>
        <v/>
      </c>
      <c r="B48" s="24" t="str">
        <f t="shared" si="1"/>
        <v>Terminal Handling Charge - OriginZimbabwe</v>
      </c>
      <c r="C48" s="24" t="s">
        <v>114</v>
      </c>
      <c r="D48" s="24" t="s">
        <v>746</v>
      </c>
      <c r="E48" s="1" t="s">
        <v>35</v>
      </c>
      <c r="F48" s="12" t="s">
        <v>755</v>
      </c>
      <c r="G48" s="13">
        <v>44866</v>
      </c>
      <c r="H48" s="11" t="s">
        <v>113</v>
      </c>
      <c r="I48" s="11" t="s">
        <v>114</v>
      </c>
      <c r="J48" s="11" t="s">
        <v>114</v>
      </c>
      <c r="K48" s="11" t="s">
        <v>215</v>
      </c>
      <c r="L48" s="11" t="s">
        <v>216</v>
      </c>
      <c r="M48" s="11" t="s">
        <v>19</v>
      </c>
      <c r="N48" s="11" t="s">
        <v>19</v>
      </c>
      <c r="O48" s="11" t="s">
        <v>18</v>
      </c>
      <c r="P48" s="11" t="s">
        <v>18</v>
      </c>
      <c r="Q48" s="11" t="s">
        <v>18</v>
      </c>
      <c r="R48" s="11" t="s">
        <v>58</v>
      </c>
      <c r="S48" s="20">
        <v>40</v>
      </c>
      <c r="T48" s="11" t="s">
        <v>738</v>
      </c>
      <c r="U48" s="11" t="s">
        <v>22</v>
      </c>
      <c r="V48" s="11" t="s">
        <v>22</v>
      </c>
      <c r="W48" s="11" t="s">
        <v>23</v>
      </c>
      <c r="X48" s="11" t="s">
        <v>24</v>
      </c>
      <c r="Y48">
        <v>240</v>
      </c>
      <c r="Z48">
        <f t="shared" si="2"/>
        <v>46</v>
      </c>
    </row>
    <row r="49" spans="1:26" x14ac:dyDescent="0.35">
      <c r="A49" s="24" t="str">
        <f>+IF(B49&lt;&gt;'Terminal Handling Charge'!$B$3,"",IF(COUNTIF(B:B,B49)&gt;0,COUNTIF(B$3:B49,B49),""))</f>
        <v/>
      </c>
      <c r="B49" s="24" t="str">
        <f t="shared" si="1"/>
        <v>Terminal Handling Charge - OriginZimbabwe</v>
      </c>
      <c r="C49" s="24" t="s">
        <v>114</v>
      </c>
      <c r="D49" s="24" t="s">
        <v>746</v>
      </c>
      <c r="E49" s="1" t="s">
        <v>35</v>
      </c>
      <c r="F49" s="12" t="s">
        <v>755</v>
      </c>
      <c r="G49" s="13">
        <v>44866</v>
      </c>
      <c r="H49" s="11" t="s">
        <v>113</v>
      </c>
      <c r="I49" s="11" t="s">
        <v>114</v>
      </c>
      <c r="J49" s="11" t="s">
        <v>114</v>
      </c>
      <c r="K49" s="11" t="s">
        <v>215</v>
      </c>
      <c r="L49" s="11" t="s">
        <v>216</v>
      </c>
      <c r="M49" s="11" t="s">
        <v>19</v>
      </c>
      <c r="N49" s="11" t="s">
        <v>19</v>
      </c>
      <c r="O49" s="11" t="s">
        <v>18</v>
      </c>
      <c r="P49" s="11" t="s">
        <v>18</v>
      </c>
      <c r="Q49" s="11" t="s">
        <v>18</v>
      </c>
      <c r="R49" s="11" t="s">
        <v>33</v>
      </c>
      <c r="S49" s="20">
        <v>40</v>
      </c>
      <c r="T49" s="11" t="s">
        <v>738</v>
      </c>
      <c r="U49" s="11" t="s">
        <v>22</v>
      </c>
      <c r="V49" s="11" t="s">
        <v>22</v>
      </c>
      <c r="W49" s="11" t="s">
        <v>23</v>
      </c>
      <c r="X49" s="11" t="s">
        <v>24</v>
      </c>
      <c r="Y49">
        <v>240</v>
      </c>
      <c r="Z49">
        <f t="shared" si="2"/>
        <v>47</v>
      </c>
    </row>
    <row r="50" spans="1:26" x14ac:dyDescent="0.35">
      <c r="A50" s="24" t="str">
        <f>+IF(B50&lt;&gt;'Terminal Handling Charge'!$B$3,"",IF(COUNTIF(B:B,B50)&gt;0,COUNTIF(B$3:B50,B50),""))</f>
        <v/>
      </c>
      <c r="B50" s="24" t="str">
        <f t="shared" si="1"/>
        <v>Terminal Handling Charge - OriginZimbabwe</v>
      </c>
      <c r="C50" s="24" t="s">
        <v>114</v>
      </c>
      <c r="D50" s="24" t="s">
        <v>746</v>
      </c>
      <c r="E50" s="1" t="s">
        <v>35</v>
      </c>
      <c r="F50" s="12" t="s">
        <v>755</v>
      </c>
      <c r="G50" s="13">
        <v>44866</v>
      </c>
      <c r="H50" s="11" t="s">
        <v>113</v>
      </c>
      <c r="I50" s="11" t="s">
        <v>114</v>
      </c>
      <c r="J50" s="11" t="s">
        <v>114</v>
      </c>
      <c r="K50" s="11" t="s">
        <v>215</v>
      </c>
      <c r="L50" s="11" t="s">
        <v>216</v>
      </c>
      <c r="M50" s="11" t="s">
        <v>19</v>
      </c>
      <c r="N50" s="11" t="s">
        <v>19</v>
      </c>
      <c r="O50" s="11" t="s">
        <v>18</v>
      </c>
      <c r="P50" s="11" t="s">
        <v>18</v>
      </c>
      <c r="Q50" s="11" t="s">
        <v>18</v>
      </c>
      <c r="R50" s="11" t="s">
        <v>60</v>
      </c>
      <c r="S50" s="20">
        <v>40</v>
      </c>
      <c r="T50" s="11" t="s">
        <v>738</v>
      </c>
      <c r="U50" s="11" t="s">
        <v>22</v>
      </c>
      <c r="V50" s="11" t="s">
        <v>22</v>
      </c>
      <c r="W50" s="11" t="s">
        <v>23</v>
      </c>
      <c r="X50" s="11" t="s">
        <v>24</v>
      </c>
      <c r="Y50">
        <v>240</v>
      </c>
      <c r="Z50">
        <f t="shared" si="2"/>
        <v>48</v>
      </c>
    </row>
    <row r="51" spans="1:26" x14ac:dyDescent="0.35">
      <c r="A51" s="24" t="str">
        <f>+IF(B51&lt;&gt;'Terminal Handling Charge'!$B$3,"",IF(COUNTIF(B:B,B51)&gt;0,COUNTIF(B$3:B51,B51),""))</f>
        <v/>
      </c>
      <c r="B51" s="24" t="str">
        <f t="shared" si="1"/>
        <v>Terminal Handling Charge - OriginZimbabwe</v>
      </c>
      <c r="C51" s="24" t="s">
        <v>114</v>
      </c>
      <c r="D51" s="24" t="s">
        <v>746</v>
      </c>
      <c r="E51" s="1" t="s">
        <v>35</v>
      </c>
      <c r="F51" s="12" t="s">
        <v>755</v>
      </c>
      <c r="G51" s="13">
        <v>44866</v>
      </c>
      <c r="H51" s="11" t="s">
        <v>113</v>
      </c>
      <c r="I51" s="11" t="s">
        <v>114</v>
      </c>
      <c r="J51" s="11" t="s">
        <v>114</v>
      </c>
      <c r="K51" s="11" t="s">
        <v>215</v>
      </c>
      <c r="L51" s="11" t="s">
        <v>216</v>
      </c>
      <c r="M51" s="11" t="s">
        <v>19</v>
      </c>
      <c r="N51" s="11" t="s">
        <v>19</v>
      </c>
      <c r="O51" s="11" t="s">
        <v>18</v>
      </c>
      <c r="P51" s="11" t="s">
        <v>18</v>
      </c>
      <c r="Q51" s="11" t="s">
        <v>18</v>
      </c>
      <c r="R51" s="11" t="s">
        <v>64</v>
      </c>
      <c r="S51" s="20">
        <v>40</v>
      </c>
      <c r="T51" s="11" t="s">
        <v>738</v>
      </c>
      <c r="U51" s="11" t="s">
        <v>22</v>
      </c>
      <c r="V51" s="11" t="s">
        <v>22</v>
      </c>
      <c r="W51" s="11" t="s">
        <v>23</v>
      </c>
      <c r="X51" s="11" t="s">
        <v>24</v>
      </c>
      <c r="Y51">
        <v>240</v>
      </c>
      <c r="Z51">
        <f t="shared" si="2"/>
        <v>49</v>
      </c>
    </row>
    <row r="52" spans="1:26" x14ac:dyDescent="0.35">
      <c r="A52" s="24">
        <f>+IF(B52&lt;&gt;'Terminal Handling Charge'!$B$3,"",IF(COUNTIF(B:B,B52)&gt;0,COUNTIF(B$3:B52,B52),""))</f>
        <v>1</v>
      </c>
      <c r="B52" s="24" t="str">
        <f t="shared" si="1"/>
        <v>Terminal Handling Charge - OriginArgentina</v>
      </c>
      <c r="C52" s="24" t="s">
        <v>697</v>
      </c>
      <c r="D52" s="24" t="s">
        <v>746</v>
      </c>
      <c r="E52" s="1" t="s">
        <v>55</v>
      </c>
      <c r="F52" s="12" t="s">
        <v>757</v>
      </c>
      <c r="G52" s="13">
        <v>44866</v>
      </c>
      <c r="H52" s="11" t="s">
        <v>191</v>
      </c>
      <c r="I52" s="11" t="s">
        <v>192</v>
      </c>
      <c r="J52" s="11" t="s">
        <v>697</v>
      </c>
      <c r="K52" s="11" t="s">
        <v>19</v>
      </c>
      <c r="L52" s="11" t="s">
        <v>19</v>
      </c>
      <c r="M52" s="11" t="s">
        <v>19</v>
      </c>
      <c r="N52" s="11" t="s">
        <v>19</v>
      </c>
      <c r="O52" s="11" t="s">
        <v>18</v>
      </c>
      <c r="P52" s="11" t="s">
        <v>18</v>
      </c>
      <c r="Q52" s="11" t="s">
        <v>18</v>
      </c>
      <c r="R52" s="11" t="s">
        <v>40</v>
      </c>
      <c r="S52" s="20">
        <v>20</v>
      </c>
      <c r="T52" s="11" t="s">
        <v>21</v>
      </c>
      <c r="U52" s="11" t="s">
        <v>22</v>
      </c>
      <c r="V52" s="11" t="s">
        <v>22</v>
      </c>
      <c r="W52" s="11" t="s">
        <v>23</v>
      </c>
      <c r="X52" s="11" t="s">
        <v>24</v>
      </c>
      <c r="Y52">
        <v>290</v>
      </c>
      <c r="Z52">
        <f t="shared" si="2"/>
        <v>50</v>
      </c>
    </row>
    <row r="53" spans="1:26" x14ac:dyDescent="0.35">
      <c r="A53" s="24">
        <f>+IF(B53&lt;&gt;'Terminal Handling Charge'!$B$3,"",IF(COUNTIF(B:B,B53)&gt;0,COUNTIF(B$3:B53,B53),""))</f>
        <v>2</v>
      </c>
      <c r="B53" s="24" t="str">
        <f t="shared" si="1"/>
        <v>Terminal Handling Charge - OriginArgentina</v>
      </c>
      <c r="C53" s="24" t="s">
        <v>697</v>
      </c>
      <c r="D53" s="24" t="s">
        <v>746</v>
      </c>
      <c r="E53" s="1" t="s">
        <v>55</v>
      </c>
      <c r="F53" s="12" t="s">
        <v>757</v>
      </c>
      <c r="G53" s="13">
        <v>44866</v>
      </c>
      <c r="H53" s="11" t="s">
        <v>191</v>
      </c>
      <c r="I53" s="11" t="s">
        <v>192</v>
      </c>
      <c r="J53" s="11" t="s">
        <v>697</v>
      </c>
      <c r="K53" s="11" t="s">
        <v>19</v>
      </c>
      <c r="L53" s="11" t="s">
        <v>19</v>
      </c>
      <c r="M53" s="11" t="s">
        <v>19</v>
      </c>
      <c r="N53" s="11" t="s">
        <v>19</v>
      </c>
      <c r="O53" s="11" t="s">
        <v>18</v>
      </c>
      <c r="P53" s="11" t="s">
        <v>18</v>
      </c>
      <c r="Q53" s="11" t="s">
        <v>18</v>
      </c>
      <c r="R53" s="11" t="s">
        <v>20</v>
      </c>
      <c r="S53" s="20">
        <v>40</v>
      </c>
      <c r="T53" s="11" t="s">
        <v>21</v>
      </c>
      <c r="U53" s="11" t="s">
        <v>22</v>
      </c>
      <c r="V53" s="11" t="s">
        <v>22</v>
      </c>
      <c r="W53" s="11" t="s">
        <v>23</v>
      </c>
      <c r="X53" s="11" t="s">
        <v>24</v>
      </c>
      <c r="Y53">
        <v>290</v>
      </c>
      <c r="Z53">
        <f t="shared" si="2"/>
        <v>51</v>
      </c>
    </row>
    <row r="54" spans="1:26" x14ac:dyDescent="0.35">
      <c r="A54" s="24">
        <f>+IF(B54&lt;&gt;'Terminal Handling Charge'!$B$3,"",IF(COUNTIF(B:B,B54)&gt;0,COUNTIF(B$3:B54,B54),""))</f>
        <v>3</v>
      </c>
      <c r="B54" s="24" t="str">
        <f t="shared" si="1"/>
        <v>Terminal Handling Charge - OriginArgentina</v>
      </c>
      <c r="C54" s="24" t="s">
        <v>697</v>
      </c>
      <c r="D54" s="24" t="s">
        <v>746</v>
      </c>
      <c r="E54" s="1" t="s">
        <v>55</v>
      </c>
      <c r="F54" s="12" t="s">
        <v>757</v>
      </c>
      <c r="G54" s="13">
        <v>44866</v>
      </c>
      <c r="H54" s="11" t="s">
        <v>191</v>
      </c>
      <c r="I54" s="11" t="s">
        <v>192</v>
      </c>
      <c r="J54" s="11" t="s">
        <v>697</v>
      </c>
      <c r="K54" s="11" t="s">
        <v>19</v>
      </c>
      <c r="L54" s="11" t="s">
        <v>19</v>
      </c>
      <c r="M54" s="11" t="s">
        <v>19</v>
      </c>
      <c r="N54" s="11" t="s">
        <v>19</v>
      </c>
      <c r="O54" s="11" t="s">
        <v>18</v>
      </c>
      <c r="P54" s="11" t="s">
        <v>18</v>
      </c>
      <c r="Q54" s="11" t="s">
        <v>18</v>
      </c>
      <c r="R54" s="11" t="s">
        <v>65</v>
      </c>
      <c r="S54" s="20">
        <v>45</v>
      </c>
      <c r="T54" s="11" t="s">
        <v>21</v>
      </c>
      <c r="U54" s="11" t="s">
        <v>22</v>
      </c>
      <c r="V54" s="11" t="s">
        <v>22</v>
      </c>
      <c r="W54" s="11" t="s">
        <v>23</v>
      </c>
      <c r="X54" s="11" t="s">
        <v>24</v>
      </c>
      <c r="Y54">
        <v>290</v>
      </c>
      <c r="Z54">
        <f t="shared" si="2"/>
        <v>52</v>
      </c>
    </row>
    <row r="55" spans="1:26" x14ac:dyDescent="0.35">
      <c r="A55" s="24">
        <f>+IF(B55&lt;&gt;'Terminal Handling Charge'!$B$3,"",IF(COUNTIF(B:B,B55)&gt;0,COUNTIF(B$3:B55,B55),""))</f>
        <v>4</v>
      </c>
      <c r="B55" s="24" t="str">
        <f t="shared" si="1"/>
        <v>Terminal Handling Charge - OriginArgentina</v>
      </c>
      <c r="C55" s="24" t="s">
        <v>697</v>
      </c>
      <c r="D55" s="24" t="s">
        <v>746</v>
      </c>
      <c r="E55" s="1" t="s">
        <v>55</v>
      </c>
      <c r="F55" s="12" t="s">
        <v>757</v>
      </c>
      <c r="G55" s="13">
        <v>44866</v>
      </c>
      <c r="H55" s="11" t="s">
        <v>191</v>
      </c>
      <c r="I55" s="11" t="s">
        <v>192</v>
      </c>
      <c r="J55" s="11" t="s">
        <v>697</v>
      </c>
      <c r="K55" s="11" t="s">
        <v>19</v>
      </c>
      <c r="L55" s="11" t="s">
        <v>19</v>
      </c>
      <c r="M55" s="11" t="s">
        <v>19</v>
      </c>
      <c r="N55" s="11" t="s">
        <v>19</v>
      </c>
      <c r="O55" s="11" t="s">
        <v>18</v>
      </c>
      <c r="P55" s="11" t="s">
        <v>18</v>
      </c>
      <c r="Q55" s="11" t="s">
        <v>18</v>
      </c>
      <c r="R55" s="11" t="s">
        <v>27</v>
      </c>
      <c r="S55" s="20" t="s">
        <v>27</v>
      </c>
      <c r="T55" s="11" t="s">
        <v>28</v>
      </c>
      <c r="U55" s="11" t="s">
        <v>22</v>
      </c>
      <c r="V55" s="11" t="s">
        <v>22</v>
      </c>
      <c r="W55" s="11" t="s">
        <v>23</v>
      </c>
      <c r="X55" s="11" t="s">
        <v>24</v>
      </c>
      <c r="Y55">
        <v>345</v>
      </c>
      <c r="Z55">
        <f t="shared" si="2"/>
        <v>53</v>
      </c>
    </row>
    <row r="56" spans="1:26" x14ac:dyDescent="0.35">
      <c r="A56" s="24" t="str">
        <f>+IF(B56&lt;&gt;'Terminal Handling Charge'!$B$3,"",IF(COUNTIF(B:B,B56)&gt;0,COUNTIF(B$3:B56,B56),""))</f>
        <v/>
      </c>
      <c r="B56" s="24" t="str">
        <f t="shared" si="1"/>
        <v>Terminal Handling Charge - OriginZambia</v>
      </c>
      <c r="C56" s="24" t="s">
        <v>42</v>
      </c>
      <c r="D56" s="24" t="s">
        <v>746</v>
      </c>
      <c r="E56" s="1" t="s">
        <v>35</v>
      </c>
      <c r="F56" s="12" t="s">
        <v>755</v>
      </c>
      <c r="G56" s="13">
        <v>44866</v>
      </c>
      <c r="H56" s="11" t="s">
        <v>41</v>
      </c>
      <c r="I56" s="11" t="s">
        <v>42</v>
      </c>
      <c r="J56" s="11" t="s">
        <v>42</v>
      </c>
      <c r="K56" s="11" t="s">
        <v>103</v>
      </c>
      <c r="L56" s="11" t="s">
        <v>104</v>
      </c>
      <c r="M56" s="11" t="s">
        <v>19</v>
      </c>
      <c r="N56" s="11" t="s">
        <v>19</v>
      </c>
      <c r="O56" s="11" t="s">
        <v>18</v>
      </c>
      <c r="P56" s="11" t="s">
        <v>18</v>
      </c>
      <c r="Q56" s="11" t="s">
        <v>18</v>
      </c>
      <c r="R56" s="11" t="s">
        <v>45</v>
      </c>
      <c r="S56" s="20">
        <v>20</v>
      </c>
      <c r="T56" s="11" t="s">
        <v>34</v>
      </c>
      <c r="U56" s="11" t="s">
        <v>22</v>
      </c>
      <c r="V56" s="11" t="s">
        <v>22</v>
      </c>
      <c r="W56" s="11" t="s">
        <v>23</v>
      </c>
      <c r="X56" s="11" t="s">
        <v>39</v>
      </c>
      <c r="Y56">
        <v>2995</v>
      </c>
      <c r="Z56">
        <f t="shared" si="2"/>
        <v>54</v>
      </c>
    </row>
    <row r="57" spans="1:26" x14ac:dyDescent="0.35">
      <c r="A57" s="24" t="str">
        <f>+IF(B57&lt;&gt;'Terminal Handling Charge'!$B$3,"",IF(COUNTIF(B:B,B57)&gt;0,COUNTIF(B$3:B57,B57),""))</f>
        <v/>
      </c>
      <c r="B57" s="24" t="str">
        <f t="shared" si="1"/>
        <v>Terminal Handling Charge - OriginZambia</v>
      </c>
      <c r="C57" s="24" t="s">
        <v>42</v>
      </c>
      <c r="D57" s="24" t="s">
        <v>746</v>
      </c>
      <c r="E57" s="1" t="s">
        <v>35</v>
      </c>
      <c r="F57" s="12" t="s">
        <v>755</v>
      </c>
      <c r="G57" s="13">
        <v>44866</v>
      </c>
      <c r="H57" s="11" t="s">
        <v>41</v>
      </c>
      <c r="I57" s="11" t="s">
        <v>42</v>
      </c>
      <c r="J57" s="11" t="s">
        <v>42</v>
      </c>
      <c r="K57" s="11" t="s">
        <v>119</v>
      </c>
      <c r="L57" s="11" t="s">
        <v>120</v>
      </c>
      <c r="M57" s="11" t="s">
        <v>19</v>
      </c>
      <c r="N57" s="11" t="s">
        <v>19</v>
      </c>
      <c r="O57" s="11" t="s">
        <v>18</v>
      </c>
      <c r="P57" s="11" t="s">
        <v>18</v>
      </c>
      <c r="Q57" s="11" t="s">
        <v>18</v>
      </c>
      <c r="R57" s="11" t="s">
        <v>45</v>
      </c>
      <c r="S57" s="20">
        <v>20</v>
      </c>
      <c r="T57" s="11" t="s">
        <v>34</v>
      </c>
      <c r="U57" s="11" t="s">
        <v>22</v>
      </c>
      <c r="V57" s="11" t="s">
        <v>22</v>
      </c>
      <c r="W57" s="11" t="s">
        <v>23</v>
      </c>
      <c r="X57" s="11" t="s">
        <v>39</v>
      </c>
      <c r="Y57">
        <v>3375</v>
      </c>
      <c r="Z57">
        <f t="shared" si="2"/>
        <v>55</v>
      </c>
    </row>
    <row r="58" spans="1:26" x14ac:dyDescent="0.35">
      <c r="A58" s="24" t="str">
        <f>+IF(B58&lt;&gt;'Terminal Handling Charge'!$B$3,"",IF(COUNTIF(B:B,B58)&gt;0,COUNTIF(B$3:B58,B58),""))</f>
        <v/>
      </c>
      <c r="B58" s="24" t="str">
        <f t="shared" si="1"/>
        <v>Terminal Handling Charge - OriginZambia</v>
      </c>
      <c r="C58" s="24" t="s">
        <v>42</v>
      </c>
      <c r="D58" s="24" t="s">
        <v>746</v>
      </c>
      <c r="E58" s="1" t="s">
        <v>35</v>
      </c>
      <c r="F58" s="12" t="s">
        <v>755</v>
      </c>
      <c r="G58" s="13">
        <v>44866</v>
      </c>
      <c r="H58" s="11" t="s">
        <v>41</v>
      </c>
      <c r="I58" s="11" t="s">
        <v>42</v>
      </c>
      <c r="J58" s="11" t="s">
        <v>42</v>
      </c>
      <c r="K58" s="11" t="s">
        <v>43</v>
      </c>
      <c r="L58" s="11" t="s">
        <v>44</v>
      </c>
      <c r="M58" s="11" t="s">
        <v>19</v>
      </c>
      <c r="N58" s="11" t="s">
        <v>19</v>
      </c>
      <c r="O58" s="11" t="s">
        <v>18</v>
      </c>
      <c r="P58" s="11" t="s">
        <v>18</v>
      </c>
      <c r="Q58" s="11" t="s">
        <v>18</v>
      </c>
      <c r="R58" s="11" t="s">
        <v>45</v>
      </c>
      <c r="S58" s="20">
        <v>20</v>
      </c>
      <c r="T58" s="11" t="s">
        <v>34</v>
      </c>
      <c r="U58" s="11" t="s">
        <v>22</v>
      </c>
      <c r="V58" s="11" t="s">
        <v>22</v>
      </c>
      <c r="W58" s="11" t="s">
        <v>23</v>
      </c>
      <c r="X58" s="11" t="s">
        <v>39</v>
      </c>
      <c r="Y58">
        <v>3375</v>
      </c>
      <c r="Z58">
        <f t="shared" si="2"/>
        <v>56</v>
      </c>
    </row>
    <row r="59" spans="1:26" x14ac:dyDescent="0.35">
      <c r="A59" s="24" t="str">
        <f>+IF(B59&lt;&gt;'Terminal Handling Charge'!$B$3,"",IF(COUNTIF(B:B,B59)&gt;0,COUNTIF(B$3:B59,B59),""))</f>
        <v/>
      </c>
      <c r="B59" s="24" t="str">
        <f t="shared" si="1"/>
        <v>Terminal Handling Charge - OriginZambia</v>
      </c>
      <c r="C59" s="24" t="s">
        <v>42</v>
      </c>
      <c r="D59" s="24" t="s">
        <v>746</v>
      </c>
      <c r="E59" s="1" t="s">
        <v>35</v>
      </c>
      <c r="F59" s="12" t="s">
        <v>755</v>
      </c>
      <c r="G59" s="13">
        <v>44866</v>
      </c>
      <c r="H59" s="11" t="s">
        <v>41</v>
      </c>
      <c r="I59" s="11" t="s">
        <v>42</v>
      </c>
      <c r="J59" s="11" t="s">
        <v>42</v>
      </c>
      <c r="K59" s="11" t="s">
        <v>36</v>
      </c>
      <c r="L59" s="11" t="s">
        <v>37</v>
      </c>
      <c r="M59" s="11" t="s">
        <v>19</v>
      </c>
      <c r="N59" s="11" t="s">
        <v>19</v>
      </c>
      <c r="O59" s="11" t="s">
        <v>18</v>
      </c>
      <c r="P59" s="11" t="s">
        <v>18</v>
      </c>
      <c r="Q59" s="11" t="s">
        <v>18</v>
      </c>
      <c r="R59" s="11" t="s">
        <v>45</v>
      </c>
      <c r="S59" s="20">
        <v>20</v>
      </c>
      <c r="T59" s="11" t="s">
        <v>34</v>
      </c>
      <c r="U59" s="11" t="s">
        <v>22</v>
      </c>
      <c r="V59" s="11" t="s">
        <v>22</v>
      </c>
      <c r="W59" s="11" t="s">
        <v>23</v>
      </c>
      <c r="X59" s="11" t="s">
        <v>39</v>
      </c>
      <c r="Y59">
        <v>3375</v>
      </c>
      <c r="Z59">
        <f t="shared" si="2"/>
        <v>57</v>
      </c>
    </row>
    <row r="60" spans="1:26" x14ac:dyDescent="0.35">
      <c r="A60" s="24" t="str">
        <f>+IF(B60&lt;&gt;'Terminal Handling Charge'!$B$3,"",IF(COUNTIF(B:B,B60)&gt;0,COUNTIF(B$3:B60,B60),""))</f>
        <v/>
      </c>
      <c r="B60" s="24" t="str">
        <f t="shared" si="1"/>
        <v>Terminal Handling Charge - OriginZambia</v>
      </c>
      <c r="C60" s="24" t="s">
        <v>42</v>
      </c>
      <c r="D60" s="24" t="s">
        <v>746</v>
      </c>
      <c r="E60" s="1" t="s">
        <v>35</v>
      </c>
      <c r="F60" s="12" t="s">
        <v>755</v>
      </c>
      <c r="G60" s="13">
        <v>44866</v>
      </c>
      <c r="H60" s="11" t="s">
        <v>41</v>
      </c>
      <c r="I60" s="11" t="s">
        <v>42</v>
      </c>
      <c r="J60" s="11" t="s">
        <v>42</v>
      </c>
      <c r="K60" s="11" t="s">
        <v>215</v>
      </c>
      <c r="L60" s="11" t="s">
        <v>216</v>
      </c>
      <c r="M60" s="11" t="s">
        <v>19</v>
      </c>
      <c r="N60" s="11" t="s">
        <v>19</v>
      </c>
      <c r="O60" s="11" t="s">
        <v>18</v>
      </c>
      <c r="P60" s="11" t="s">
        <v>18</v>
      </c>
      <c r="Q60" s="11" t="s">
        <v>18</v>
      </c>
      <c r="R60" s="11" t="s">
        <v>45</v>
      </c>
      <c r="S60" s="20">
        <v>20</v>
      </c>
      <c r="T60" s="11" t="s">
        <v>34</v>
      </c>
      <c r="U60" s="11" t="s">
        <v>22</v>
      </c>
      <c r="V60" s="11" t="s">
        <v>22</v>
      </c>
      <c r="W60" s="11" t="s">
        <v>23</v>
      </c>
      <c r="X60" s="11" t="s">
        <v>24</v>
      </c>
      <c r="Y60">
        <v>150</v>
      </c>
      <c r="Z60">
        <f t="shared" si="2"/>
        <v>58</v>
      </c>
    </row>
    <row r="61" spans="1:26" x14ac:dyDescent="0.35">
      <c r="A61" s="24" t="str">
        <f>+IF(B61&lt;&gt;'Terminal Handling Charge'!$B$3,"",IF(COUNTIF(B:B,B61)&gt;0,COUNTIF(B$3:B61,B61),""))</f>
        <v/>
      </c>
      <c r="B61" s="24" t="str">
        <f t="shared" si="1"/>
        <v>Terminal Handling Charge - OriginZambia</v>
      </c>
      <c r="C61" s="24" t="s">
        <v>42</v>
      </c>
      <c r="D61" s="24" t="s">
        <v>746</v>
      </c>
      <c r="E61" s="1" t="s">
        <v>35</v>
      </c>
      <c r="F61" s="12" t="s">
        <v>755</v>
      </c>
      <c r="G61" s="13">
        <v>44866</v>
      </c>
      <c r="H61" s="11" t="s">
        <v>41</v>
      </c>
      <c r="I61" s="11" t="s">
        <v>42</v>
      </c>
      <c r="J61" s="11" t="s">
        <v>42</v>
      </c>
      <c r="K61" s="11" t="s">
        <v>43</v>
      </c>
      <c r="L61" s="11" t="s">
        <v>44</v>
      </c>
      <c r="M61" s="11" t="s">
        <v>19</v>
      </c>
      <c r="N61" s="11" t="s">
        <v>19</v>
      </c>
      <c r="O61" s="11" t="s">
        <v>18</v>
      </c>
      <c r="P61" s="11" t="s">
        <v>18</v>
      </c>
      <c r="Q61" s="11" t="s">
        <v>18</v>
      </c>
      <c r="R61" s="11" t="s">
        <v>737</v>
      </c>
      <c r="S61" s="20">
        <v>40</v>
      </c>
      <c r="T61" s="11" t="s">
        <v>34</v>
      </c>
      <c r="U61" s="11" t="s">
        <v>22</v>
      </c>
      <c r="V61" s="11" t="s">
        <v>22</v>
      </c>
      <c r="W61" s="11" t="s">
        <v>23</v>
      </c>
      <c r="X61" s="11" t="s">
        <v>39</v>
      </c>
      <c r="Y61">
        <v>5005</v>
      </c>
      <c r="Z61">
        <f t="shared" si="2"/>
        <v>59</v>
      </c>
    </row>
    <row r="62" spans="1:26" x14ac:dyDescent="0.35">
      <c r="A62" s="24" t="str">
        <f>+IF(B62&lt;&gt;'Terminal Handling Charge'!$B$3,"",IF(COUNTIF(B:B,B62)&gt;0,COUNTIF(B$3:B62,B62),""))</f>
        <v/>
      </c>
      <c r="B62" s="24" t="str">
        <f t="shared" si="1"/>
        <v>Terminal Handling Charge - OriginZambia</v>
      </c>
      <c r="C62" s="24" t="s">
        <v>42</v>
      </c>
      <c r="D62" s="24" t="s">
        <v>746</v>
      </c>
      <c r="E62" s="1" t="s">
        <v>35</v>
      </c>
      <c r="F62" s="12" t="s">
        <v>755</v>
      </c>
      <c r="G62" s="13">
        <v>44866</v>
      </c>
      <c r="H62" s="11" t="s">
        <v>41</v>
      </c>
      <c r="I62" s="11" t="s">
        <v>42</v>
      </c>
      <c r="J62" s="11" t="s">
        <v>42</v>
      </c>
      <c r="K62" s="11" t="s">
        <v>119</v>
      </c>
      <c r="L62" s="11" t="s">
        <v>120</v>
      </c>
      <c r="M62" s="11" t="s">
        <v>19</v>
      </c>
      <c r="N62" s="11" t="s">
        <v>19</v>
      </c>
      <c r="O62" s="11" t="s">
        <v>18</v>
      </c>
      <c r="P62" s="11" t="s">
        <v>18</v>
      </c>
      <c r="Q62" s="11" t="s">
        <v>18</v>
      </c>
      <c r="R62" s="11" t="s">
        <v>737</v>
      </c>
      <c r="S62" s="20">
        <v>40</v>
      </c>
      <c r="T62" s="11" t="s">
        <v>34</v>
      </c>
      <c r="U62" s="11" t="s">
        <v>22</v>
      </c>
      <c r="V62" s="11" t="s">
        <v>22</v>
      </c>
      <c r="W62" s="11" t="s">
        <v>23</v>
      </c>
      <c r="X62" s="11" t="s">
        <v>39</v>
      </c>
      <c r="Y62">
        <v>5005</v>
      </c>
      <c r="Z62">
        <f t="shared" si="2"/>
        <v>60</v>
      </c>
    </row>
    <row r="63" spans="1:26" x14ac:dyDescent="0.35">
      <c r="A63" s="24" t="str">
        <f>+IF(B63&lt;&gt;'Terminal Handling Charge'!$B$3,"",IF(COUNTIF(B:B,B63)&gt;0,COUNTIF(B$3:B63,B63),""))</f>
        <v/>
      </c>
      <c r="B63" s="24" t="str">
        <f t="shared" si="1"/>
        <v>Terminal Handling Charge - OriginZambia</v>
      </c>
      <c r="C63" s="24" t="s">
        <v>42</v>
      </c>
      <c r="D63" s="24" t="s">
        <v>746</v>
      </c>
      <c r="E63" s="1" t="s">
        <v>35</v>
      </c>
      <c r="F63" s="12" t="s">
        <v>755</v>
      </c>
      <c r="G63" s="13">
        <v>44866</v>
      </c>
      <c r="H63" s="11" t="s">
        <v>41</v>
      </c>
      <c r="I63" s="11" t="s">
        <v>42</v>
      </c>
      <c r="J63" s="11" t="s">
        <v>42</v>
      </c>
      <c r="K63" s="11" t="s">
        <v>103</v>
      </c>
      <c r="L63" s="11" t="s">
        <v>104</v>
      </c>
      <c r="M63" s="11" t="s">
        <v>19</v>
      </c>
      <c r="N63" s="11" t="s">
        <v>19</v>
      </c>
      <c r="O63" s="11" t="s">
        <v>18</v>
      </c>
      <c r="P63" s="11" t="s">
        <v>18</v>
      </c>
      <c r="Q63" s="11" t="s">
        <v>18</v>
      </c>
      <c r="R63" s="11" t="s">
        <v>737</v>
      </c>
      <c r="S63" s="20">
        <v>40</v>
      </c>
      <c r="T63" s="11" t="s">
        <v>34</v>
      </c>
      <c r="U63" s="11" t="s">
        <v>22</v>
      </c>
      <c r="V63" s="11" t="s">
        <v>22</v>
      </c>
      <c r="W63" s="11" t="s">
        <v>23</v>
      </c>
      <c r="X63" s="11" t="s">
        <v>39</v>
      </c>
      <c r="Y63">
        <v>4675</v>
      </c>
      <c r="Z63">
        <f t="shared" si="2"/>
        <v>61</v>
      </c>
    </row>
    <row r="64" spans="1:26" x14ac:dyDescent="0.35">
      <c r="A64" s="24" t="str">
        <f>+IF(B64&lt;&gt;'Terminal Handling Charge'!$B$3,"",IF(COUNTIF(B:B,B64)&gt;0,COUNTIF(B$3:B64,B64),""))</f>
        <v/>
      </c>
      <c r="B64" s="24" t="str">
        <f t="shared" si="1"/>
        <v>Terminal Handling Charge - OriginZambia</v>
      </c>
      <c r="C64" s="24" t="s">
        <v>42</v>
      </c>
      <c r="D64" s="24" t="s">
        <v>746</v>
      </c>
      <c r="E64" s="1" t="s">
        <v>35</v>
      </c>
      <c r="F64" s="12" t="s">
        <v>755</v>
      </c>
      <c r="G64" s="13">
        <v>44866</v>
      </c>
      <c r="H64" s="11" t="s">
        <v>41</v>
      </c>
      <c r="I64" s="11" t="s">
        <v>42</v>
      </c>
      <c r="J64" s="11" t="s">
        <v>42</v>
      </c>
      <c r="K64" s="11" t="s">
        <v>36</v>
      </c>
      <c r="L64" s="11" t="s">
        <v>37</v>
      </c>
      <c r="M64" s="11" t="s">
        <v>19</v>
      </c>
      <c r="N64" s="11" t="s">
        <v>19</v>
      </c>
      <c r="O64" s="11" t="s">
        <v>18</v>
      </c>
      <c r="P64" s="11" t="s">
        <v>18</v>
      </c>
      <c r="Q64" s="11" t="s">
        <v>18</v>
      </c>
      <c r="R64" s="11" t="s">
        <v>737</v>
      </c>
      <c r="S64" s="20">
        <v>40</v>
      </c>
      <c r="T64" s="11" t="s">
        <v>34</v>
      </c>
      <c r="U64" s="11" t="s">
        <v>22</v>
      </c>
      <c r="V64" s="11" t="s">
        <v>22</v>
      </c>
      <c r="W64" s="11" t="s">
        <v>23</v>
      </c>
      <c r="X64" s="11" t="s">
        <v>39</v>
      </c>
      <c r="Y64">
        <v>5005</v>
      </c>
      <c r="Z64">
        <f t="shared" si="2"/>
        <v>62</v>
      </c>
    </row>
    <row r="65" spans="1:26" x14ac:dyDescent="0.35">
      <c r="A65" s="24" t="str">
        <f>+IF(B65&lt;&gt;'Terminal Handling Charge'!$B$3,"",IF(COUNTIF(B:B,B65)&gt;0,COUNTIF(B$3:B65,B65),""))</f>
        <v/>
      </c>
      <c r="B65" s="24" t="str">
        <f t="shared" si="1"/>
        <v>Terminal Handling Charge - OriginZambia</v>
      </c>
      <c r="C65" s="24" t="s">
        <v>42</v>
      </c>
      <c r="D65" s="24" t="s">
        <v>746</v>
      </c>
      <c r="E65" s="1" t="s">
        <v>35</v>
      </c>
      <c r="F65" s="12" t="s">
        <v>755</v>
      </c>
      <c r="G65" s="13">
        <v>44866</v>
      </c>
      <c r="H65" s="11" t="s">
        <v>41</v>
      </c>
      <c r="I65" s="11" t="s">
        <v>42</v>
      </c>
      <c r="J65" s="11" t="s">
        <v>42</v>
      </c>
      <c r="K65" s="11" t="s">
        <v>215</v>
      </c>
      <c r="L65" s="11" t="s">
        <v>216</v>
      </c>
      <c r="M65" s="11" t="s">
        <v>19</v>
      </c>
      <c r="N65" s="11" t="s">
        <v>19</v>
      </c>
      <c r="O65" s="11" t="s">
        <v>18</v>
      </c>
      <c r="P65" s="11" t="s">
        <v>18</v>
      </c>
      <c r="Q65" s="11" t="s">
        <v>18</v>
      </c>
      <c r="R65" s="11" t="s">
        <v>737</v>
      </c>
      <c r="S65" s="20">
        <v>40</v>
      </c>
      <c r="T65" s="11" t="s">
        <v>34</v>
      </c>
      <c r="U65" s="11" t="s">
        <v>22</v>
      </c>
      <c r="V65" s="11" t="s">
        <v>22</v>
      </c>
      <c r="W65" s="11" t="s">
        <v>23</v>
      </c>
      <c r="X65" s="11" t="s">
        <v>24</v>
      </c>
      <c r="Y65">
        <v>240</v>
      </c>
      <c r="Z65">
        <f t="shared" si="2"/>
        <v>63</v>
      </c>
    </row>
    <row r="66" spans="1:26" x14ac:dyDescent="0.35">
      <c r="A66" s="24" t="str">
        <f>+IF(B66&lt;&gt;'Terminal Handling Charge'!$B$3,"",IF(COUNTIF(B:B,B66)&gt;0,COUNTIF(B$3:B66,B66),""))</f>
        <v/>
      </c>
      <c r="B66" s="24" t="str">
        <f t="shared" si="1"/>
        <v>Terminal Handling Charge - OriginZambia</v>
      </c>
      <c r="C66" s="24" t="s">
        <v>42</v>
      </c>
      <c r="D66" s="24" t="s">
        <v>746</v>
      </c>
      <c r="E66" s="1" t="s">
        <v>35</v>
      </c>
      <c r="F66" s="12" t="s">
        <v>755</v>
      </c>
      <c r="G66" s="13">
        <v>44866</v>
      </c>
      <c r="H66" s="11" t="s">
        <v>41</v>
      </c>
      <c r="I66" s="11" t="s">
        <v>42</v>
      </c>
      <c r="J66" s="11" t="s">
        <v>42</v>
      </c>
      <c r="K66" s="11" t="s">
        <v>119</v>
      </c>
      <c r="L66" s="11" t="s">
        <v>120</v>
      </c>
      <c r="M66" s="11" t="s">
        <v>19</v>
      </c>
      <c r="N66" s="11" t="s">
        <v>19</v>
      </c>
      <c r="O66" s="11" t="s">
        <v>18</v>
      </c>
      <c r="P66" s="11" t="s">
        <v>18</v>
      </c>
      <c r="Q66" s="11" t="s">
        <v>18</v>
      </c>
      <c r="R66" s="11" t="s">
        <v>65</v>
      </c>
      <c r="S66" s="20">
        <v>45</v>
      </c>
      <c r="T66" s="11" t="s">
        <v>34</v>
      </c>
      <c r="U66" s="11" t="s">
        <v>22</v>
      </c>
      <c r="V66" s="11" t="s">
        <v>22</v>
      </c>
      <c r="W66" s="11" t="s">
        <v>23</v>
      </c>
      <c r="X66" s="11" t="s">
        <v>39</v>
      </c>
      <c r="Y66">
        <v>5005</v>
      </c>
      <c r="Z66">
        <f t="shared" si="2"/>
        <v>64</v>
      </c>
    </row>
    <row r="67" spans="1:26" x14ac:dyDescent="0.35">
      <c r="A67" s="24" t="str">
        <f>+IF(B67&lt;&gt;'Terminal Handling Charge'!$B$3,"",IF(COUNTIF(B:B,B67)&gt;0,COUNTIF(B$3:B67,B67),""))</f>
        <v/>
      </c>
      <c r="B67" s="24" t="str">
        <f t="shared" ref="B67:B130" si="3">D67&amp;C67</f>
        <v>Terminal Handling Charge - OriginZambia</v>
      </c>
      <c r="C67" s="24" t="s">
        <v>42</v>
      </c>
      <c r="D67" s="24" t="s">
        <v>746</v>
      </c>
      <c r="E67" s="1" t="s">
        <v>35</v>
      </c>
      <c r="F67" s="12" t="s">
        <v>755</v>
      </c>
      <c r="G67" s="13">
        <v>44866</v>
      </c>
      <c r="H67" s="11" t="s">
        <v>41</v>
      </c>
      <c r="I67" s="11" t="s">
        <v>42</v>
      </c>
      <c r="J67" s="11" t="s">
        <v>42</v>
      </c>
      <c r="K67" s="11" t="s">
        <v>36</v>
      </c>
      <c r="L67" s="11" t="s">
        <v>37</v>
      </c>
      <c r="M67" s="11" t="s">
        <v>19</v>
      </c>
      <c r="N67" s="11" t="s">
        <v>19</v>
      </c>
      <c r="O67" s="11" t="s">
        <v>18</v>
      </c>
      <c r="P67" s="11" t="s">
        <v>18</v>
      </c>
      <c r="Q67" s="11" t="s">
        <v>18</v>
      </c>
      <c r="R67" s="11" t="s">
        <v>65</v>
      </c>
      <c r="S67" s="20">
        <v>45</v>
      </c>
      <c r="T67" s="11" t="s">
        <v>34</v>
      </c>
      <c r="U67" s="11" t="s">
        <v>22</v>
      </c>
      <c r="V67" s="11" t="s">
        <v>22</v>
      </c>
      <c r="W67" s="11" t="s">
        <v>23</v>
      </c>
      <c r="X67" s="11" t="s">
        <v>39</v>
      </c>
      <c r="Y67">
        <v>5005</v>
      </c>
      <c r="Z67">
        <f t="shared" ref="Z67:Z130" si="4">Z66+1</f>
        <v>65</v>
      </c>
    </row>
    <row r="68" spans="1:26" x14ac:dyDescent="0.35">
      <c r="A68" s="24" t="str">
        <f>+IF(B68&lt;&gt;'Terminal Handling Charge'!$B$3,"",IF(COUNTIF(B:B,B68)&gt;0,COUNTIF(B$3:B68,B68),""))</f>
        <v/>
      </c>
      <c r="B68" s="24" t="str">
        <f t="shared" si="3"/>
        <v>Terminal Handling Charge - OriginZambia</v>
      </c>
      <c r="C68" s="24" t="s">
        <v>42</v>
      </c>
      <c r="D68" s="24" t="s">
        <v>746</v>
      </c>
      <c r="E68" s="1" t="s">
        <v>35</v>
      </c>
      <c r="F68" s="12" t="s">
        <v>755</v>
      </c>
      <c r="G68" s="13">
        <v>44866</v>
      </c>
      <c r="H68" s="11" t="s">
        <v>41</v>
      </c>
      <c r="I68" s="11" t="s">
        <v>42</v>
      </c>
      <c r="J68" s="11" t="s">
        <v>42</v>
      </c>
      <c r="K68" s="11" t="s">
        <v>103</v>
      </c>
      <c r="L68" s="11" t="s">
        <v>104</v>
      </c>
      <c r="M68" s="11" t="s">
        <v>19</v>
      </c>
      <c r="N68" s="11" t="s">
        <v>19</v>
      </c>
      <c r="O68" s="11" t="s">
        <v>18</v>
      </c>
      <c r="P68" s="11" t="s">
        <v>18</v>
      </c>
      <c r="Q68" s="11" t="s">
        <v>18</v>
      </c>
      <c r="R68" s="11" t="s">
        <v>65</v>
      </c>
      <c r="S68" s="20">
        <v>45</v>
      </c>
      <c r="T68" s="11" t="s">
        <v>34</v>
      </c>
      <c r="U68" s="11" t="s">
        <v>22</v>
      </c>
      <c r="V68" s="11" t="s">
        <v>22</v>
      </c>
      <c r="W68" s="11" t="s">
        <v>23</v>
      </c>
      <c r="X68" s="11" t="s">
        <v>39</v>
      </c>
      <c r="Y68">
        <v>4675</v>
      </c>
      <c r="Z68">
        <f t="shared" si="4"/>
        <v>66</v>
      </c>
    </row>
    <row r="69" spans="1:26" x14ac:dyDescent="0.35">
      <c r="A69" s="24" t="str">
        <f>+IF(B69&lt;&gt;'Terminal Handling Charge'!$B$3,"",IF(COUNTIF(B:B,B69)&gt;0,COUNTIF(B$3:B69,B69),""))</f>
        <v/>
      </c>
      <c r="B69" s="24" t="str">
        <f t="shared" si="3"/>
        <v>Terminal Handling Charge - OriginZambia</v>
      </c>
      <c r="C69" s="24" t="s">
        <v>42</v>
      </c>
      <c r="D69" s="24" t="s">
        <v>746</v>
      </c>
      <c r="E69" s="1" t="s">
        <v>35</v>
      </c>
      <c r="F69" s="12" t="s">
        <v>755</v>
      </c>
      <c r="G69" s="13">
        <v>44866</v>
      </c>
      <c r="H69" s="11" t="s">
        <v>41</v>
      </c>
      <c r="I69" s="11" t="s">
        <v>42</v>
      </c>
      <c r="J69" s="11" t="s">
        <v>42</v>
      </c>
      <c r="K69" s="11" t="s">
        <v>43</v>
      </c>
      <c r="L69" s="11" t="s">
        <v>44</v>
      </c>
      <c r="M69" s="11" t="s">
        <v>19</v>
      </c>
      <c r="N69" s="11" t="s">
        <v>19</v>
      </c>
      <c r="O69" s="11" t="s">
        <v>18</v>
      </c>
      <c r="P69" s="11" t="s">
        <v>18</v>
      </c>
      <c r="Q69" s="11" t="s">
        <v>18</v>
      </c>
      <c r="R69" s="11" t="s">
        <v>65</v>
      </c>
      <c r="S69" s="20">
        <v>45</v>
      </c>
      <c r="T69" s="11" t="s">
        <v>34</v>
      </c>
      <c r="U69" s="11" t="s">
        <v>22</v>
      </c>
      <c r="V69" s="11" t="s">
        <v>22</v>
      </c>
      <c r="W69" s="11" t="s">
        <v>23</v>
      </c>
      <c r="X69" s="11" t="s">
        <v>39</v>
      </c>
      <c r="Y69">
        <v>5005</v>
      </c>
      <c r="Z69">
        <f t="shared" si="4"/>
        <v>67</v>
      </c>
    </row>
    <row r="70" spans="1:26" x14ac:dyDescent="0.35">
      <c r="A70" s="24" t="str">
        <f>+IF(B70&lt;&gt;'Terminal Handling Charge'!$B$3,"",IF(COUNTIF(B:B,B70)&gt;0,COUNTIF(B$3:B70,B70),""))</f>
        <v/>
      </c>
      <c r="B70" s="24" t="str">
        <f t="shared" si="3"/>
        <v>Terminal Handling Charge - OriginZambia</v>
      </c>
      <c r="C70" s="24" t="s">
        <v>42</v>
      </c>
      <c r="D70" s="24" t="s">
        <v>746</v>
      </c>
      <c r="E70" s="1" t="s">
        <v>35</v>
      </c>
      <c r="F70" s="12" t="s">
        <v>755</v>
      </c>
      <c r="G70" s="13">
        <v>44866</v>
      </c>
      <c r="H70" s="11" t="s">
        <v>41</v>
      </c>
      <c r="I70" s="11" t="s">
        <v>42</v>
      </c>
      <c r="J70" s="11" t="s">
        <v>42</v>
      </c>
      <c r="K70" s="11" t="s">
        <v>215</v>
      </c>
      <c r="L70" s="11" t="s">
        <v>216</v>
      </c>
      <c r="M70" s="11" t="s">
        <v>19</v>
      </c>
      <c r="N70" s="11" t="s">
        <v>19</v>
      </c>
      <c r="O70" s="11" t="s">
        <v>18</v>
      </c>
      <c r="P70" s="11" t="s">
        <v>18</v>
      </c>
      <c r="Q70" s="11" t="s">
        <v>18</v>
      </c>
      <c r="R70" s="11" t="s">
        <v>65</v>
      </c>
      <c r="S70" s="20">
        <v>45</v>
      </c>
      <c r="T70" s="11" t="s">
        <v>34</v>
      </c>
      <c r="U70" s="11" t="s">
        <v>22</v>
      </c>
      <c r="V70" s="11" t="s">
        <v>22</v>
      </c>
      <c r="W70" s="11" t="s">
        <v>23</v>
      </c>
      <c r="X70" s="11" t="s">
        <v>24</v>
      </c>
      <c r="Y70">
        <v>240</v>
      </c>
      <c r="Z70">
        <f t="shared" si="4"/>
        <v>68</v>
      </c>
    </row>
    <row r="71" spans="1:26" x14ac:dyDescent="0.35">
      <c r="A71" s="24" t="str">
        <f>+IF(B71&lt;&gt;'Terminal Handling Charge'!$B$3,"",IF(COUNTIF(B:B,B71)&gt;0,COUNTIF(B$3:B71,B71),""))</f>
        <v/>
      </c>
      <c r="B71" s="24" t="str">
        <f t="shared" si="3"/>
        <v>Terminal Handling Charge - OriginZambia</v>
      </c>
      <c r="C71" s="24" t="s">
        <v>42</v>
      </c>
      <c r="D71" s="24" t="s">
        <v>746</v>
      </c>
      <c r="E71" s="1" t="s">
        <v>35</v>
      </c>
      <c r="F71" s="12" t="s">
        <v>755</v>
      </c>
      <c r="G71" s="13">
        <v>44866</v>
      </c>
      <c r="H71" s="11" t="s">
        <v>41</v>
      </c>
      <c r="I71" s="11" t="s">
        <v>42</v>
      </c>
      <c r="J71" s="11" t="s">
        <v>42</v>
      </c>
      <c r="K71" s="11" t="s">
        <v>43</v>
      </c>
      <c r="L71" s="11" t="s">
        <v>44</v>
      </c>
      <c r="M71" s="11" t="s">
        <v>19</v>
      </c>
      <c r="N71" s="11" t="s">
        <v>19</v>
      </c>
      <c r="O71" s="11" t="s">
        <v>18</v>
      </c>
      <c r="P71" s="11" t="s">
        <v>18</v>
      </c>
      <c r="Q71" s="11" t="s">
        <v>18</v>
      </c>
      <c r="R71" s="11" t="s">
        <v>40</v>
      </c>
      <c r="S71" s="20">
        <v>20</v>
      </c>
      <c r="T71" s="11" t="s">
        <v>21</v>
      </c>
      <c r="U71" s="11" t="s">
        <v>22</v>
      </c>
      <c r="V71" s="11" t="s">
        <v>22</v>
      </c>
      <c r="W71" s="11" t="s">
        <v>23</v>
      </c>
      <c r="X71" s="11" t="s">
        <v>39</v>
      </c>
      <c r="Y71">
        <v>2410</v>
      </c>
      <c r="Z71">
        <f t="shared" si="4"/>
        <v>69</v>
      </c>
    </row>
    <row r="72" spans="1:26" x14ac:dyDescent="0.35">
      <c r="A72" s="24" t="str">
        <f>+IF(B72&lt;&gt;'Terminal Handling Charge'!$B$3,"",IF(COUNTIF(B:B,B72)&gt;0,COUNTIF(B$3:B72,B72),""))</f>
        <v/>
      </c>
      <c r="B72" s="24" t="str">
        <f t="shared" si="3"/>
        <v>Terminal Handling Charge - OriginZambia</v>
      </c>
      <c r="C72" s="24" t="s">
        <v>42</v>
      </c>
      <c r="D72" s="24" t="s">
        <v>746</v>
      </c>
      <c r="E72" s="1" t="s">
        <v>35</v>
      </c>
      <c r="F72" s="12" t="s">
        <v>755</v>
      </c>
      <c r="G72" s="13">
        <v>44866</v>
      </c>
      <c r="H72" s="11" t="s">
        <v>41</v>
      </c>
      <c r="I72" s="11" t="s">
        <v>42</v>
      </c>
      <c r="J72" s="11" t="s">
        <v>42</v>
      </c>
      <c r="K72" s="11" t="s">
        <v>36</v>
      </c>
      <c r="L72" s="11" t="s">
        <v>37</v>
      </c>
      <c r="M72" s="11" t="s">
        <v>19</v>
      </c>
      <c r="N72" s="11" t="s">
        <v>19</v>
      </c>
      <c r="O72" s="11" t="s">
        <v>18</v>
      </c>
      <c r="P72" s="11" t="s">
        <v>18</v>
      </c>
      <c r="Q72" s="11" t="s">
        <v>18</v>
      </c>
      <c r="R72" s="11" t="s">
        <v>40</v>
      </c>
      <c r="S72" s="20">
        <v>20</v>
      </c>
      <c r="T72" s="11" t="s">
        <v>21</v>
      </c>
      <c r="U72" s="11" t="s">
        <v>22</v>
      </c>
      <c r="V72" s="11" t="s">
        <v>22</v>
      </c>
      <c r="W72" s="11" t="s">
        <v>23</v>
      </c>
      <c r="X72" s="11" t="s">
        <v>39</v>
      </c>
      <c r="Y72">
        <v>2410</v>
      </c>
      <c r="Z72">
        <f t="shared" si="4"/>
        <v>70</v>
      </c>
    </row>
    <row r="73" spans="1:26" x14ac:dyDescent="0.35">
      <c r="A73" s="24" t="str">
        <f>+IF(B73&lt;&gt;'Terminal Handling Charge'!$B$3,"",IF(COUNTIF(B:B,B73)&gt;0,COUNTIF(B$3:B73,B73),""))</f>
        <v/>
      </c>
      <c r="B73" s="24" t="str">
        <f t="shared" si="3"/>
        <v>Terminal Handling Charge - OriginZambia</v>
      </c>
      <c r="C73" s="24" t="s">
        <v>42</v>
      </c>
      <c r="D73" s="24" t="s">
        <v>746</v>
      </c>
      <c r="E73" s="1" t="s">
        <v>35</v>
      </c>
      <c r="F73" s="12" t="s">
        <v>755</v>
      </c>
      <c r="G73" s="13">
        <v>44866</v>
      </c>
      <c r="H73" s="11" t="s">
        <v>41</v>
      </c>
      <c r="I73" s="11" t="s">
        <v>42</v>
      </c>
      <c r="J73" s="11" t="s">
        <v>42</v>
      </c>
      <c r="K73" s="11" t="s">
        <v>103</v>
      </c>
      <c r="L73" s="11" t="s">
        <v>104</v>
      </c>
      <c r="M73" s="11" t="s">
        <v>19</v>
      </c>
      <c r="N73" s="11" t="s">
        <v>19</v>
      </c>
      <c r="O73" s="11" t="s">
        <v>18</v>
      </c>
      <c r="P73" s="11" t="s">
        <v>18</v>
      </c>
      <c r="Q73" s="11" t="s">
        <v>18</v>
      </c>
      <c r="R73" s="11" t="s">
        <v>40</v>
      </c>
      <c r="S73" s="20">
        <v>20</v>
      </c>
      <c r="T73" s="11" t="s">
        <v>21</v>
      </c>
      <c r="U73" s="11" t="s">
        <v>22</v>
      </c>
      <c r="V73" s="11" t="s">
        <v>22</v>
      </c>
      <c r="W73" s="11" t="s">
        <v>23</v>
      </c>
      <c r="X73" s="11" t="s">
        <v>39</v>
      </c>
      <c r="Y73">
        <v>1985</v>
      </c>
      <c r="Z73">
        <f t="shared" si="4"/>
        <v>71</v>
      </c>
    </row>
    <row r="74" spans="1:26" x14ac:dyDescent="0.35">
      <c r="A74" s="24" t="str">
        <f>+IF(B74&lt;&gt;'Terminal Handling Charge'!$B$3,"",IF(COUNTIF(B:B,B74)&gt;0,COUNTIF(B$3:B74,B74),""))</f>
        <v/>
      </c>
      <c r="B74" s="24" t="str">
        <f t="shared" si="3"/>
        <v>Terminal Handling Charge - OriginZambia</v>
      </c>
      <c r="C74" s="24" t="s">
        <v>42</v>
      </c>
      <c r="D74" s="24" t="s">
        <v>746</v>
      </c>
      <c r="E74" s="1" t="s">
        <v>35</v>
      </c>
      <c r="F74" s="12" t="s">
        <v>755</v>
      </c>
      <c r="G74" s="13">
        <v>44866</v>
      </c>
      <c r="H74" s="11" t="s">
        <v>41</v>
      </c>
      <c r="I74" s="11" t="s">
        <v>42</v>
      </c>
      <c r="J74" s="11" t="s">
        <v>42</v>
      </c>
      <c r="K74" s="11" t="s">
        <v>119</v>
      </c>
      <c r="L74" s="11" t="s">
        <v>120</v>
      </c>
      <c r="M74" s="11" t="s">
        <v>19</v>
      </c>
      <c r="N74" s="11" t="s">
        <v>19</v>
      </c>
      <c r="O74" s="11" t="s">
        <v>18</v>
      </c>
      <c r="P74" s="11" t="s">
        <v>18</v>
      </c>
      <c r="Q74" s="11" t="s">
        <v>18</v>
      </c>
      <c r="R74" s="11" t="s">
        <v>40</v>
      </c>
      <c r="S74" s="20">
        <v>20</v>
      </c>
      <c r="T74" s="11" t="s">
        <v>21</v>
      </c>
      <c r="U74" s="11" t="s">
        <v>22</v>
      </c>
      <c r="V74" s="11" t="s">
        <v>22</v>
      </c>
      <c r="W74" s="11" t="s">
        <v>23</v>
      </c>
      <c r="X74" s="11" t="s">
        <v>39</v>
      </c>
      <c r="Y74">
        <v>2410</v>
      </c>
      <c r="Z74">
        <f t="shared" si="4"/>
        <v>72</v>
      </c>
    </row>
    <row r="75" spans="1:26" x14ac:dyDescent="0.35">
      <c r="A75" s="24" t="str">
        <f>+IF(B75&lt;&gt;'Terminal Handling Charge'!$B$3,"",IF(COUNTIF(B:B,B75)&gt;0,COUNTIF(B$3:B75,B75),""))</f>
        <v/>
      </c>
      <c r="B75" s="24" t="str">
        <f t="shared" si="3"/>
        <v>Terminal Handling Charge - OriginZambia</v>
      </c>
      <c r="C75" s="24" t="s">
        <v>42</v>
      </c>
      <c r="D75" s="24" t="s">
        <v>746</v>
      </c>
      <c r="E75" s="1" t="s">
        <v>35</v>
      </c>
      <c r="F75" s="12" t="s">
        <v>755</v>
      </c>
      <c r="G75" s="13">
        <v>44866</v>
      </c>
      <c r="H75" s="11" t="s">
        <v>41</v>
      </c>
      <c r="I75" s="11" t="s">
        <v>42</v>
      </c>
      <c r="J75" s="11" t="s">
        <v>42</v>
      </c>
      <c r="K75" s="11" t="s">
        <v>215</v>
      </c>
      <c r="L75" s="11" t="s">
        <v>216</v>
      </c>
      <c r="M75" s="11" t="s">
        <v>19</v>
      </c>
      <c r="N75" s="11" t="s">
        <v>19</v>
      </c>
      <c r="O75" s="11" t="s">
        <v>18</v>
      </c>
      <c r="P75" s="11" t="s">
        <v>18</v>
      </c>
      <c r="Q75" s="11" t="s">
        <v>18</v>
      </c>
      <c r="R75" s="11" t="s">
        <v>56</v>
      </c>
      <c r="S75" s="20">
        <v>20</v>
      </c>
      <c r="T75" s="11" t="s">
        <v>21</v>
      </c>
      <c r="U75" s="11" t="s">
        <v>22</v>
      </c>
      <c r="V75" s="11" t="s">
        <v>22</v>
      </c>
      <c r="W75" s="11" t="s">
        <v>23</v>
      </c>
      <c r="X75" s="11" t="s">
        <v>24</v>
      </c>
      <c r="Y75">
        <v>150</v>
      </c>
      <c r="Z75">
        <f t="shared" si="4"/>
        <v>73</v>
      </c>
    </row>
    <row r="76" spans="1:26" x14ac:dyDescent="0.35">
      <c r="A76" s="24" t="str">
        <f>+IF(B76&lt;&gt;'Terminal Handling Charge'!$B$3,"",IF(COUNTIF(B:B,B76)&gt;0,COUNTIF(B$3:B76,B76),""))</f>
        <v/>
      </c>
      <c r="B76" s="24" t="str">
        <f t="shared" si="3"/>
        <v>Terminal Handling Charge - OriginZambia</v>
      </c>
      <c r="C76" s="24" t="s">
        <v>42</v>
      </c>
      <c r="D76" s="24" t="s">
        <v>746</v>
      </c>
      <c r="E76" s="1" t="s">
        <v>35</v>
      </c>
      <c r="F76" s="12" t="s">
        <v>755</v>
      </c>
      <c r="G76" s="13">
        <v>44866</v>
      </c>
      <c r="H76" s="11" t="s">
        <v>41</v>
      </c>
      <c r="I76" s="11" t="s">
        <v>42</v>
      </c>
      <c r="J76" s="11" t="s">
        <v>42</v>
      </c>
      <c r="K76" s="11" t="s">
        <v>215</v>
      </c>
      <c r="L76" s="11" t="s">
        <v>216</v>
      </c>
      <c r="M76" s="11" t="s">
        <v>19</v>
      </c>
      <c r="N76" s="11" t="s">
        <v>19</v>
      </c>
      <c r="O76" s="11" t="s">
        <v>18</v>
      </c>
      <c r="P76" s="11" t="s">
        <v>18</v>
      </c>
      <c r="Q76" s="11" t="s">
        <v>18</v>
      </c>
      <c r="R76" s="11" t="s">
        <v>40</v>
      </c>
      <c r="S76" s="20">
        <v>20</v>
      </c>
      <c r="T76" s="11" t="s">
        <v>21</v>
      </c>
      <c r="U76" s="11" t="s">
        <v>22</v>
      </c>
      <c r="V76" s="11" t="s">
        <v>22</v>
      </c>
      <c r="W76" s="11" t="s">
        <v>23</v>
      </c>
      <c r="X76" s="11" t="s">
        <v>24</v>
      </c>
      <c r="Y76">
        <v>130</v>
      </c>
      <c r="Z76">
        <f t="shared" si="4"/>
        <v>74</v>
      </c>
    </row>
    <row r="77" spans="1:26" x14ac:dyDescent="0.35">
      <c r="A77" s="24" t="str">
        <f>+IF(B77&lt;&gt;'Terminal Handling Charge'!$B$3,"",IF(COUNTIF(B:B,B77)&gt;0,COUNTIF(B$3:B77,B77),""))</f>
        <v/>
      </c>
      <c r="B77" s="24" t="str">
        <f t="shared" si="3"/>
        <v>Terminal Handling Charge - OriginZambia</v>
      </c>
      <c r="C77" s="24" t="s">
        <v>42</v>
      </c>
      <c r="D77" s="24" t="s">
        <v>746</v>
      </c>
      <c r="E77" s="1" t="s">
        <v>35</v>
      </c>
      <c r="F77" s="12" t="s">
        <v>755</v>
      </c>
      <c r="G77" s="13">
        <v>44866</v>
      </c>
      <c r="H77" s="11" t="s">
        <v>41</v>
      </c>
      <c r="I77" s="11" t="s">
        <v>42</v>
      </c>
      <c r="J77" s="11" t="s">
        <v>42</v>
      </c>
      <c r="K77" s="11" t="s">
        <v>103</v>
      </c>
      <c r="L77" s="11" t="s">
        <v>104</v>
      </c>
      <c r="M77" s="11" t="s">
        <v>19</v>
      </c>
      <c r="N77" s="11" t="s">
        <v>19</v>
      </c>
      <c r="O77" s="11" t="s">
        <v>18</v>
      </c>
      <c r="P77" s="11" t="s">
        <v>18</v>
      </c>
      <c r="Q77" s="11" t="s">
        <v>18</v>
      </c>
      <c r="R77" s="11" t="s">
        <v>20</v>
      </c>
      <c r="S77" s="20">
        <v>40</v>
      </c>
      <c r="T77" s="11" t="s">
        <v>21</v>
      </c>
      <c r="U77" s="11" t="s">
        <v>22</v>
      </c>
      <c r="V77" s="11" t="s">
        <v>22</v>
      </c>
      <c r="W77" s="11" t="s">
        <v>23</v>
      </c>
      <c r="X77" s="11" t="s">
        <v>39</v>
      </c>
      <c r="Y77">
        <v>3155</v>
      </c>
      <c r="Z77">
        <f t="shared" si="4"/>
        <v>75</v>
      </c>
    </row>
    <row r="78" spans="1:26" x14ac:dyDescent="0.35">
      <c r="A78" s="24" t="str">
        <f>+IF(B78&lt;&gt;'Terminal Handling Charge'!$B$3,"",IF(COUNTIF(B:B,B78)&gt;0,COUNTIF(B$3:B78,B78),""))</f>
        <v/>
      </c>
      <c r="B78" s="24" t="str">
        <f t="shared" si="3"/>
        <v>Terminal Handling Charge - OriginZambia</v>
      </c>
      <c r="C78" s="24" t="s">
        <v>42</v>
      </c>
      <c r="D78" s="24" t="s">
        <v>746</v>
      </c>
      <c r="E78" s="1" t="s">
        <v>35</v>
      </c>
      <c r="F78" s="12" t="s">
        <v>755</v>
      </c>
      <c r="G78" s="13">
        <v>44866</v>
      </c>
      <c r="H78" s="11" t="s">
        <v>41</v>
      </c>
      <c r="I78" s="11" t="s">
        <v>42</v>
      </c>
      <c r="J78" s="11" t="s">
        <v>42</v>
      </c>
      <c r="K78" s="11" t="s">
        <v>36</v>
      </c>
      <c r="L78" s="11" t="s">
        <v>37</v>
      </c>
      <c r="M78" s="11" t="s">
        <v>19</v>
      </c>
      <c r="N78" s="11" t="s">
        <v>19</v>
      </c>
      <c r="O78" s="11" t="s">
        <v>18</v>
      </c>
      <c r="P78" s="11" t="s">
        <v>18</v>
      </c>
      <c r="Q78" s="11" t="s">
        <v>18</v>
      </c>
      <c r="R78" s="11" t="s">
        <v>20</v>
      </c>
      <c r="S78" s="20">
        <v>40</v>
      </c>
      <c r="T78" s="11" t="s">
        <v>21</v>
      </c>
      <c r="U78" s="11" t="s">
        <v>22</v>
      </c>
      <c r="V78" s="11" t="s">
        <v>22</v>
      </c>
      <c r="W78" s="11" t="s">
        <v>23</v>
      </c>
      <c r="X78" s="11" t="s">
        <v>39</v>
      </c>
      <c r="Y78">
        <v>3560</v>
      </c>
      <c r="Z78">
        <f t="shared" si="4"/>
        <v>76</v>
      </c>
    </row>
    <row r="79" spans="1:26" x14ac:dyDescent="0.35">
      <c r="A79" s="24" t="str">
        <f>+IF(B79&lt;&gt;'Terminal Handling Charge'!$B$3,"",IF(COUNTIF(B:B,B79)&gt;0,COUNTIF(B$3:B79,B79),""))</f>
        <v/>
      </c>
      <c r="B79" s="24" t="str">
        <f t="shared" si="3"/>
        <v>Terminal Handling Charge - OriginZambia</v>
      </c>
      <c r="C79" s="24" t="s">
        <v>42</v>
      </c>
      <c r="D79" s="24" t="s">
        <v>746</v>
      </c>
      <c r="E79" s="1" t="s">
        <v>35</v>
      </c>
      <c r="F79" s="12" t="s">
        <v>755</v>
      </c>
      <c r="G79" s="13">
        <v>44866</v>
      </c>
      <c r="H79" s="11" t="s">
        <v>41</v>
      </c>
      <c r="I79" s="11" t="s">
        <v>42</v>
      </c>
      <c r="J79" s="11" t="s">
        <v>42</v>
      </c>
      <c r="K79" s="11" t="s">
        <v>43</v>
      </c>
      <c r="L79" s="11" t="s">
        <v>44</v>
      </c>
      <c r="M79" s="11" t="s">
        <v>19</v>
      </c>
      <c r="N79" s="11" t="s">
        <v>19</v>
      </c>
      <c r="O79" s="11" t="s">
        <v>18</v>
      </c>
      <c r="P79" s="11" t="s">
        <v>18</v>
      </c>
      <c r="Q79" s="11" t="s">
        <v>18</v>
      </c>
      <c r="R79" s="11" t="s">
        <v>20</v>
      </c>
      <c r="S79" s="20">
        <v>40</v>
      </c>
      <c r="T79" s="11" t="s">
        <v>21</v>
      </c>
      <c r="U79" s="11" t="s">
        <v>22</v>
      </c>
      <c r="V79" s="11" t="s">
        <v>22</v>
      </c>
      <c r="W79" s="11" t="s">
        <v>23</v>
      </c>
      <c r="X79" s="11" t="s">
        <v>39</v>
      </c>
      <c r="Y79">
        <v>3560</v>
      </c>
      <c r="Z79">
        <f t="shared" si="4"/>
        <v>77</v>
      </c>
    </row>
    <row r="80" spans="1:26" x14ac:dyDescent="0.35">
      <c r="A80" s="24" t="str">
        <f>+IF(B80&lt;&gt;'Terminal Handling Charge'!$B$3,"",IF(COUNTIF(B:B,B80)&gt;0,COUNTIF(B$3:B80,B80),""))</f>
        <v/>
      </c>
      <c r="B80" s="24" t="str">
        <f t="shared" si="3"/>
        <v>Terminal Handling Charge - OriginZambia</v>
      </c>
      <c r="C80" s="24" t="s">
        <v>42</v>
      </c>
      <c r="D80" s="24" t="s">
        <v>746</v>
      </c>
      <c r="E80" s="1" t="s">
        <v>35</v>
      </c>
      <c r="F80" s="12" t="s">
        <v>755</v>
      </c>
      <c r="G80" s="13">
        <v>44866</v>
      </c>
      <c r="H80" s="11" t="s">
        <v>41</v>
      </c>
      <c r="I80" s="11" t="s">
        <v>42</v>
      </c>
      <c r="J80" s="11" t="s">
        <v>42</v>
      </c>
      <c r="K80" s="11" t="s">
        <v>119</v>
      </c>
      <c r="L80" s="11" t="s">
        <v>120</v>
      </c>
      <c r="M80" s="11" t="s">
        <v>19</v>
      </c>
      <c r="N80" s="11" t="s">
        <v>19</v>
      </c>
      <c r="O80" s="11" t="s">
        <v>18</v>
      </c>
      <c r="P80" s="11" t="s">
        <v>18</v>
      </c>
      <c r="Q80" s="11" t="s">
        <v>18</v>
      </c>
      <c r="R80" s="11" t="s">
        <v>20</v>
      </c>
      <c r="S80" s="20">
        <v>40</v>
      </c>
      <c r="T80" s="11" t="s">
        <v>21</v>
      </c>
      <c r="U80" s="11" t="s">
        <v>22</v>
      </c>
      <c r="V80" s="11" t="s">
        <v>22</v>
      </c>
      <c r="W80" s="11" t="s">
        <v>23</v>
      </c>
      <c r="X80" s="11" t="s">
        <v>39</v>
      </c>
      <c r="Y80">
        <v>3560</v>
      </c>
      <c r="Z80">
        <f t="shared" si="4"/>
        <v>78</v>
      </c>
    </row>
    <row r="81" spans="1:26" x14ac:dyDescent="0.35">
      <c r="A81" s="24" t="str">
        <f>+IF(B81&lt;&gt;'Terminal Handling Charge'!$B$3,"",IF(COUNTIF(B:B,B81)&gt;0,COUNTIF(B$3:B81,B81),""))</f>
        <v/>
      </c>
      <c r="B81" s="24" t="str">
        <f t="shared" si="3"/>
        <v>Terminal Handling Charge - OriginZambia</v>
      </c>
      <c r="C81" s="24" t="s">
        <v>42</v>
      </c>
      <c r="D81" s="24" t="s">
        <v>746</v>
      </c>
      <c r="E81" s="1" t="s">
        <v>35</v>
      </c>
      <c r="F81" s="12" t="s">
        <v>755</v>
      </c>
      <c r="G81" s="13">
        <v>44866</v>
      </c>
      <c r="H81" s="11" t="s">
        <v>41</v>
      </c>
      <c r="I81" s="11" t="s">
        <v>42</v>
      </c>
      <c r="J81" s="11" t="s">
        <v>42</v>
      </c>
      <c r="K81" s="11" t="s">
        <v>215</v>
      </c>
      <c r="L81" s="11" t="s">
        <v>216</v>
      </c>
      <c r="M81" s="11" t="s">
        <v>19</v>
      </c>
      <c r="N81" s="11" t="s">
        <v>19</v>
      </c>
      <c r="O81" s="11" t="s">
        <v>18</v>
      </c>
      <c r="P81" s="11" t="s">
        <v>18</v>
      </c>
      <c r="Q81" s="11" t="s">
        <v>18</v>
      </c>
      <c r="R81" s="11" t="s">
        <v>20</v>
      </c>
      <c r="S81" s="20">
        <v>40</v>
      </c>
      <c r="T81" s="11" t="s">
        <v>21</v>
      </c>
      <c r="U81" s="11" t="s">
        <v>22</v>
      </c>
      <c r="V81" s="11" t="s">
        <v>22</v>
      </c>
      <c r="W81" s="11" t="s">
        <v>23</v>
      </c>
      <c r="X81" s="11" t="s">
        <v>24</v>
      </c>
      <c r="Y81">
        <v>210</v>
      </c>
      <c r="Z81">
        <f t="shared" si="4"/>
        <v>79</v>
      </c>
    </row>
    <row r="82" spans="1:26" x14ac:dyDescent="0.35">
      <c r="A82" s="24" t="str">
        <f>+IF(B82&lt;&gt;'Terminal Handling Charge'!$B$3,"",IF(COUNTIF(B:B,B82)&gt;0,COUNTIF(B$3:B82,B82),""))</f>
        <v/>
      </c>
      <c r="B82" s="24" t="str">
        <f t="shared" si="3"/>
        <v>Terminal Handling Charge - OriginZambia</v>
      </c>
      <c r="C82" s="24" t="s">
        <v>42</v>
      </c>
      <c r="D82" s="24" t="s">
        <v>746</v>
      </c>
      <c r="E82" s="1" t="s">
        <v>35</v>
      </c>
      <c r="F82" s="12" t="s">
        <v>755</v>
      </c>
      <c r="G82" s="13">
        <v>44866</v>
      </c>
      <c r="H82" s="11" t="s">
        <v>41</v>
      </c>
      <c r="I82" s="11" t="s">
        <v>42</v>
      </c>
      <c r="J82" s="11" t="s">
        <v>42</v>
      </c>
      <c r="K82" s="11" t="s">
        <v>103</v>
      </c>
      <c r="L82" s="11" t="s">
        <v>104</v>
      </c>
      <c r="M82" s="11" t="s">
        <v>19</v>
      </c>
      <c r="N82" s="11" t="s">
        <v>19</v>
      </c>
      <c r="O82" s="11" t="s">
        <v>18</v>
      </c>
      <c r="P82" s="11" t="s">
        <v>18</v>
      </c>
      <c r="Q82" s="11" t="s">
        <v>18</v>
      </c>
      <c r="R82" s="11" t="s">
        <v>65</v>
      </c>
      <c r="S82" s="20">
        <v>45</v>
      </c>
      <c r="T82" s="11" t="s">
        <v>21</v>
      </c>
      <c r="U82" s="11" t="s">
        <v>22</v>
      </c>
      <c r="V82" s="11" t="s">
        <v>22</v>
      </c>
      <c r="W82" s="11" t="s">
        <v>23</v>
      </c>
      <c r="X82" s="11" t="s">
        <v>39</v>
      </c>
      <c r="Y82">
        <v>3155</v>
      </c>
      <c r="Z82">
        <f t="shared" si="4"/>
        <v>80</v>
      </c>
    </row>
    <row r="83" spans="1:26" x14ac:dyDescent="0.35">
      <c r="A83" s="24" t="str">
        <f>+IF(B83&lt;&gt;'Terminal Handling Charge'!$B$3,"",IF(COUNTIF(B:B,B83)&gt;0,COUNTIF(B$3:B83,B83),""))</f>
        <v/>
      </c>
      <c r="B83" s="24" t="str">
        <f t="shared" si="3"/>
        <v>Terminal Handling Charge - OriginZambia</v>
      </c>
      <c r="C83" s="24" t="s">
        <v>42</v>
      </c>
      <c r="D83" s="24" t="s">
        <v>746</v>
      </c>
      <c r="E83" s="1" t="s">
        <v>35</v>
      </c>
      <c r="F83" s="12" t="s">
        <v>755</v>
      </c>
      <c r="G83" s="13">
        <v>44866</v>
      </c>
      <c r="H83" s="11" t="s">
        <v>41</v>
      </c>
      <c r="I83" s="11" t="s">
        <v>42</v>
      </c>
      <c r="J83" s="11" t="s">
        <v>42</v>
      </c>
      <c r="K83" s="11" t="s">
        <v>119</v>
      </c>
      <c r="L83" s="11" t="s">
        <v>120</v>
      </c>
      <c r="M83" s="11" t="s">
        <v>19</v>
      </c>
      <c r="N83" s="11" t="s">
        <v>19</v>
      </c>
      <c r="O83" s="11" t="s">
        <v>18</v>
      </c>
      <c r="P83" s="11" t="s">
        <v>18</v>
      </c>
      <c r="Q83" s="11" t="s">
        <v>18</v>
      </c>
      <c r="R83" s="11" t="s">
        <v>65</v>
      </c>
      <c r="S83" s="20">
        <v>45</v>
      </c>
      <c r="T83" s="11" t="s">
        <v>21</v>
      </c>
      <c r="U83" s="11" t="s">
        <v>22</v>
      </c>
      <c r="V83" s="11" t="s">
        <v>22</v>
      </c>
      <c r="W83" s="11" t="s">
        <v>23</v>
      </c>
      <c r="X83" s="11" t="s">
        <v>39</v>
      </c>
      <c r="Y83">
        <v>3560</v>
      </c>
      <c r="Z83">
        <f t="shared" si="4"/>
        <v>81</v>
      </c>
    </row>
    <row r="84" spans="1:26" x14ac:dyDescent="0.35">
      <c r="A84" s="24" t="str">
        <f>+IF(B84&lt;&gt;'Terminal Handling Charge'!$B$3,"",IF(COUNTIF(B:B,B84)&gt;0,COUNTIF(B$3:B84,B84),""))</f>
        <v/>
      </c>
      <c r="B84" s="24" t="str">
        <f t="shared" si="3"/>
        <v>Terminal Handling Charge - OriginZambia</v>
      </c>
      <c r="C84" s="24" t="s">
        <v>42</v>
      </c>
      <c r="D84" s="24" t="s">
        <v>746</v>
      </c>
      <c r="E84" s="1" t="s">
        <v>35</v>
      </c>
      <c r="F84" s="12" t="s">
        <v>755</v>
      </c>
      <c r="G84" s="13">
        <v>44866</v>
      </c>
      <c r="H84" s="11" t="s">
        <v>41</v>
      </c>
      <c r="I84" s="11" t="s">
        <v>42</v>
      </c>
      <c r="J84" s="11" t="s">
        <v>42</v>
      </c>
      <c r="K84" s="11" t="s">
        <v>36</v>
      </c>
      <c r="L84" s="11" t="s">
        <v>37</v>
      </c>
      <c r="M84" s="11" t="s">
        <v>19</v>
      </c>
      <c r="N84" s="11" t="s">
        <v>19</v>
      </c>
      <c r="O84" s="11" t="s">
        <v>18</v>
      </c>
      <c r="P84" s="11" t="s">
        <v>18</v>
      </c>
      <c r="Q84" s="11" t="s">
        <v>18</v>
      </c>
      <c r="R84" s="11" t="s">
        <v>65</v>
      </c>
      <c r="S84" s="20">
        <v>45</v>
      </c>
      <c r="T84" s="11" t="s">
        <v>21</v>
      </c>
      <c r="U84" s="11" t="s">
        <v>22</v>
      </c>
      <c r="V84" s="11" t="s">
        <v>22</v>
      </c>
      <c r="W84" s="11" t="s">
        <v>23</v>
      </c>
      <c r="X84" s="11" t="s">
        <v>39</v>
      </c>
      <c r="Y84">
        <v>3560</v>
      </c>
      <c r="Z84">
        <f t="shared" si="4"/>
        <v>82</v>
      </c>
    </row>
    <row r="85" spans="1:26" x14ac:dyDescent="0.35">
      <c r="A85" s="24" t="str">
        <f>+IF(B85&lt;&gt;'Terminal Handling Charge'!$B$3,"",IF(COUNTIF(B:B,B85)&gt;0,COUNTIF(B$3:B85,B85),""))</f>
        <v/>
      </c>
      <c r="B85" s="24" t="str">
        <f t="shared" si="3"/>
        <v>Terminal Handling Charge - OriginZambia</v>
      </c>
      <c r="C85" s="24" t="s">
        <v>42</v>
      </c>
      <c r="D85" s="24" t="s">
        <v>746</v>
      </c>
      <c r="E85" s="1" t="s">
        <v>35</v>
      </c>
      <c r="F85" s="12" t="s">
        <v>755</v>
      </c>
      <c r="G85" s="13">
        <v>44866</v>
      </c>
      <c r="H85" s="11" t="s">
        <v>41</v>
      </c>
      <c r="I85" s="11" t="s">
        <v>42</v>
      </c>
      <c r="J85" s="11" t="s">
        <v>42</v>
      </c>
      <c r="K85" s="11" t="s">
        <v>43</v>
      </c>
      <c r="L85" s="11" t="s">
        <v>44</v>
      </c>
      <c r="M85" s="11" t="s">
        <v>19</v>
      </c>
      <c r="N85" s="11" t="s">
        <v>19</v>
      </c>
      <c r="O85" s="11" t="s">
        <v>18</v>
      </c>
      <c r="P85" s="11" t="s">
        <v>18</v>
      </c>
      <c r="Q85" s="11" t="s">
        <v>18</v>
      </c>
      <c r="R85" s="11" t="s">
        <v>65</v>
      </c>
      <c r="S85" s="20">
        <v>45</v>
      </c>
      <c r="T85" s="11" t="s">
        <v>21</v>
      </c>
      <c r="U85" s="11" t="s">
        <v>22</v>
      </c>
      <c r="V85" s="11" t="s">
        <v>22</v>
      </c>
      <c r="W85" s="11" t="s">
        <v>23</v>
      </c>
      <c r="X85" s="11" t="s">
        <v>39</v>
      </c>
      <c r="Y85">
        <v>3560</v>
      </c>
      <c r="Z85">
        <f t="shared" si="4"/>
        <v>83</v>
      </c>
    </row>
    <row r="86" spans="1:26" x14ac:dyDescent="0.35">
      <c r="A86" s="24" t="str">
        <f>+IF(B86&lt;&gt;'Terminal Handling Charge'!$B$3,"",IF(COUNTIF(B:B,B86)&gt;0,COUNTIF(B$3:B86,B86),""))</f>
        <v/>
      </c>
      <c r="B86" s="24" t="str">
        <f t="shared" si="3"/>
        <v>Terminal Handling Charge - OriginZambia</v>
      </c>
      <c r="C86" s="24" t="s">
        <v>42</v>
      </c>
      <c r="D86" s="24" t="s">
        <v>746</v>
      </c>
      <c r="E86" s="1" t="s">
        <v>35</v>
      </c>
      <c r="F86" s="12" t="s">
        <v>755</v>
      </c>
      <c r="G86" s="13">
        <v>44866</v>
      </c>
      <c r="H86" s="11" t="s">
        <v>41</v>
      </c>
      <c r="I86" s="11" t="s">
        <v>42</v>
      </c>
      <c r="J86" s="11" t="s">
        <v>42</v>
      </c>
      <c r="K86" s="11" t="s">
        <v>215</v>
      </c>
      <c r="L86" s="11" t="s">
        <v>216</v>
      </c>
      <c r="M86" s="11" t="s">
        <v>19</v>
      </c>
      <c r="N86" s="11" t="s">
        <v>19</v>
      </c>
      <c r="O86" s="11" t="s">
        <v>18</v>
      </c>
      <c r="P86" s="11" t="s">
        <v>18</v>
      </c>
      <c r="Q86" s="11" t="s">
        <v>18</v>
      </c>
      <c r="R86" s="11" t="s">
        <v>65</v>
      </c>
      <c r="S86" s="20">
        <v>45</v>
      </c>
      <c r="T86" s="11" t="s">
        <v>21</v>
      </c>
      <c r="U86" s="11" t="s">
        <v>22</v>
      </c>
      <c r="V86" s="11" t="s">
        <v>22</v>
      </c>
      <c r="W86" s="11" t="s">
        <v>23</v>
      </c>
      <c r="X86" s="11" t="s">
        <v>24</v>
      </c>
      <c r="Y86">
        <v>210</v>
      </c>
      <c r="Z86">
        <f t="shared" si="4"/>
        <v>84</v>
      </c>
    </row>
    <row r="87" spans="1:26" x14ac:dyDescent="0.35">
      <c r="A87" s="24" t="str">
        <f>+IF(B87&lt;&gt;'Terminal Handling Charge'!$B$3,"",IF(COUNTIF(B:B,B87)&gt;0,COUNTIF(B$3:B87,B87),""))</f>
        <v/>
      </c>
      <c r="B87" s="24" t="str">
        <f t="shared" si="3"/>
        <v>Terminal Handling Charge - OriginZambia</v>
      </c>
      <c r="C87" s="24" t="s">
        <v>42</v>
      </c>
      <c r="D87" s="24" t="s">
        <v>746</v>
      </c>
      <c r="E87" s="1" t="s">
        <v>35</v>
      </c>
      <c r="F87" s="12" t="s">
        <v>755</v>
      </c>
      <c r="G87" s="13">
        <v>44866</v>
      </c>
      <c r="H87" s="11" t="s">
        <v>41</v>
      </c>
      <c r="I87" s="11" t="s">
        <v>42</v>
      </c>
      <c r="J87" s="11" t="s">
        <v>42</v>
      </c>
      <c r="K87" s="11" t="s">
        <v>103</v>
      </c>
      <c r="L87" s="11" t="s">
        <v>104</v>
      </c>
      <c r="M87" s="11" t="s">
        <v>19</v>
      </c>
      <c r="N87" s="11" t="s">
        <v>19</v>
      </c>
      <c r="O87" s="11" t="s">
        <v>18</v>
      </c>
      <c r="P87" s="11" t="s">
        <v>18</v>
      </c>
      <c r="Q87" s="11" t="s">
        <v>18</v>
      </c>
      <c r="R87" s="11" t="s">
        <v>762</v>
      </c>
      <c r="S87" s="20">
        <v>20</v>
      </c>
      <c r="T87" s="11" t="s">
        <v>28</v>
      </c>
      <c r="U87" s="11" t="s">
        <v>22</v>
      </c>
      <c r="V87" s="11" t="s">
        <v>22</v>
      </c>
      <c r="W87" s="11" t="s">
        <v>23</v>
      </c>
      <c r="X87" s="11" t="s">
        <v>39</v>
      </c>
      <c r="Y87">
        <v>3165</v>
      </c>
      <c r="Z87">
        <f t="shared" si="4"/>
        <v>85</v>
      </c>
    </row>
    <row r="88" spans="1:26" x14ac:dyDescent="0.35">
      <c r="A88" s="24" t="str">
        <f>+IF(B88&lt;&gt;'Terminal Handling Charge'!$B$3,"",IF(COUNTIF(B:B,B88)&gt;0,COUNTIF(B$3:B88,B88),""))</f>
        <v/>
      </c>
      <c r="B88" s="24" t="str">
        <f t="shared" si="3"/>
        <v>Terminal Handling Charge - OriginZambia</v>
      </c>
      <c r="C88" s="24" t="s">
        <v>42</v>
      </c>
      <c r="D88" s="24" t="s">
        <v>746</v>
      </c>
      <c r="E88" s="1" t="s">
        <v>35</v>
      </c>
      <c r="F88" s="12" t="s">
        <v>755</v>
      </c>
      <c r="G88" s="13">
        <v>44866</v>
      </c>
      <c r="H88" s="11" t="s">
        <v>41</v>
      </c>
      <c r="I88" s="11" t="s">
        <v>42</v>
      </c>
      <c r="J88" s="11" t="s">
        <v>42</v>
      </c>
      <c r="K88" s="11" t="s">
        <v>43</v>
      </c>
      <c r="L88" s="11" t="s">
        <v>44</v>
      </c>
      <c r="M88" s="11" t="s">
        <v>19</v>
      </c>
      <c r="N88" s="11" t="s">
        <v>19</v>
      </c>
      <c r="O88" s="11" t="s">
        <v>18</v>
      </c>
      <c r="P88" s="11" t="s">
        <v>18</v>
      </c>
      <c r="Q88" s="11" t="s">
        <v>18</v>
      </c>
      <c r="R88" s="11" t="s">
        <v>762</v>
      </c>
      <c r="S88" s="20">
        <v>20</v>
      </c>
      <c r="T88" s="11" t="s">
        <v>28</v>
      </c>
      <c r="U88" s="11" t="s">
        <v>22</v>
      </c>
      <c r="V88" s="11" t="s">
        <v>22</v>
      </c>
      <c r="W88" s="11" t="s">
        <v>23</v>
      </c>
      <c r="X88" s="11" t="s">
        <v>39</v>
      </c>
      <c r="Y88">
        <v>3535</v>
      </c>
      <c r="Z88">
        <f t="shared" si="4"/>
        <v>86</v>
      </c>
    </row>
    <row r="89" spans="1:26" x14ac:dyDescent="0.35">
      <c r="A89" s="24" t="str">
        <f>+IF(B89&lt;&gt;'Terminal Handling Charge'!$B$3,"",IF(COUNTIF(B:B,B89)&gt;0,COUNTIF(B$3:B89,B89),""))</f>
        <v/>
      </c>
      <c r="B89" s="24" t="str">
        <f t="shared" si="3"/>
        <v>Terminal Handling Charge - OriginZambia</v>
      </c>
      <c r="C89" s="24" t="s">
        <v>42</v>
      </c>
      <c r="D89" s="24" t="s">
        <v>746</v>
      </c>
      <c r="E89" s="1" t="s">
        <v>35</v>
      </c>
      <c r="F89" s="12" t="s">
        <v>755</v>
      </c>
      <c r="G89" s="13">
        <v>44866</v>
      </c>
      <c r="H89" s="11" t="s">
        <v>41</v>
      </c>
      <c r="I89" s="11" t="s">
        <v>42</v>
      </c>
      <c r="J89" s="11" t="s">
        <v>42</v>
      </c>
      <c r="K89" s="11" t="s">
        <v>119</v>
      </c>
      <c r="L89" s="11" t="s">
        <v>120</v>
      </c>
      <c r="M89" s="11" t="s">
        <v>19</v>
      </c>
      <c r="N89" s="11" t="s">
        <v>19</v>
      </c>
      <c r="O89" s="11" t="s">
        <v>18</v>
      </c>
      <c r="P89" s="11" t="s">
        <v>18</v>
      </c>
      <c r="Q89" s="11" t="s">
        <v>18</v>
      </c>
      <c r="R89" s="11" t="s">
        <v>762</v>
      </c>
      <c r="S89" s="20">
        <v>20</v>
      </c>
      <c r="T89" s="11" t="s">
        <v>28</v>
      </c>
      <c r="U89" s="11" t="s">
        <v>22</v>
      </c>
      <c r="V89" s="11" t="s">
        <v>22</v>
      </c>
      <c r="W89" s="11" t="s">
        <v>23</v>
      </c>
      <c r="X89" s="11" t="s">
        <v>39</v>
      </c>
      <c r="Y89">
        <v>3535</v>
      </c>
      <c r="Z89">
        <f t="shared" si="4"/>
        <v>87</v>
      </c>
    </row>
    <row r="90" spans="1:26" x14ac:dyDescent="0.35">
      <c r="A90" s="24" t="str">
        <f>+IF(B90&lt;&gt;'Terminal Handling Charge'!$B$3,"",IF(COUNTIF(B:B,B90)&gt;0,COUNTIF(B$3:B90,B90),""))</f>
        <v/>
      </c>
      <c r="B90" s="24" t="str">
        <f t="shared" si="3"/>
        <v>Terminal Handling Charge - OriginZambia</v>
      </c>
      <c r="C90" s="24" t="s">
        <v>42</v>
      </c>
      <c r="D90" s="24" t="s">
        <v>746</v>
      </c>
      <c r="E90" s="1" t="s">
        <v>35</v>
      </c>
      <c r="F90" s="12" t="s">
        <v>755</v>
      </c>
      <c r="G90" s="13">
        <v>44866</v>
      </c>
      <c r="H90" s="11" t="s">
        <v>41</v>
      </c>
      <c r="I90" s="11" t="s">
        <v>42</v>
      </c>
      <c r="J90" s="11" t="s">
        <v>42</v>
      </c>
      <c r="K90" s="11" t="s">
        <v>36</v>
      </c>
      <c r="L90" s="11" t="s">
        <v>37</v>
      </c>
      <c r="M90" s="11" t="s">
        <v>19</v>
      </c>
      <c r="N90" s="11" t="s">
        <v>19</v>
      </c>
      <c r="O90" s="11" t="s">
        <v>18</v>
      </c>
      <c r="P90" s="11" t="s">
        <v>18</v>
      </c>
      <c r="Q90" s="11" t="s">
        <v>18</v>
      </c>
      <c r="R90" s="11" t="s">
        <v>762</v>
      </c>
      <c r="S90" s="20">
        <v>20</v>
      </c>
      <c r="T90" s="11" t="s">
        <v>28</v>
      </c>
      <c r="U90" s="11" t="s">
        <v>22</v>
      </c>
      <c r="V90" s="11" t="s">
        <v>22</v>
      </c>
      <c r="W90" s="11" t="s">
        <v>23</v>
      </c>
      <c r="X90" s="11" t="s">
        <v>39</v>
      </c>
      <c r="Y90">
        <v>3535</v>
      </c>
      <c r="Z90">
        <f t="shared" si="4"/>
        <v>88</v>
      </c>
    </row>
    <row r="91" spans="1:26" x14ac:dyDescent="0.35">
      <c r="A91" s="24" t="str">
        <f>+IF(B91&lt;&gt;'Terminal Handling Charge'!$B$3,"",IF(COUNTIF(B:B,B91)&gt;0,COUNTIF(B$3:B91,B91),""))</f>
        <v/>
      </c>
      <c r="B91" s="24" t="str">
        <f t="shared" si="3"/>
        <v>Terminal Handling Charge - OriginZambia</v>
      </c>
      <c r="C91" s="24" t="s">
        <v>42</v>
      </c>
      <c r="D91" s="24" t="s">
        <v>746</v>
      </c>
      <c r="E91" s="1" t="s">
        <v>35</v>
      </c>
      <c r="F91" s="12" t="s">
        <v>755</v>
      </c>
      <c r="G91" s="13">
        <v>44866</v>
      </c>
      <c r="H91" s="11" t="s">
        <v>41</v>
      </c>
      <c r="I91" s="11" t="s">
        <v>42</v>
      </c>
      <c r="J91" s="11" t="s">
        <v>42</v>
      </c>
      <c r="K91" s="11" t="s">
        <v>215</v>
      </c>
      <c r="L91" s="11" t="s">
        <v>216</v>
      </c>
      <c r="M91" s="11" t="s">
        <v>19</v>
      </c>
      <c r="N91" s="11" t="s">
        <v>19</v>
      </c>
      <c r="O91" s="11" t="s">
        <v>18</v>
      </c>
      <c r="P91" s="11" t="s">
        <v>18</v>
      </c>
      <c r="Q91" s="11" t="s">
        <v>18</v>
      </c>
      <c r="R91" s="11" t="s">
        <v>762</v>
      </c>
      <c r="S91" s="20">
        <v>20</v>
      </c>
      <c r="T91" s="11" t="s">
        <v>28</v>
      </c>
      <c r="U91" s="11" t="s">
        <v>22</v>
      </c>
      <c r="V91" s="11" t="s">
        <v>22</v>
      </c>
      <c r="W91" s="11" t="s">
        <v>23</v>
      </c>
      <c r="X91" s="11" t="s">
        <v>24</v>
      </c>
      <c r="Y91">
        <v>150</v>
      </c>
      <c r="Z91">
        <f t="shared" si="4"/>
        <v>89</v>
      </c>
    </row>
    <row r="92" spans="1:26" x14ac:dyDescent="0.35">
      <c r="A92" s="24" t="str">
        <f>+IF(B92&lt;&gt;'Terminal Handling Charge'!$B$3,"",IF(COUNTIF(B:B,B92)&gt;0,COUNTIF(B$3:B92,B92),""))</f>
        <v/>
      </c>
      <c r="B92" s="24" t="str">
        <f t="shared" si="3"/>
        <v>Terminal Handling Charge - OriginZambia</v>
      </c>
      <c r="C92" s="24" t="s">
        <v>42</v>
      </c>
      <c r="D92" s="24" t="s">
        <v>746</v>
      </c>
      <c r="E92" s="1" t="s">
        <v>35</v>
      </c>
      <c r="F92" s="12" t="s">
        <v>755</v>
      </c>
      <c r="G92" s="13">
        <v>44866</v>
      </c>
      <c r="H92" s="11" t="s">
        <v>41</v>
      </c>
      <c r="I92" s="11" t="s">
        <v>42</v>
      </c>
      <c r="J92" s="11" t="s">
        <v>42</v>
      </c>
      <c r="K92" s="11" t="s">
        <v>103</v>
      </c>
      <c r="L92" s="11" t="s">
        <v>104</v>
      </c>
      <c r="M92" s="11" t="s">
        <v>19</v>
      </c>
      <c r="N92" s="11" t="s">
        <v>19</v>
      </c>
      <c r="O92" s="11" t="s">
        <v>18</v>
      </c>
      <c r="P92" s="11" t="s">
        <v>18</v>
      </c>
      <c r="Q92" s="11" t="s">
        <v>18</v>
      </c>
      <c r="R92" s="11" t="s">
        <v>38</v>
      </c>
      <c r="S92" s="20">
        <v>40</v>
      </c>
      <c r="T92" s="11" t="s">
        <v>28</v>
      </c>
      <c r="U92" s="11" t="s">
        <v>22</v>
      </c>
      <c r="V92" s="11" t="s">
        <v>22</v>
      </c>
      <c r="W92" s="11" t="s">
        <v>23</v>
      </c>
      <c r="X92" s="11" t="s">
        <v>39</v>
      </c>
      <c r="Y92">
        <v>4935</v>
      </c>
      <c r="Z92">
        <f t="shared" si="4"/>
        <v>90</v>
      </c>
    </row>
    <row r="93" spans="1:26" x14ac:dyDescent="0.35">
      <c r="A93" s="24" t="str">
        <f>+IF(B93&lt;&gt;'Terminal Handling Charge'!$B$3,"",IF(COUNTIF(B:B,B93)&gt;0,COUNTIF(B$3:B93,B93),""))</f>
        <v/>
      </c>
      <c r="B93" s="24" t="str">
        <f t="shared" si="3"/>
        <v>Terminal Handling Charge - OriginZambia</v>
      </c>
      <c r="C93" s="24" t="s">
        <v>42</v>
      </c>
      <c r="D93" s="24" t="s">
        <v>746</v>
      </c>
      <c r="E93" s="1" t="s">
        <v>35</v>
      </c>
      <c r="F93" s="12" t="s">
        <v>755</v>
      </c>
      <c r="G93" s="13">
        <v>44866</v>
      </c>
      <c r="H93" s="11" t="s">
        <v>41</v>
      </c>
      <c r="I93" s="11" t="s">
        <v>42</v>
      </c>
      <c r="J93" s="11" t="s">
        <v>42</v>
      </c>
      <c r="K93" s="11" t="s">
        <v>36</v>
      </c>
      <c r="L93" s="11" t="s">
        <v>37</v>
      </c>
      <c r="M93" s="11" t="s">
        <v>19</v>
      </c>
      <c r="N93" s="11" t="s">
        <v>19</v>
      </c>
      <c r="O93" s="11" t="s">
        <v>18</v>
      </c>
      <c r="P93" s="11" t="s">
        <v>18</v>
      </c>
      <c r="Q93" s="11" t="s">
        <v>18</v>
      </c>
      <c r="R93" s="11" t="s">
        <v>38</v>
      </c>
      <c r="S93" s="20">
        <v>40</v>
      </c>
      <c r="T93" s="11" t="s">
        <v>28</v>
      </c>
      <c r="U93" s="11" t="s">
        <v>22</v>
      </c>
      <c r="V93" s="11" t="s">
        <v>22</v>
      </c>
      <c r="W93" s="11" t="s">
        <v>23</v>
      </c>
      <c r="X93" s="11" t="s">
        <v>39</v>
      </c>
      <c r="Y93">
        <v>5250</v>
      </c>
      <c r="Z93">
        <f t="shared" si="4"/>
        <v>91</v>
      </c>
    </row>
    <row r="94" spans="1:26" x14ac:dyDescent="0.35">
      <c r="A94" s="24" t="str">
        <f>+IF(B94&lt;&gt;'Terminal Handling Charge'!$B$3,"",IF(COUNTIF(B:B,B94)&gt;0,COUNTIF(B$3:B94,B94),""))</f>
        <v/>
      </c>
      <c r="B94" s="24" t="str">
        <f t="shared" si="3"/>
        <v>Terminal Handling Charge - OriginZambia</v>
      </c>
      <c r="C94" s="24" t="s">
        <v>42</v>
      </c>
      <c r="D94" s="24" t="s">
        <v>746</v>
      </c>
      <c r="E94" s="1" t="s">
        <v>35</v>
      </c>
      <c r="F94" s="12" t="s">
        <v>755</v>
      </c>
      <c r="G94" s="13">
        <v>44866</v>
      </c>
      <c r="H94" s="11" t="s">
        <v>41</v>
      </c>
      <c r="I94" s="11" t="s">
        <v>42</v>
      </c>
      <c r="J94" s="11" t="s">
        <v>42</v>
      </c>
      <c r="K94" s="11" t="s">
        <v>43</v>
      </c>
      <c r="L94" s="11" t="s">
        <v>44</v>
      </c>
      <c r="M94" s="11" t="s">
        <v>19</v>
      </c>
      <c r="N94" s="11" t="s">
        <v>19</v>
      </c>
      <c r="O94" s="11" t="s">
        <v>18</v>
      </c>
      <c r="P94" s="11" t="s">
        <v>18</v>
      </c>
      <c r="Q94" s="11" t="s">
        <v>18</v>
      </c>
      <c r="R94" s="11" t="s">
        <v>38</v>
      </c>
      <c r="S94" s="20">
        <v>40</v>
      </c>
      <c r="T94" s="11" t="s">
        <v>28</v>
      </c>
      <c r="U94" s="11" t="s">
        <v>22</v>
      </c>
      <c r="V94" s="11" t="s">
        <v>22</v>
      </c>
      <c r="W94" s="11" t="s">
        <v>23</v>
      </c>
      <c r="X94" s="11" t="s">
        <v>39</v>
      </c>
      <c r="Y94">
        <v>5250</v>
      </c>
      <c r="Z94">
        <f t="shared" si="4"/>
        <v>92</v>
      </c>
    </row>
    <row r="95" spans="1:26" x14ac:dyDescent="0.35">
      <c r="A95" s="24" t="str">
        <f>+IF(B95&lt;&gt;'Terminal Handling Charge'!$B$3,"",IF(COUNTIF(B:B,B95)&gt;0,COUNTIF(B$3:B95,B95),""))</f>
        <v/>
      </c>
      <c r="B95" s="24" t="str">
        <f t="shared" si="3"/>
        <v>Terminal Handling Charge - OriginZambia</v>
      </c>
      <c r="C95" s="24" t="s">
        <v>42</v>
      </c>
      <c r="D95" s="24" t="s">
        <v>746</v>
      </c>
      <c r="E95" s="1" t="s">
        <v>35</v>
      </c>
      <c r="F95" s="12" t="s">
        <v>755</v>
      </c>
      <c r="G95" s="13">
        <v>44866</v>
      </c>
      <c r="H95" s="11" t="s">
        <v>41</v>
      </c>
      <c r="I95" s="11" t="s">
        <v>42</v>
      </c>
      <c r="J95" s="11" t="s">
        <v>42</v>
      </c>
      <c r="K95" s="11" t="s">
        <v>119</v>
      </c>
      <c r="L95" s="11" t="s">
        <v>120</v>
      </c>
      <c r="M95" s="11" t="s">
        <v>19</v>
      </c>
      <c r="N95" s="11" t="s">
        <v>19</v>
      </c>
      <c r="O95" s="11" t="s">
        <v>18</v>
      </c>
      <c r="P95" s="11" t="s">
        <v>18</v>
      </c>
      <c r="Q95" s="11" t="s">
        <v>18</v>
      </c>
      <c r="R95" s="11" t="s">
        <v>38</v>
      </c>
      <c r="S95" s="20">
        <v>40</v>
      </c>
      <c r="T95" s="11" t="s">
        <v>28</v>
      </c>
      <c r="U95" s="11" t="s">
        <v>22</v>
      </c>
      <c r="V95" s="11" t="s">
        <v>22</v>
      </c>
      <c r="W95" s="11" t="s">
        <v>23</v>
      </c>
      <c r="X95" s="11" t="s">
        <v>39</v>
      </c>
      <c r="Y95">
        <v>5250</v>
      </c>
      <c r="Z95">
        <f t="shared" si="4"/>
        <v>93</v>
      </c>
    </row>
    <row r="96" spans="1:26" x14ac:dyDescent="0.35">
      <c r="A96" s="24" t="str">
        <f>+IF(B96&lt;&gt;'Terminal Handling Charge'!$B$3,"",IF(COUNTIF(B:B,B96)&gt;0,COUNTIF(B$3:B96,B96),""))</f>
        <v/>
      </c>
      <c r="B96" s="24" t="str">
        <f t="shared" si="3"/>
        <v>Terminal Handling Charge - OriginZambia</v>
      </c>
      <c r="C96" s="24" t="s">
        <v>42</v>
      </c>
      <c r="D96" s="24" t="s">
        <v>746</v>
      </c>
      <c r="E96" s="1" t="s">
        <v>35</v>
      </c>
      <c r="F96" s="12" t="s">
        <v>755</v>
      </c>
      <c r="G96" s="13">
        <v>44866</v>
      </c>
      <c r="H96" s="11" t="s">
        <v>41</v>
      </c>
      <c r="I96" s="11" t="s">
        <v>42</v>
      </c>
      <c r="J96" s="11" t="s">
        <v>42</v>
      </c>
      <c r="K96" s="11" t="s">
        <v>215</v>
      </c>
      <c r="L96" s="11" t="s">
        <v>216</v>
      </c>
      <c r="M96" s="11" t="s">
        <v>19</v>
      </c>
      <c r="N96" s="11" t="s">
        <v>19</v>
      </c>
      <c r="O96" s="11" t="s">
        <v>18</v>
      </c>
      <c r="P96" s="11" t="s">
        <v>18</v>
      </c>
      <c r="Q96" s="11" t="s">
        <v>18</v>
      </c>
      <c r="R96" s="11" t="s">
        <v>38</v>
      </c>
      <c r="S96" s="20">
        <v>40</v>
      </c>
      <c r="T96" s="11" t="s">
        <v>28</v>
      </c>
      <c r="U96" s="11" t="s">
        <v>22</v>
      </c>
      <c r="V96" s="11" t="s">
        <v>22</v>
      </c>
      <c r="W96" s="11" t="s">
        <v>23</v>
      </c>
      <c r="X96" s="11" t="s">
        <v>24</v>
      </c>
      <c r="Y96">
        <v>240</v>
      </c>
      <c r="Z96">
        <f t="shared" si="4"/>
        <v>94</v>
      </c>
    </row>
    <row r="97" spans="1:26" x14ac:dyDescent="0.35">
      <c r="A97" s="24" t="str">
        <f>+IF(B97&lt;&gt;'Terminal Handling Charge'!$B$3,"",IF(COUNTIF(B:B,B97)&gt;0,COUNTIF(B$3:B97,B97),""))</f>
        <v/>
      </c>
      <c r="B97" s="24" t="str">
        <f t="shared" si="3"/>
        <v>Terminal Handling Charge - OriginZambia</v>
      </c>
      <c r="C97" s="24" t="s">
        <v>42</v>
      </c>
      <c r="D97" s="24" t="s">
        <v>746</v>
      </c>
      <c r="E97" s="1" t="s">
        <v>35</v>
      </c>
      <c r="F97" s="12" t="s">
        <v>755</v>
      </c>
      <c r="G97" s="13">
        <v>44866</v>
      </c>
      <c r="H97" s="11" t="s">
        <v>41</v>
      </c>
      <c r="I97" s="11" t="s">
        <v>42</v>
      </c>
      <c r="J97" s="11" t="s">
        <v>42</v>
      </c>
      <c r="K97" s="11" t="s">
        <v>215</v>
      </c>
      <c r="L97" s="11" t="s">
        <v>216</v>
      </c>
      <c r="M97" s="11" t="s">
        <v>19</v>
      </c>
      <c r="N97" s="11" t="s">
        <v>19</v>
      </c>
      <c r="O97" s="11" t="s">
        <v>18</v>
      </c>
      <c r="P97" s="11" t="s">
        <v>18</v>
      </c>
      <c r="Q97" s="11" t="s">
        <v>18</v>
      </c>
      <c r="R97" s="11" t="s">
        <v>61</v>
      </c>
      <c r="S97" s="20">
        <v>20</v>
      </c>
      <c r="T97" s="11" t="s">
        <v>738</v>
      </c>
      <c r="U97" s="11" t="s">
        <v>22</v>
      </c>
      <c r="V97" s="11" t="s">
        <v>22</v>
      </c>
      <c r="W97" s="11" t="s">
        <v>23</v>
      </c>
      <c r="X97" s="11" t="s">
        <v>24</v>
      </c>
      <c r="Y97">
        <v>150</v>
      </c>
      <c r="Z97">
        <f t="shared" si="4"/>
        <v>95</v>
      </c>
    </row>
    <row r="98" spans="1:26" x14ac:dyDescent="0.35">
      <c r="A98" s="24" t="str">
        <f>+IF(B98&lt;&gt;'Terminal Handling Charge'!$B$3,"",IF(COUNTIF(B:B,B98)&gt;0,COUNTIF(B$3:B98,B98),""))</f>
        <v/>
      </c>
      <c r="B98" s="24" t="str">
        <f t="shared" si="3"/>
        <v>Terminal Handling Charge - OriginZambia</v>
      </c>
      <c r="C98" s="24" t="s">
        <v>42</v>
      </c>
      <c r="D98" s="24" t="s">
        <v>746</v>
      </c>
      <c r="E98" s="1" t="s">
        <v>35</v>
      </c>
      <c r="F98" s="12" t="s">
        <v>755</v>
      </c>
      <c r="G98" s="13">
        <v>44866</v>
      </c>
      <c r="H98" s="11" t="s">
        <v>41</v>
      </c>
      <c r="I98" s="11" t="s">
        <v>42</v>
      </c>
      <c r="J98" s="11" t="s">
        <v>42</v>
      </c>
      <c r="K98" s="11" t="s">
        <v>215</v>
      </c>
      <c r="L98" s="11" t="s">
        <v>216</v>
      </c>
      <c r="M98" s="11" t="s">
        <v>19</v>
      </c>
      <c r="N98" s="11" t="s">
        <v>19</v>
      </c>
      <c r="O98" s="11" t="s">
        <v>18</v>
      </c>
      <c r="P98" s="11" t="s">
        <v>18</v>
      </c>
      <c r="Q98" s="11" t="s">
        <v>18</v>
      </c>
      <c r="R98" s="11" t="s">
        <v>77</v>
      </c>
      <c r="S98" s="20">
        <v>20</v>
      </c>
      <c r="T98" s="11" t="s">
        <v>738</v>
      </c>
      <c r="U98" s="11" t="s">
        <v>22</v>
      </c>
      <c r="V98" s="11" t="s">
        <v>22</v>
      </c>
      <c r="W98" s="11" t="s">
        <v>23</v>
      </c>
      <c r="X98" s="11" t="s">
        <v>24</v>
      </c>
      <c r="Y98">
        <v>150</v>
      </c>
      <c r="Z98">
        <f t="shared" si="4"/>
        <v>96</v>
      </c>
    </row>
    <row r="99" spans="1:26" x14ac:dyDescent="0.35">
      <c r="A99" s="24" t="str">
        <f>+IF(B99&lt;&gt;'Terminal Handling Charge'!$B$3,"",IF(COUNTIF(B:B,B99)&gt;0,COUNTIF(B$3:B99,B99),""))</f>
        <v/>
      </c>
      <c r="B99" s="24" t="str">
        <f t="shared" si="3"/>
        <v>Terminal Handling Charge - OriginZambia</v>
      </c>
      <c r="C99" s="24" t="s">
        <v>42</v>
      </c>
      <c r="D99" s="24" t="s">
        <v>746</v>
      </c>
      <c r="E99" s="1" t="s">
        <v>35</v>
      </c>
      <c r="F99" s="12" t="s">
        <v>755</v>
      </c>
      <c r="G99" s="13">
        <v>44866</v>
      </c>
      <c r="H99" s="11" t="s">
        <v>41</v>
      </c>
      <c r="I99" s="11" t="s">
        <v>42</v>
      </c>
      <c r="J99" s="11" t="s">
        <v>42</v>
      </c>
      <c r="K99" s="11" t="s">
        <v>215</v>
      </c>
      <c r="L99" s="11" t="s">
        <v>216</v>
      </c>
      <c r="M99" s="11" t="s">
        <v>19</v>
      </c>
      <c r="N99" s="11" t="s">
        <v>19</v>
      </c>
      <c r="O99" s="11" t="s">
        <v>18</v>
      </c>
      <c r="P99" s="11" t="s">
        <v>18</v>
      </c>
      <c r="Q99" s="11" t="s">
        <v>18</v>
      </c>
      <c r="R99" s="11" t="s">
        <v>63</v>
      </c>
      <c r="S99" s="20">
        <v>20</v>
      </c>
      <c r="T99" s="11" t="s">
        <v>738</v>
      </c>
      <c r="U99" s="11" t="s">
        <v>22</v>
      </c>
      <c r="V99" s="11" t="s">
        <v>22</v>
      </c>
      <c r="W99" s="11" t="s">
        <v>23</v>
      </c>
      <c r="X99" s="11" t="s">
        <v>24</v>
      </c>
      <c r="Y99">
        <v>150</v>
      </c>
      <c r="Z99">
        <f t="shared" si="4"/>
        <v>97</v>
      </c>
    </row>
    <row r="100" spans="1:26" x14ac:dyDescent="0.35">
      <c r="A100" s="24" t="str">
        <f>+IF(B100&lt;&gt;'Terminal Handling Charge'!$B$3,"",IF(COUNTIF(B:B,B100)&gt;0,COUNTIF(B$3:B100,B100),""))</f>
        <v/>
      </c>
      <c r="B100" s="24" t="str">
        <f t="shared" si="3"/>
        <v>Terminal Handling Charge - OriginZambia</v>
      </c>
      <c r="C100" s="24" t="s">
        <v>42</v>
      </c>
      <c r="D100" s="24" t="s">
        <v>746</v>
      </c>
      <c r="E100" s="1" t="s">
        <v>35</v>
      </c>
      <c r="F100" s="12" t="s">
        <v>755</v>
      </c>
      <c r="G100" s="13">
        <v>44866</v>
      </c>
      <c r="H100" s="11" t="s">
        <v>41</v>
      </c>
      <c r="I100" s="11" t="s">
        <v>42</v>
      </c>
      <c r="J100" s="11" t="s">
        <v>42</v>
      </c>
      <c r="K100" s="11" t="s">
        <v>215</v>
      </c>
      <c r="L100" s="11" t="s">
        <v>216</v>
      </c>
      <c r="M100" s="11" t="s">
        <v>19</v>
      </c>
      <c r="N100" s="11" t="s">
        <v>19</v>
      </c>
      <c r="O100" s="11" t="s">
        <v>18</v>
      </c>
      <c r="P100" s="11" t="s">
        <v>18</v>
      </c>
      <c r="Q100" s="11" t="s">
        <v>18</v>
      </c>
      <c r="R100" s="11" t="s">
        <v>59</v>
      </c>
      <c r="S100" s="20">
        <v>20</v>
      </c>
      <c r="T100" s="11" t="s">
        <v>738</v>
      </c>
      <c r="U100" s="11" t="s">
        <v>22</v>
      </c>
      <c r="V100" s="11" t="s">
        <v>22</v>
      </c>
      <c r="W100" s="11" t="s">
        <v>23</v>
      </c>
      <c r="X100" s="11" t="s">
        <v>24</v>
      </c>
      <c r="Y100">
        <v>150</v>
      </c>
      <c r="Z100">
        <f t="shared" si="4"/>
        <v>98</v>
      </c>
    </row>
    <row r="101" spans="1:26" x14ac:dyDescent="0.35">
      <c r="A101" s="24" t="str">
        <f>+IF(B101&lt;&gt;'Terminal Handling Charge'!$B$3,"",IF(COUNTIF(B:B,B101)&gt;0,COUNTIF(B$3:B101,B101),""))</f>
        <v/>
      </c>
      <c r="B101" s="24" t="str">
        <f t="shared" si="3"/>
        <v>Terminal Handling Charge - OriginZambia</v>
      </c>
      <c r="C101" s="24" t="s">
        <v>42</v>
      </c>
      <c r="D101" s="24" t="s">
        <v>746</v>
      </c>
      <c r="E101" s="1" t="s">
        <v>35</v>
      </c>
      <c r="F101" s="12" t="s">
        <v>755</v>
      </c>
      <c r="G101" s="13">
        <v>44866</v>
      </c>
      <c r="H101" s="11" t="s">
        <v>41</v>
      </c>
      <c r="I101" s="11" t="s">
        <v>42</v>
      </c>
      <c r="J101" s="11" t="s">
        <v>42</v>
      </c>
      <c r="K101" s="11" t="s">
        <v>215</v>
      </c>
      <c r="L101" s="11" t="s">
        <v>216</v>
      </c>
      <c r="M101" s="11" t="s">
        <v>19</v>
      </c>
      <c r="N101" s="11" t="s">
        <v>19</v>
      </c>
      <c r="O101" s="11" t="s">
        <v>18</v>
      </c>
      <c r="P101" s="11" t="s">
        <v>18</v>
      </c>
      <c r="Q101" s="11" t="s">
        <v>18</v>
      </c>
      <c r="R101" s="11" t="s">
        <v>60</v>
      </c>
      <c r="S101" s="20">
        <v>40</v>
      </c>
      <c r="T101" s="11" t="s">
        <v>738</v>
      </c>
      <c r="U101" s="11" t="s">
        <v>22</v>
      </c>
      <c r="V101" s="11" t="s">
        <v>22</v>
      </c>
      <c r="W101" s="11" t="s">
        <v>23</v>
      </c>
      <c r="X101" s="11" t="s">
        <v>24</v>
      </c>
      <c r="Y101">
        <v>240</v>
      </c>
      <c r="Z101">
        <f t="shared" si="4"/>
        <v>99</v>
      </c>
    </row>
    <row r="102" spans="1:26" x14ac:dyDescent="0.35">
      <c r="A102" s="24" t="str">
        <f>+IF(B102&lt;&gt;'Terminal Handling Charge'!$B$3,"",IF(COUNTIF(B:B,B102)&gt;0,COUNTIF(B$3:B102,B102),""))</f>
        <v/>
      </c>
      <c r="B102" s="24" t="str">
        <f t="shared" si="3"/>
        <v>Terminal Handling Charge - OriginZambia</v>
      </c>
      <c r="C102" s="24" t="s">
        <v>42</v>
      </c>
      <c r="D102" s="24" t="s">
        <v>746</v>
      </c>
      <c r="E102" s="1" t="s">
        <v>35</v>
      </c>
      <c r="F102" s="12" t="s">
        <v>755</v>
      </c>
      <c r="G102" s="13">
        <v>44866</v>
      </c>
      <c r="H102" s="11" t="s">
        <v>41</v>
      </c>
      <c r="I102" s="11" t="s">
        <v>42</v>
      </c>
      <c r="J102" s="11" t="s">
        <v>42</v>
      </c>
      <c r="K102" s="11" t="s">
        <v>215</v>
      </c>
      <c r="L102" s="11" t="s">
        <v>216</v>
      </c>
      <c r="M102" s="11" t="s">
        <v>19</v>
      </c>
      <c r="N102" s="11" t="s">
        <v>19</v>
      </c>
      <c r="O102" s="11" t="s">
        <v>18</v>
      </c>
      <c r="P102" s="11" t="s">
        <v>18</v>
      </c>
      <c r="Q102" s="11" t="s">
        <v>18</v>
      </c>
      <c r="R102" s="11" t="s">
        <v>58</v>
      </c>
      <c r="S102" s="20">
        <v>40</v>
      </c>
      <c r="T102" s="11" t="s">
        <v>738</v>
      </c>
      <c r="U102" s="11" t="s">
        <v>22</v>
      </c>
      <c r="V102" s="11" t="s">
        <v>22</v>
      </c>
      <c r="W102" s="11" t="s">
        <v>23</v>
      </c>
      <c r="X102" s="11" t="s">
        <v>24</v>
      </c>
      <c r="Y102">
        <v>240</v>
      </c>
      <c r="Z102">
        <f t="shared" si="4"/>
        <v>100</v>
      </c>
    </row>
    <row r="103" spans="1:26" x14ac:dyDescent="0.35">
      <c r="A103" s="24" t="str">
        <f>+IF(B103&lt;&gt;'Terminal Handling Charge'!$B$3,"",IF(COUNTIF(B:B,B103)&gt;0,COUNTIF(B$3:B103,B103),""))</f>
        <v/>
      </c>
      <c r="B103" s="24" t="str">
        <f t="shared" si="3"/>
        <v>Terminal Handling Charge - OriginZambia</v>
      </c>
      <c r="C103" s="24" t="s">
        <v>42</v>
      </c>
      <c r="D103" s="24" t="s">
        <v>746</v>
      </c>
      <c r="E103" s="1" t="s">
        <v>35</v>
      </c>
      <c r="F103" s="12" t="s">
        <v>755</v>
      </c>
      <c r="G103" s="13">
        <v>44866</v>
      </c>
      <c r="H103" s="11" t="s">
        <v>41</v>
      </c>
      <c r="I103" s="11" t="s">
        <v>42</v>
      </c>
      <c r="J103" s="11" t="s">
        <v>42</v>
      </c>
      <c r="K103" s="11" t="s">
        <v>215</v>
      </c>
      <c r="L103" s="11" t="s">
        <v>216</v>
      </c>
      <c r="M103" s="11" t="s">
        <v>19</v>
      </c>
      <c r="N103" s="11" t="s">
        <v>19</v>
      </c>
      <c r="O103" s="11" t="s">
        <v>18</v>
      </c>
      <c r="P103" s="11" t="s">
        <v>18</v>
      </c>
      <c r="Q103" s="11" t="s">
        <v>18</v>
      </c>
      <c r="R103" s="11" t="s">
        <v>64</v>
      </c>
      <c r="S103" s="20">
        <v>40</v>
      </c>
      <c r="T103" s="11" t="s">
        <v>738</v>
      </c>
      <c r="U103" s="11" t="s">
        <v>22</v>
      </c>
      <c r="V103" s="11" t="s">
        <v>22</v>
      </c>
      <c r="W103" s="11" t="s">
        <v>23</v>
      </c>
      <c r="X103" s="11" t="s">
        <v>24</v>
      </c>
      <c r="Y103">
        <v>240</v>
      </c>
      <c r="Z103">
        <f t="shared" si="4"/>
        <v>101</v>
      </c>
    </row>
    <row r="104" spans="1:26" x14ac:dyDescent="0.35">
      <c r="A104" s="24" t="str">
        <f>+IF(B104&lt;&gt;'Terminal Handling Charge'!$B$3,"",IF(COUNTIF(B:B,B104)&gt;0,COUNTIF(B$3:B104,B104),""))</f>
        <v/>
      </c>
      <c r="B104" s="24" t="str">
        <f t="shared" si="3"/>
        <v>Terminal Handling Charge - OriginZambia</v>
      </c>
      <c r="C104" s="24" t="s">
        <v>42</v>
      </c>
      <c r="D104" s="24" t="s">
        <v>746</v>
      </c>
      <c r="E104" s="1" t="s">
        <v>35</v>
      </c>
      <c r="F104" s="12" t="s">
        <v>755</v>
      </c>
      <c r="G104" s="13">
        <v>44866</v>
      </c>
      <c r="H104" s="11" t="s">
        <v>41</v>
      </c>
      <c r="I104" s="11" t="s">
        <v>42</v>
      </c>
      <c r="J104" s="11" t="s">
        <v>42</v>
      </c>
      <c r="K104" s="11" t="s">
        <v>215</v>
      </c>
      <c r="L104" s="11" t="s">
        <v>216</v>
      </c>
      <c r="M104" s="11" t="s">
        <v>19</v>
      </c>
      <c r="N104" s="11" t="s">
        <v>19</v>
      </c>
      <c r="O104" s="11" t="s">
        <v>18</v>
      </c>
      <c r="P104" s="11" t="s">
        <v>18</v>
      </c>
      <c r="Q104" s="11" t="s">
        <v>18</v>
      </c>
      <c r="R104" s="11" t="s">
        <v>33</v>
      </c>
      <c r="S104" s="20">
        <v>40</v>
      </c>
      <c r="T104" s="11" t="s">
        <v>738</v>
      </c>
      <c r="U104" s="11" t="s">
        <v>22</v>
      </c>
      <c r="V104" s="11" t="s">
        <v>22</v>
      </c>
      <c r="W104" s="11" t="s">
        <v>23</v>
      </c>
      <c r="X104" s="11" t="s">
        <v>24</v>
      </c>
      <c r="Y104">
        <v>240</v>
      </c>
      <c r="Z104">
        <f t="shared" si="4"/>
        <v>102</v>
      </c>
    </row>
    <row r="105" spans="1:26" x14ac:dyDescent="0.35">
      <c r="A105" s="24" t="str">
        <f>+IF(B105&lt;&gt;'Terminal Handling Charge'!$B$3,"",IF(COUNTIF(B:B,B105)&gt;0,COUNTIF(B$3:B105,B105),""))</f>
        <v/>
      </c>
      <c r="B105" s="24" t="str">
        <f t="shared" si="3"/>
        <v>Terminal Handling Charge - DestinationZimbabwe</v>
      </c>
      <c r="C105" s="24" t="s">
        <v>114</v>
      </c>
      <c r="D105" s="24" t="s">
        <v>747</v>
      </c>
      <c r="E105" s="1" t="s">
        <v>35</v>
      </c>
      <c r="F105" s="12" t="s">
        <v>755</v>
      </c>
      <c r="G105" s="13">
        <v>44866</v>
      </c>
      <c r="H105" s="11" t="s">
        <v>18</v>
      </c>
      <c r="I105" s="11" t="s">
        <v>18</v>
      </c>
      <c r="J105" s="11" t="s">
        <v>18</v>
      </c>
      <c r="K105" s="11" t="s">
        <v>19</v>
      </c>
      <c r="L105" s="11" t="s">
        <v>19</v>
      </c>
      <c r="M105" s="11" t="s">
        <v>103</v>
      </c>
      <c r="N105" s="11" t="s">
        <v>104</v>
      </c>
      <c r="O105" s="11" t="s">
        <v>113</v>
      </c>
      <c r="P105" s="11" t="s">
        <v>114</v>
      </c>
      <c r="Q105" s="11" t="s">
        <v>114</v>
      </c>
      <c r="R105" s="11" t="s">
        <v>45</v>
      </c>
      <c r="S105" s="20">
        <v>20</v>
      </c>
      <c r="T105" s="11" t="s">
        <v>34</v>
      </c>
      <c r="U105" s="11" t="s">
        <v>22</v>
      </c>
      <c r="V105" s="11" t="s">
        <v>22</v>
      </c>
      <c r="W105" s="11" t="s">
        <v>23</v>
      </c>
      <c r="X105" s="11" t="s">
        <v>39</v>
      </c>
      <c r="Y105">
        <v>2995</v>
      </c>
      <c r="Z105">
        <f t="shared" si="4"/>
        <v>103</v>
      </c>
    </row>
    <row r="106" spans="1:26" x14ac:dyDescent="0.35">
      <c r="A106" s="24" t="str">
        <f>+IF(B106&lt;&gt;'Terminal Handling Charge'!$B$3,"",IF(COUNTIF(B:B,B106)&gt;0,COUNTIF(B$3:B106,B106),""))</f>
        <v/>
      </c>
      <c r="B106" s="24" t="str">
        <f t="shared" si="3"/>
        <v>Terminal Handling Charge - DestinationZimbabwe</v>
      </c>
      <c r="C106" s="24" t="s">
        <v>114</v>
      </c>
      <c r="D106" s="24" t="s">
        <v>747</v>
      </c>
      <c r="E106" s="1" t="s">
        <v>35</v>
      </c>
      <c r="F106" s="12" t="s">
        <v>755</v>
      </c>
      <c r="G106" s="13">
        <v>44866</v>
      </c>
      <c r="H106" s="11" t="s">
        <v>18</v>
      </c>
      <c r="I106" s="11" t="s">
        <v>18</v>
      </c>
      <c r="J106" s="11" t="s">
        <v>18</v>
      </c>
      <c r="K106" s="11" t="s">
        <v>19</v>
      </c>
      <c r="L106" s="11" t="s">
        <v>19</v>
      </c>
      <c r="M106" s="11" t="s">
        <v>119</v>
      </c>
      <c r="N106" s="11" t="s">
        <v>120</v>
      </c>
      <c r="O106" s="11" t="s">
        <v>113</v>
      </c>
      <c r="P106" s="11" t="s">
        <v>114</v>
      </c>
      <c r="Q106" s="11" t="s">
        <v>114</v>
      </c>
      <c r="R106" s="11" t="s">
        <v>45</v>
      </c>
      <c r="S106" s="20">
        <v>20</v>
      </c>
      <c r="T106" s="11" t="s">
        <v>34</v>
      </c>
      <c r="U106" s="11" t="s">
        <v>22</v>
      </c>
      <c r="V106" s="11" t="s">
        <v>22</v>
      </c>
      <c r="W106" s="11" t="s">
        <v>23</v>
      </c>
      <c r="X106" s="11" t="s">
        <v>39</v>
      </c>
      <c r="Y106">
        <v>3375</v>
      </c>
      <c r="Z106">
        <f t="shared" si="4"/>
        <v>104</v>
      </c>
    </row>
    <row r="107" spans="1:26" x14ac:dyDescent="0.35">
      <c r="A107" s="24" t="str">
        <f>+IF(B107&lt;&gt;'Terminal Handling Charge'!$B$3,"",IF(COUNTIF(B:B,B107)&gt;0,COUNTIF(B$3:B107,B107),""))</f>
        <v/>
      </c>
      <c r="B107" s="24" t="str">
        <f t="shared" si="3"/>
        <v>Terminal Handling Charge - DestinationZimbabwe</v>
      </c>
      <c r="C107" s="24" t="s">
        <v>114</v>
      </c>
      <c r="D107" s="24" t="s">
        <v>747</v>
      </c>
      <c r="E107" s="1" t="s">
        <v>35</v>
      </c>
      <c r="F107" s="12" t="s">
        <v>755</v>
      </c>
      <c r="G107" s="13">
        <v>44866</v>
      </c>
      <c r="H107" s="11" t="s">
        <v>18</v>
      </c>
      <c r="I107" s="11" t="s">
        <v>18</v>
      </c>
      <c r="J107" s="11" t="s">
        <v>18</v>
      </c>
      <c r="K107" s="11" t="s">
        <v>19</v>
      </c>
      <c r="L107" s="11" t="s">
        <v>19</v>
      </c>
      <c r="M107" s="11" t="s">
        <v>43</v>
      </c>
      <c r="N107" s="11" t="s">
        <v>44</v>
      </c>
      <c r="O107" s="11" t="s">
        <v>113</v>
      </c>
      <c r="P107" s="11" t="s">
        <v>114</v>
      </c>
      <c r="Q107" s="11" t="s">
        <v>114</v>
      </c>
      <c r="R107" s="11" t="s">
        <v>45</v>
      </c>
      <c r="S107" s="20">
        <v>20</v>
      </c>
      <c r="T107" s="11" t="s">
        <v>34</v>
      </c>
      <c r="U107" s="11" t="s">
        <v>22</v>
      </c>
      <c r="V107" s="11" t="s">
        <v>22</v>
      </c>
      <c r="W107" s="11" t="s">
        <v>23</v>
      </c>
      <c r="X107" s="11" t="s">
        <v>39</v>
      </c>
      <c r="Y107">
        <v>3375</v>
      </c>
      <c r="Z107">
        <f t="shared" si="4"/>
        <v>105</v>
      </c>
    </row>
    <row r="108" spans="1:26" x14ac:dyDescent="0.35">
      <c r="A108" s="24" t="str">
        <f>+IF(B108&lt;&gt;'Terminal Handling Charge'!$B$3,"",IF(COUNTIF(B:B,B108)&gt;0,COUNTIF(B$3:B108,B108),""))</f>
        <v/>
      </c>
      <c r="B108" s="24" t="str">
        <f t="shared" si="3"/>
        <v>Terminal Handling Charge - DestinationZimbabwe</v>
      </c>
      <c r="C108" s="24" t="s">
        <v>114</v>
      </c>
      <c r="D108" s="24" t="s">
        <v>747</v>
      </c>
      <c r="E108" s="1" t="s">
        <v>35</v>
      </c>
      <c r="F108" s="12" t="s">
        <v>755</v>
      </c>
      <c r="G108" s="13">
        <v>44866</v>
      </c>
      <c r="H108" s="11" t="s">
        <v>18</v>
      </c>
      <c r="I108" s="11" t="s">
        <v>18</v>
      </c>
      <c r="J108" s="11" t="s">
        <v>18</v>
      </c>
      <c r="K108" s="11" t="s">
        <v>19</v>
      </c>
      <c r="L108" s="11" t="s">
        <v>19</v>
      </c>
      <c r="M108" s="11" t="s">
        <v>36</v>
      </c>
      <c r="N108" s="11" t="s">
        <v>37</v>
      </c>
      <c r="O108" s="11" t="s">
        <v>113</v>
      </c>
      <c r="P108" s="11" t="s">
        <v>114</v>
      </c>
      <c r="Q108" s="11" t="s">
        <v>114</v>
      </c>
      <c r="R108" s="11" t="s">
        <v>45</v>
      </c>
      <c r="S108" s="20">
        <v>20</v>
      </c>
      <c r="T108" s="11" t="s">
        <v>34</v>
      </c>
      <c r="U108" s="11" t="s">
        <v>22</v>
      </c>
      <c r="V108" s="11" t="s">
        <v>22</v>
      </c>
      <c r="W108" s="11" t="s">
        <v>23</v>
      </c>
      <c r="X108" s="11" t="s">
        <v>39</v>
      </c>
      <c r="Y108">
        <v>3375</v>
      </c>
      <c r="Z108">
        <f t="shared" si="4"/>
        <v>106</v>
      </c>
    </row>
    <row r="109" spans="1:26" x14ac:dyDescent="0.35">
      <c r="A109" s="24" t="str">
        <f>+IF(B109&lt;&gt;'Terminal Handling Charge'!$B$3,"",IF(COUNTIF(B:B,B109)&gt;0,COUNTIF(B$3:B109,B109),""))</f>
        <v/>
      </c>
      <c r="B109" s="24" t="str">
        <f t="shared" si="3"/>
        <v>Terminal Handling Charge - DestinationZimbabwe</v>
      </c>
      <c r="C109" s="24" t="s">
        <v>114</v>
      </c>
      <c r="D109" s="24" t="s">
        <v>747</v>
      </c>
      <c r="E109" s="1" t="s">
        <v>35</v>
      </c>
      <c r="F109" s="12" t="s">
        <v>755</v>
      </c>
      <c r="G109" s="13">
        <v>44866</v>
      </c>
      <c r="H109" s="11" t="s">
        <v>18</v>
      </c>
      <c r="I109" s="11" t="s">
        <v>18</v>
      </c>
      <c r="J109" s="11" t="s">
        <v>18</v>
      </c>
      <c r="K109" s="11" t="s">
        <v>19</v>
      </c>
      <c r="L109" s="11" t="s">
        <v>19</v>
      </c>
      <c r="M109" s="11" t="s">
        <v>215</v>
      </c>
      <c r="N109" s="11" t="s">
        <v>216</v>
      </c>
      <c r="O109" s="11" t="s">
        <v>113</v>
      </c>
      <c r="P109" s="11" t="s">
        <v>114</v>
      </c>
      <c r="Q109" s="11" t="s">
        <v>114</v>
      </c>
      <c r="R109" s="11" t="s">
        <v>45</v>
      </c>
      <c r="S109" s="20">
        <v>20</v>
      </c>
      <c r="T109" s="11" t="s">
        <v>34</v>
      </c>
      <c r="U109" s="11" t="s">
        <v>22</v>
      </c>
      <c r="V109" s="11" t="s">
        <v>22</v>
      </c>
      <c r="W109" s="11" t="s">
        <v>23</v>
      </c>
      <c r="X109" s="11" t="s">
        <v>24</v>
      </c>
      <c r="Y109">
        <v>150</v>
      </c>
      <c r="Z109">
        <f t="shared" si="4"/>
        <v>107</v>
      </c>
    </row>
    <row r="110" spans="1:26" x14ac:dyDescent="0.35">
      <c r="A110" s="24" t="str">
        <f>+IF(B110&lt;&gt;'Terminal Handling Charge'!$B$3,"",IF(COUNTIF(B:B,B110)&gt;0,COUNTIF(B$3:B110,B110),""))</f>
        <v/>
      </c>
      <c r="B110" s="24" t="str">
        <f t="shared" si="3"/>
        <v>Terminal Handling Charge - DestinationZimbabwe</v>
      </c>
      <c r="C110" s="24" t="s">
        <v>114</v>
      </c>
      <c r="D110" s="24" t="s">
        <v>747</v>
      </c>
      <c r="E110" s="1" t="s">
        <v>35</v>
      </c>
      <c r="F110" s="12" t="s">
        <v>755</v>
      </c>
      <c r="G110" s="13">
        <v>44866</v>
      </c>
      <c r="H110" s="11" t="s">
        <v>18</v>
      </c>
      <c r="I110" s="11" t="s">
        <v>18</v>
      </c>
      <c r="J110" s="11" t="s">
        <v>18</v>
      </c>
      <c r="K110" s="11" t="s">
        <v>19</v>
      </c>
      <c r="L110" s="11" t="s">
        <v>19</v>
      </c>
      <c r="M110" s="11" t="s">
        <v>103</v>
      </c>
      <c r="N110" s="11" t="s">
        <v>104</v>
      </c>
      <c r="O110" s="11" t="s">
        <v>113</v>
      </c>
      <c r="P110" s="11" t="s">
        <v>114</v>
      </c>
      <c r="Q110" s="11" t="s">
        <v>114</v>
      </c>
      <c r="R110" s="11" t="s">
        <v>737</v>
      </c>
      <c r="S110" s="20">
        <v>40</v>
      </c>
      <c r="T110" s="11" t="s">
        <v>34</v>
      </c>
      <c r="U110" s="11" t="s">
        <v>22</v>
      </c>
      <c r="V110" s="11" t="s">
        <v>22</v>
      </c>
      <c r="W110" s="11" t="s">
        <v>23</v>
      </c>
      <c r="X110" s="11" t="s">
        <v>39</v>
      </c>
      <c r="Y110">
        <v>4675</v>
      </c>
      <c r="Z110">
        <f t="shared" si="4"/>
        <v>108</v>
      </c>
    </row>
    <row r="111" spans="1:26" x14ac:dyDescent="0.35">
      <c r="A111" s="24" t="str">
        <f>+IF(B111&lt;&gt;'Terminal Handling Charge'!$B$3,"",IF(COUNTIF(B:B,B111)&gt;0,COUNTIF(B$3:B111,B111),""))</f>
        <v/>
      </c>
      <c r="B111" s="24" t="str">
        <f t="shared" si="3"/>
        <v>Terminal Handling Charge - DestinationZimbabwe</v>
      </c>
      <c r="C111" s="24" t="s">
        <v>114</v>
      </c>
      <c r="D111" s="24" t="s">
        <v>747</v>
      </c>
      <c r="E111" s="1" t="s">
        <v>35</v>
      </c>
      <c r="F111" s="12" t="s">
        <v>755</v>
      </c>
      <c r="G111" s="13">
        <v>44866</v>
      </c>
      <c r="H111" s="11" t="s">
        <v>18</v>
      </c>
      <c r="I111" s="11" t="s">
        <v>18</v>
      </c>
      <c r="J111" s="11" t="s">
        <v>18</v>
      </c>
      <c r="K111" s="11" t="s">
        <v>19</v>
      </c>
      <c r="L111" s="11" t="s">
        <v>19</v>
      </c>
      <c r="M111" s="11" t="s">
        <v>43</v>
      </c>
      <c r="N111" s="11" t="s">
        <v>44</v>
      </c>
      <c r="O111" s="11" t="s">
        <v>113</v>
      </c>
      <c r="P111" s="11" t="s">
        <v>114</v>
      </c>
      <c r="Q111" s="11" t="s">
        <v>114</v>
      </c>
      <c r="R111" s="11" t="s">
        <v>737</v>
      </c>
      <c r="S111" s="20">
        <v>40</v>
      </c>
      <c r="T111" s="11" t="s">
        <v>34</v>
      </c>
      <c r="U111" s="11" t="s">
        <v>22</v>
      </c>
      <c r="V111" s="11" t="s">
        <v>22</v>
      </c>
      <c r="W111" s="11" t="s">
        <v>23</v>
      </c>
      <c r="X111" s="11" t="s">
        <v>39</v>
      </c>
      <c r="Y111">
        <v>5005</v>
      </c>
      <c r="Z111">
        <f t="shared" si="4"/>
        <v>109</v>
      </c>
    </row>
    <row r="112" spans="1:26" x14ac:dyDescent="0.35">
      <c r="A112" s="24" t="str">
        <f>+IF(B112&lt;&gt;'Terminal Handling Charge'!$B$3,"",IF(COUNTIF(B:B,B112)&gt;0,COUNTIF(B$3:B112,B112),""))</f>
        <v/>
      </c>
      <c r="B112" s="24" t="str">
        <f t="shared" si="3"/>
        <v>Terminal Handling Charge - DestinationZimbabwe</v>
      </c>
      <c r="C112" s="24" t="s">
        <v>114</v>
      </c>
      <c r="D112" s="24" t="s">
        <v>747</v>
      </c>
      <c r="E112" s="1" t="s">
        <v>35</v>
      </c>
      <c r="F112" s="12" t="s">
        <v>755</v>
      </c>
      <c r="G112" s="13">
        <v>44866</v>
      </c>
      <c r="H112" s="11" t="s">
        <v>18</v>
      </c>
      <c r="I112" s="11" t="s">
        <v>18</v>
      </c>
      <c r="J112" s="11" t="s">
        <v>18</v>
      </c>
      <c r="K112" s="11" t="s">
        <v>19</v>
      </c>
      <c r="L112" s="11" t="s">
        <v>19</v>
      </c>
      <c r="M112" s="11" t="s">
        <v>36</v>
      </c>
      <c r="N112" s="11" t="s">
        <v>37</v>
      </c>
      <c r="O112" s="11" t="s">
        <v>113</v>
      </c>
      <c r="P112" s="11" t="s">
        <v>114</v>
      </c>
      <c r="Q112" s="11" t="s">
        <v>114</v>
      </c>
      <c r="R112" s="11" t="s">
        <v>737</v>
      </c>
      <c r="S112" s="20">
        <v>40</v>
      </c>
      <c r="T112" s="11" t="s">
        <v>34</v>
      </c>
      <c r="U112" s="11" t="s">
        <v>22</v>
      </c>
      <c r="V112" s="11" t="s">
        <v>22</v>
      </c>
      <c r="W112" s="11" t="s">
        <v>23</v>
      </c>
      <c r="X112" s="11" t="s">
        <v>39</v>
      </c>
      <c r="Y112">
        <v>5005</v>
      </c>
      <c r="Z112">
        <f t="shared" si="4"/>
        <v>110</v>
      </c>
    </row>
    <row r="113" spans="1:26" x14ac:dyDescent="0.35">
      <c r="A113" s="24" t="str">
        <f>+IF(B113&lt;&gt;'Terminal Handling Charge'!$B$3,"",IF(COUNTIF(B:B,B113)&gt;0,COUNTIF(B$3:B113,B113),""))</f>
        <v/>
      </c>
      <c r="B113" s="24" t="str">
        <f t="shared" si="3"/>
        <v>Terminal Handling Charge - DestinationZimbabwe</v>
      </c>
      <c r="C113" s="24" t="s">
        <v>114</v>
      </c>
      <c r="D113" s="24" t="s">
        <v>747</v>
      </c>
      <c r="E113" s="1" t="s">
        <v>35</v>
      </c>
      <c r="F113" s="12" t="s">
        <v>755</v>
      </c>
      <c r="G113" s="13">
        <v>44866</v>
      </c>
      <c r="H113" s="11" t="s">
        <v>18</v>
      </c>
      <c r="I113" s="11" t="s">
        <v>18</v>
      </c>
      <c r="J113" s="11" t="s">
        <v>18</v>
      </c>
      <c r="K113" s="11" t="s">
        <v>19</v>
      </c>
      <c r="L113" s="11" t="s">
        <v>19</v>
      </c>
      <c r="M113" s="11" t="s">
        <v>119</v>
      </c>
      <c r="N113" s="11" t="s">
        <v>120</v>
      </c>
      <c r="O113" s="11" t="s">
        <v>113</v>
      </c>
      <c r="P113" s="11" t="s">
        <v>114</v>
      </c>
      <c r="Q113" s="11" t="s">
        <v>114</v>
      </c>
      <c r="R113" s="11" t="s">
        <v>737</v>
      </c>
      <c r="S113" s="20">
        <v>40</v>
      </c>
      <c r="T113" s="11" t="s">
        <v>34</v>
      </c>
      <c r="U113" s="11" t="s">
        <v>22</v>
      </c>
      <c r="V113" s="11" t="s">
        <v>22</v>
      </c>
      <c r="W113" s="11" t="s">
        <v>23</v>
      </c>
      <c r="X113" s="11" t="s">
        <v>39</v>
      </c>
      <c r="Y113">
        <v>5005</v>
      </c>
      <c r="Z113">
        <f t="shared" si="4"/>
        <v>111</v>
      </c>
    </row>
    <row r="114" spans="1:26" x14ac:dyDescent="0.35">
      <c r="A114" s="24" t="str">
        <f>+IF(B114&lt;&gt;'Terminal Handling Charge'!$B$3,"",IF(COUNTIF(B:B,B114)&gt;0,COUNTIF(B$3:B114,B114),""))</f>
        <v/>
      </c>
      <c r="B114" s="24" t="str">
        <f t="shared" si="3"/>
        <v>Terminal Handling Charge - DestinationZimbabwe</v>
      </c>
      <c r="C114" s="24" t="s">
        <v>114</v>
      </c>
      <c r="D114" s="24" t="s">
        <v>747</v>
      </c>
      <c r="E114" s="1" t="s">
        <v>35</v>
      </c>
      <c r="F114" s="12" t="s">
        <v>755</v>
      </c>
      <c r="G114" s="13">
        <v>44866</v>
      </c>
      <c r="H114" s="11" t="s">
        <v>18</v>
      </c>
      <c r="I114" s="11" t="s">
        <v>18</v>
      </c>
      <c r="J114" s="11" t="s">
        <v>18</v>
      </c>
      <c r="K114" s="11" t="s">
        <v>19</v>
      </c>
      <c r="L114" s="11" t="s">
        <v>19</v>
      </c>
      <c r="M114" s="11" t="s">
        <v>215</v>
      </c>
      <c r="N114" s="11" t="s">
        <v>216</v>
      </c>
      <c r="O114" s="11" t="s">
        <v>113</v>
      </c>
      <c r="P114" s="11" t="s">
        <v>114</v>
      </c>
      <c r="Q114" s="11" t="s">
        <v>114</v>
      </c>
      <c r="R114" s="11" t="s">
        <v>737</v>
      </c>
      <c r="S114" s="20">
        <v>40</v>
      </c>
      <c r="T114" s="11" t="s">
        <v>34</v>
      </c>
      <c r="U114" s="11" t="s">
        <v>22</v>
      </c>
      <c r="V114" s="11" t="s">
        <v>22</v>
      </c>
      <c r="W114" s="11" t="s">
        <v>23</v>
      </c>
      <c r="X114" s="11" t="s">
        <v>24</v>
      </c>
      <c r="Y114">
        <v>240</v>
      </c>
      <c r="Z114">
        <f t="shared" si="4"/>
        <v>112</v>
      </c>
    </row>
    <row r="115" spans="1:26" x14ac:dyDescent="0.35">
      <c r="A115" s="24" t="str">
        <f>+IF(B115&lt;&gt;'Terminal Handling Charge'!$B$3,"",IF(COUNTIF(B:B,B115)&gt;0,COUNTIF(B$3:B115,B115),""))</f>
        <v/>
      </c>
      <c r="B115" s="24" t="str">
        <f t="shared" si="3"/>
        <v>Terminal Handling Charge - DestinationZimbabwe</v>
      </c>
      <c r="C115" s="24" t="s">
        <v>114</v>
      </c>
      <c r="D115" s="24" t="s">
        <v>747</v>
      </c>
      <c r="E115" s="1" t="s">
        <v>35</v>
      </c>
      <c r="F115" s="12" t="s">
        <v>755</v>
      </c>
      <c r="G115" s="13">
        <v>44866</v>
      </c>
      <c r="H115" s="11" t="s">
        <v>18</v>
      </c>
      <c r="I115" s="11" t="s">
        <v>18</v>
      </c>
      <c r="J115" s="11" t="s">
        <v>18</v>
      </c>
      <c r="K115" s="11" t="s">
        <v>19</v>
      </c>
      <c r="L115" s="11" t="s">
        <v>19</v>
      </c>
      <c r="M115" s="11" t="s">
        <v>36</v>
      </c>
      <c r="N115" s="11" t="s">
        <v>37</v>
      </c>
      <c r="O115" s="11" t="s">
        <v>113</v>
      </c>
      <c r="P115" s="11" t="s">
        <v>114</v>
      </c>
      <c r="Q115" s="11" t="s">
        <v>114</v>
      </c>
      <c r="R115" s="11" t="s">
        <v>65</v>
      </c>
      <c r="S115" s="20">
        <v>45</v>
      </c>
      <c r="T115" s="11" t="s">
        <v>34</v>
      </c>
      <c r="U115" s="11" t="s">
        <v>22</v>
      </c>
      <c r="V115" s="11" t="s">
        <v>22</v>
      </c>
      <c r="W115" s="11" t="s">
        <v>23</v>
      </c>
      <c r="X115" s="11" t="s">
        <v>39</v>
      </c>
      <c r="Y115">
        <v>5005</v>
      </c>
      <c r="Z115">
        <f t="shared" si="4"/>
        <v>113</v>
      </c>
    </row>
    <row r="116" spans="1:26" x14ac:dyDescent="0.35">
      <c r="A116" s="24" t="str">
        <f>+IF(B116&lt;&gt;'Terminal Handling Charge'!$B$3,"",IF(COUNTIF(B:B,B116)&gt;0,COUNTIF(B$3:B116,B116),""))</f>
        <v/>
      </c>
      <c r="B116" s="24" t="str">
        <f t="shared" si="3"/>
        <v>Terminal Handling Charge - DestinationZimbabwe</v>
      </c>
      <c r="C116" s="24" t="s">
        <v>114</v>
      </c>
      <c r="D116" s="24" t="s">
        <v>747</v>
      </c>
      <c r="E116" s="1" t="s">
        <v>35</v>
      </c>
      <c r="F116" s="12" t="s">
        <v>755</v>
      </c>
      <c r="G116" s="13">
        <v>44866</v>
      </c>
      <c r="H116" s="11" t="s">
        <v>18</v>
      </c>
      <c r="I116" s="11" t="s">
        <v>18</v>
      </c>
      <c r="J116" s="11" t="s">
        <v>18</v>
      </c>
      <c r="K116" s="11" t="s">
        <v>19</v>
      </c>
      <c r="L116" s="11" t="s">
        <v>19</v>
      </c>
      <c r="M116" s="11" t="s">
        <v>43</v>
      </c>
      <c r="N116" s="11" t="s">
        <v>44</v>
      </c>
      <c r="O116" s="11" t="s">
        <v>113</v>
      </c>
      <c r="P116" s="11" t="s">
        <v>114</v>
      </c>
      <c r="Q116" s="11" t="s">
        <v>114</v>
      </c>
      <c r="R116" s="11" t="s">
        <v>65</v>
      </c>
      <c r="S116" s="20">
        <v>45</v>
      </c>
      <c r="T116" s="11" t="s">
        <v>34</v>
      </c>
      <c r="U116" s="11" t="s">
        <v>22</v>
      </c>
      <c r="V116" s="11" t="s">
        <v>22</v>
      </c>
      <c r="W116" s="11" t="s">
        <v>23</v>
      </c>
      <c r="X116" s="11" t="s">
        <v>39</v>
      </c>
      <c r="Y116">
        <v>5005</v>
      </c>
      <c r="Z116">
        <f t="shared" si="4"/>
        <v>114</v>
      </c>
    </row>
    <row r="117" spans="1:26" x14ac:dyDescent="0.35">
      <c r="A117" s="24" t="str">
        <f>+IF(B117&lt;&gt;'Terminal Handling Charge'!$B$3,"",IF(COUNTIF(B:B,B117)&gt;0,COUNTIF(B$3:B117,B117),""))</f>
        <v/>
      </c>
      <c r="B117" s="24" t="str">
        <f t="shared" si="3"/>
        <v>Terminal Handling Charge - DestinationZimbabwe</v>
      </c>
      <c r="C117" s="24" t="s">
        <v>114</v>
      </c>
      <c r="D117" s="24" t="s">
        <v>747</v>
      </c>
      <c r="E117" s="1" t="s">
        <v>35</v>
      </c>
      <c r="F117" s="12" t="s">
        <v>755</v>
      </c>
      <c r="G117" s="13">
        <v>44866</v>
      </c>
      <c r="H117" s="11" t="s">
        <v>18</v>
      </c>
      <c r="I117" s="11" t="s">
        <v>18</v>
      </c>
      <c r="J117" s="11" t="s">
        <v>18</v>
      </c>
      <c r="K117" s="11" t="s">
        <v>19</v>
      </c>
      <c r="L117" s="11" t="s">
        <v>19</v>
      </c>
      <c r="M117" s="11" t="s">
        <v>103</v>
      </c>
      <c r="N117" s="11" t="s">
        <v>104</v>
      </c>
      <c r="O117" s="11" t="s">
        <v>113</v>
      </c>
      <c r="P117" s="11" t="s">
        <v>114</v>
      </c>
      <c r="Q117" s="11" t="s">
        <v>114</v>
      </c>
      <c r="R117" s="11" t="s">
        <v>65</v>
      </c>
      <c r="S117" s="20">
        <v>45</v>
      </c>
      <c r="T117" s="11" t="s">
        <v>34</v>
      </c>
      <c r="U117" s="11" t="s">
        <v>22</v>
      </c>
      <c r="V117" s="11" t="s">
        <v>22</v>
      </c>
      <c r="W117" s="11" t="s">
        <v>23</v>
      </c>
      <c r="X117" s="11" t="s">
        <v>39</v>
      </c>
      <c r="Y117">
        <v>4675</v>
      </c>
      <c r="Z117">
        <f t="shared" si="4"/>
        <v>115</v>
      </c>
    </row>
    <row r="118" spans="1:26" x14ac:dyDescent="0.35">
      <c r="A118" s="24" t="str">
        <f>+IF(B118&lt;&gt;'Terminal Handling Charge'!$B$3,"",IF(COUNTIF(B:B,B118)&gt;0,COUNTIF(B$3:B118,B118),""))</f>
        <v/>
      </c>
      <c r="B118" s="24" t="str">
        <f t="shared" si="3"/>
        <v>Terminal Handling Charge - DestinationZimbabwe</v>
      </c>
      <c r="C118" s="24" t="s">
        <v>114</v>
      </c>
      <c r="D118" s="24" t="s">
        <v>747</v>
      </c>
      <c r="E118" s="1" t="s">
        <v>35</v>
      </c>
      <c r="F118" s="12" t="s">
        <v>755</v>
      </c>
      <c r="G118" s="13">
        <v>44866</v>
      </c>
      <c r="H118" s="11" t="s">
        <v>18</v>
      </c>
      <c r="I118" s="11" t="s">
        <v>18</v>
      </c>
      <c r="J118" s="11" t="s">
        <v>18</v>
      </c>
      <c r="K118" s="11" t="s">
        <v>19</v>
      </c>
      <c r="L118" s="11" t="s">
        <v>19</v>
      </c>
      <c r="M118" s="11" t="s">
        <v>119</v>
      </c>
      <c r="N118" s="11" t="s">
        <v>120</v>
      </c>
      <c r="O118" s="11" t="s">
        <v>113</v>
      </c>
      <c r="P118" s="11" t="s">
        <v>114</v>
      </c>
      <c r="Q118" s="11" t="s">
        <v>114</v>
      </c>
      <c r="R118" s="11" t="s">
        <v>65</v>
      </c>
      <c r="S118" s="20">
        <v>45</v>
      </c>
      <c r="T118" s="11" t="s">
        <v>34</v>
      </c>
      <c r="U118" s="11" t="s">
        <v>22</v>
      </c>
      <c r="V118" s="11" t="s">
        <v>22</v>
      </c>
      <c r="W118" s="11" t="s">
        <v>23</v>
      </c>
      <c r="X118" s="11" t="s">
        <v>39</v>
      </c>
      <c r="Y118">
        <v>5005</v>
      </c>
      <c r="Z118">
        <f t="shared" si="4"/>
        <v>116</v>
      </c>
    </row>
    <row r="119" spans="1:26" x14ac:dyDescent="0.35">
      <c r="A119" s="24" t="str">
        <f>+IF(B119&lt;&gt;'Terminal Handling Charge'!$B$3,"",IF(COUNTIF(B:B,B119)&gt;0,COUNTIF(B$3:B119,B119),""))</f>
        <v/>
      </c>
      <c r="B119" s="24" t="str">
        <f t="shared" si="3"/>
        <v>Terminal Handling Charge - DestinationZimbabwe</v>
      </c>
      <c r="C119" s="24" t="s">
        <v>114</v>
      </c>
      <c r="D119" s="24" t="s">
        <v>747</v>
      </c>
      <c r="E119" s="1" t="s">
        <v>35</v>
      </c>
      <c r="F119" s="12" t="s">
        <v>755</v>
      </c>
      <c r="G119" s="13">
        <v>44866</v>
      </c>
      <c r="H119" s="11" t="s">
        <v>18</v>
      </c>
      <c r="I119" s="11" t="s">
        <v>18</v>
      </c>
      <c r="J119" s="11" t="s">
        <v>18</v>
      </c>
      <c r="K119" s="11" t="s">
        <v>19</v>
      </c>
      <c r="L119" s="11" t="s">
        <v>19</v>
      </c>
      <c r="M119" s="11" t="s">
        <v>215</v>
      </c>
      <c r="N119" s="11" t="s">
        <v>216</v>
      </c>
      <c r="O119" s="11" t="s">
        <v>113</v>
      </c>
      <c r="P119" s="11" t="s">
        <v>114</v>
      </c>
      <c r="Q119" s="11" t="s">
        <v>114</v>
      </c>
      <c r="R119" s="11" t="s">
        <v>65</v>
      </c>
      <c r="S119" s="20">
        <v>45</v>
      </c>
      <c r="T119" s="11" t="s">
        <v>34</v>
      </c>
      <c r="U119" s="11" t="s">
        <v>22</v>
      </c>
      <c r="V119" s="11" t="s">
        <v>22</v>
      </c>
      <c r="W119" s="11" t="s">
        <v>23</v>
      </c>
      <c r="X119" s="11" t="s">
        <v>24</v>
      </c>
      <c r="Y119">
        <v>240</v>
      </c>
      <c r="Z119">
        <f t="shared" si="4"/>
        <v>117</v>
      </c>
    </row>
    <row r="120" spans="1:26" x14ac:dyDescent="0.35">
      <c r="A120" s="24" t="str">
        <f>+IF(B120&lt;&gt;'Terminal Handling Charge'!$B$3,"",IF(COUNTIF(B:B,B120)&gt;0,COUNTIF(B$3:B120,B120),""))</f>
        <v/>
      </c>
      <c r="B120" s="24" t="str">
        <f t="shared" si="3"/>
        <v>Terminal Handling Charge - DestinationZimbabwe</v>
      </c>
      <c r="C120" s="24" t="s">
        <v>114</v>
      </c>
      <c r="D120" s="24" t="s">
        <v>747</v>
      </c>
      <c r="E120" s="1" t="s">
        <v>35</v>
      </c>
      <c r="F120" s="12" t="s">
        <v>755</v>
      </c>
      <c r="G120" s="13">
        <v>44866</v>
      </c>
      <c r="H120" s="11" t="s">
        <v>18</v>
      </c>
      <c r="I120" s="11" t="s">
        <v>18</v>
      </c>
      <c r="J120" s="11" t="s">
        <v>18</v>
      </c>
      <c r="K120" s="11" t="s">
        <v>19</v>
      </c>
      <c r="L120" s="11" t="s">
        <v>19</v>
      </c>
      <c r="M120" s="11" t="s">
        <v>43</v>
      </c>
      <c r="N120" s="11" t="s">
        <v>44</v>
      </c>
      <c r="O120" s="11" t="s">
        <v>113</v>
      </c>
      <c r="P120" s="11" t="s">
        <v>114</v>
      </c>
      <c r="Q120" s="11" t="s">
        <v>114</v>
      </c>
      <c r="R120" s="11" t="s">
        <v>40</v>
      </c>
      <c r="S120" s="20">
        <v>20</v>
      </c>
      <c r="T120" s="11" t="s">
        <v>21</v>
      </c>
      <c r="U120" s="11" t="s">
        <v>22</v>
      </c>
      <c r="V120" s="11" t="s">
        <v>22</v>
      </c>
      <c r="W120" s="11" t="s">
        <v>23</v>
      </c>
      <c r="X120" s="11" t="s">
        <v>39</v>
      </c>
      <c r="Y120">
        <v>2410</v>
      </c>
      <c r="Z120">
        <f t="shared" si="4"/>
        <v>118</v>
      </c>
    </row>
    <row r="121" spans="1:26" x14ac:dyDescent="0.35">
      <c r="A121" s="24" t="str">
        <f>+IF(B121&lt;&gt;'Terminal Handling Charge'!$B$3,"",IF(COUNTIF(B:B,B121)&gt;0,COUNTIF(B$3:B121,B121),""))</f>
        <v/>
      </c>
      <c r="B121" s="24" t="str">
        <f t="shared" si="3"/>
        <v>Terminal Handling Charge - DestinationZimbabwe</v>
      </c>
      <c r="C121" s="24" t="s">
        <v>114</v>
      </c>
      <c r="D121" s="24" t="s">
        <v>747</v>
      </c>
      <c r="E121" s="1" t="s">
        <v>35</v>
      </c>
      <c r="F121" s="12" t="s">
        <v>755</v>
      </c>
      <c r="G121" s="13">
        <v>44866</v>
      </c>
      <c r="H121" s="11" t="s">
        <v>18</v>
      </c>
      <c r="I121" s="11" t="s">
        <v>18</v>
      </c>
      <c r="J121" s="11" t="s">
        <v>18</v>
      </c>
      <c r="K121" s="11" t="s">
        <v>19</v>
      </c>
      <c r="L121" s="11" t="s">
        <v>19</v>
      </c>
      <c r="M121" s="11" t="s">
        <v>36</v>
      </c>
      <c r="N121" s="11" t="s">
        <v>37</v>
      </c>
      <c r="O121" s="11" t="s">
        <v>113</v>
      </c>
      <c r="P121" s="11" t="s">
        <v>114</v>
      </c>
      <c r="Q121" s="11" t="s">
        <v>114</v>
      </c>
      <c r="R121" s="11" t="s">
        <v>40</v>
      </c>
      <c r="S121" s="20">
        <v>20</v>
      </c>
      <c r="T121" s="11" t="s">
        <v>21</v>
      </c>
      <c r="U121" s="11" t="s">
        <v>22</v>
      </c>
      <c r="V121" s="11" t="s">
        <v>22</v>
      </c>
      <c r="W121" s="11" t="s">
        <v>23</v>
      </c>
      <c r="X121" s="11" t="s">
        <v>39</v>
      </c>
      <c r="Y121">
        <v>2410</v>
      </c>
      <c r="Z121">
        <f t="shared" si="4"/>
        <v>119</v>
      </c>
    </row>
    <row r="122" spans="1:26" x14ac:dyDescent="0.35">
      <c r="A122" s="24" t="str">
        <f>+IF(B122&lt;&gt;'Terminal Handling Charge'!$B$3,"",IF(COUNTIF(B:B,B122)&gt;0,COUNTIF(B$3:B122,B122),""))</f>
        <v/>
      </c>
      <c r="B122" s="24" t="str">
        <f t="shared" si="3"/>
        <v>Terminal Handling Charge - DestinationZimbabwe</v>
      </c>
      <c r="C122" s="24" t="s">
        <v>114</v>
      </c>
      <c r="D122" s="24" t="s">
        <v>747</v>
      </c>
      <c r="E122" s="1" t="s">
        <v>35</v>
      </c>
      <c r="F122" s="12" t="s">
        <v>755</v>
      </c>
      <c r="G122" s="13">
        <v>44866</v>
      </c>
      <c r="H122" s="11" t="s">
        <v>18</v>
      </c>
      <c r="I122" s="11" t="s">
        <v>18</v>
      </c>
      <c r="J122" s="11" t="s">
        <v>18</v>
      </c>
      <c r="K122" s="11" t="s">
        <v>19</v>
      </c>
      <c r="L122" s="11" t="s">
        <v>19</v>
      </c>
      <c r="M122" s="11" t="s">
        <v>119</v>
      </c>
      <c r="N122" s="11" t="s">
        <v>120</v>
      </c>
      <c r="O122" s="11" t="s">
        <v>113</v>
      </c>
      <c r="P122" s="11" t="s">
        <v>114</v>
      </c>
      <c r="Q122" s="11" t="s">
        <v>114</v>
      </c>
      <c r="R122" s="11" t="s">
        <v>40</v>
      </c>
      <c r="S122" s="20">
        <v>20</v>
      </c>
      <c r="T122" s="11" t="s">
        <v>21</v>
      </c>
      <c r="U122" s="11" t="s">
        <v>22</v>
      </c>
      <c r="V122" s="11" t="s">
        <v>22</v>
      </c>
      <c r="W122" s="11" t="s">
        <v>23</v>
      </c>
      <c r="X122" s="11" t="s">
        <v>39</v>
      </c>
      <c r="Y122">
        <v>2410</v>
      </c>
      <c r="Z122">
        <f t="shared" si="4"/>
        <v>120</v>
      </c>
    </row>
    <row r="123" spans="1:26" x14ac:dyDescent="0.35">
      <c r="A123" s="24" t="str">
        <f>+IF(B123&lt;&gt;'Terminal Handling Charge'!$B$3,"",IF(COUNTIF(B:B,B123)&gt;0,COUNTIF(B$3:B123,B123),""))</f>
        <v/>
      </c>
      <c r="B123" s="24" t="str">
        <f t="shared" si="3"/>
        <v>Terminal Handling Charge - DestinationZimbabwe</v>
      </c>
      <c r="C123" s="24" t="s">
        <v>114</v>
      </c>
      <c r="D123" s="24" t="s">
        <v>747</v>
      </c>
      <c r="E123" s="1" t="s">
        <v>35</v>
      </c>
      <c r="F123" s="12" t="s">
        <v>755</v>
      </c>
      <c r="G123" s="13">
        <v>44866</v>
      </c>
      <c r="H123" s="11" t="s">
        <v>18</v>
      </c>
      <c r="I123" s="11" t="s">
        <v>18</v>
      </c>
      <c r="J123" s="11" t="s">
        <v>18</v>
      </c>
      <c r="K123" s="11" t="s">
        <v>19</v>
      </c>
      <c r="L123" s="11" t="s">
        <v>19</v>
      </c>
      <c r="M123" s="11" t="s">
        <v>103</v>
      </c>
      <c r="N123" s="11" t="s">
        <v>104</v>
      </c>
      <c r="O123" s="11" t="s">
        <v>113</v>
      </c>
      <c r="P123" s="11" t="s">
        <v>114</v>
      </c>
      <c r="Q123" s="11" t="s">
        <v>114</v>
      </c>
      <c r="R123" s="11" t="s">
        <v>40</v>
      </c>
      <c r="S123" s="20">
        <v>20</v>
      </c>
      <c r="T123" s="11" t="s">
        <v>21</v>
      </c>
      <c r="U123" s="11" t="s">
        <v>22</v>
      </c>
      <c r="V123" s="11" t="s">
        <v>22</v>
      </c>
      <c r="W123" s="11" t="s">
        <v>23</v>
      </c>
      <c r="X123" s="11" t="s">
        <v>39</v>
      </c>
      <c r="Y123">
        <v>1985</v>
      </c>
      <c r="Z123">
        <f t="shared" si="4"/>
        <v>121</v>
      </c>
    </row>
    <row r="124" spans="1:26" x14ac:dyDescent="0.35">
      <c r="A124" s="24" t="str">
        <f>+IF(B124&lt;&gt;'Terminal Handling Charge'!$B$3,"",IF(COUNTIF(B:B,B124)&gt;0,COUNTIF(B$3:B124,B124),""))</f>
        <v/>
      </c>
      <c r="B124" s="24" t="str">
        <f t="shared" si="3"/>
        <v>Terminal Handling Charge - DestinationZimbabwe</v>
      </c>
      <c r="C124" s="24" t="s">
        <v>114</v>
      </c>
      <c r="D124" s="24" t="s">
        <v>747</v>
      </c>
      <c r="E124" s="1" t="s">
        <v>35</v>
      </c>
      <c r="F124" s="12" t="s">
        <v>755</v>
      </c>
      <c r="G124" s="13">
        <v>44866</v>
      </c>
      <c r="H124" s="11" t="s">
        <v>18</v>
      </c>
      <c r="I124" s="11" t="s">
        <v>18</v>
      </c>
      <c r="J124" s="11" t="s">
        <v>18</v>
      </c>
      <c r="K124" s="11" t="s">
        <v>19</v>
      </c>
      <c r="L124" s="11" t="s">
        <v>19</v>
      </c>
      <c r="M124" s="11" t="s">
        <v>215</v>
      </c>
      <c r="N124" s="11" t="s">
        <v>216</v>
      </c>
      <c r="O124" s="11" t="s">
        <v>113</v>
      </c>
      <c r="P124" s="11" t="s">
        <v>114</v>
      </c>
      <c r="Q124" s="11" t="s">
        <v>114</v>
      </c>
      <c r="R124" s="11" t="s">
        <v>56</v>
      </c>
      <c r="S124" s="20">
        <v>20</v>
      </c>
      <c r="T124" s="11" t="s">
        <v>21</v>
      </c>
      <c r="U124" s="11" t="s">
        <v>22</v>
      </c>
      <c r="V124" s="11" t="s">
        <v>22</v>
      </c>
      <c r="W124" s="11" t="s">
        <v>23</v>
      </c>
      <c r="X124" s="11" t="s">
        <v>24</v>
      </c>
      <c r="Y124">
        <v>150</v>
      </c>
      <c r="Z124">
        <f t="shared" si="4"/>
        <v>122</v>
      </c>
    </row>
    <row r="125" spans="1:26" x14ac:dyDescent="0.35">
      <c r="A125" s="24" t="str">
        <f>+IF(B125&lt;&gt;'Terminal Handling Charge'!$B$3,"",IF(COUNTIF(B:B,B125)&gt;0,COUNTIF(B$3:B125,B125),""))</f>
        <v/>
      </c>
      <c r="B125" s="24" t="str">
        <f t="shared" si="3"/>
        <v>Terminal Handling Charge - DestinationZimbabwe</v>
      </c>
      <c r="C125" s="24" t="s">
        <v>114</v>
      </c>
      <c r="D125" s="24" t="s">
        <v>747</v>
      </c>
      <c r="E125" s="1" t="s">
        <v>35</v>
      </c>
      <c r="F125" s="12" t="s">
        <v>755</v>
      </c>
      <c r="G125" s="13">
        <v>44866</v>
      </c>
      <c r="H125" s="11" t="s">
        <v>18</v>
      </c>
      <c r="I125" s="11" t="s">
        <v>18</v>
      </c>
      <c r="J125" s="11" t="s">
        <v>18</v>
      </c>
      <c r="K125" s="11" t="s">
        <v>19</v>
      </c>
      <c r="L125" s="11" t="s">
        <v>19</v>
      </c>
      <c r="M125" s="11" t="s">
        <v>215</v>
      </c>
      <c r="N125" s="11" t="s">
        <v>216</v>
      </c>
      <c r="O125" s="11" t="s">
        <v>113</v>
      </c>
      <c r="P125" s="11" t="s">
        <v>114</v>
      </c>
      <c r="Q125" s="11" t="s">
        <v>114</v>
      </c>
      <c r="R125" s="11" t="s">
        <v>40</v>
      </c>
      <c r="S125" s="20">
        <v>20</v>
      </c>
      <c r="T125" s="11" t="s">
        <v>21</v>
      </c>
      <c r="U125" s="11" t="s">
        <v>22</v>
      </c>
      <c r="V125" s="11" t="s">
        <v>22</v>
      </c>
      <c r="W125" s="11" t="s">
        <v>23</v>
      </c>
      <c r="X125" s="11" t="s">
        <v>24</v>
      </c>
      <c r="Y125">
        <v>130</v>
      </c>
      <c r="Z125">
        <f t="shared" si="4"/>
        <v>123</v>
      </c>
    </row>
    <row r="126" spans="1:26" x14ac:dyDescent="0.35">
      <c r="A126" s="24" t="str">
        <f>+IF(B126&lt;&gt;'Terminal Handling Charge'!$B$3,"",IF(COUNTIF(B:B,B126)&gt;0,COUNTIF(B$3:B126,B126),""))</f>
        <v/>
      </c>
      <c r="B126" s="24" t="str">
        <f t="shared" si="3"/>
        <v>Terminal Handling Charge - DestinationZimbabwe</v>
      </c>
      <c r="C126" s="24" t="s">
        <v>114</v>
      </c>
      <c r="D126" s="24" t="s">
        <v>747</v>
      </c>
      <c r="E126" s="1" t="s">
        <v>35</v>
      </c>
      <c r="F126" s="12" t="s">
        <v>755</v>
      </c>
      <c r="G126" s="13">
        <v>44866</v>
      </c>
      <c r="H126" s="11" t="s">
        <v>18</v>
      </c>
      <c r="I126" s="11" t="s">
        <v>18</v>
      </c>
      <c r="J126" s="11" t="s">
        <v>18</v>
      </c>
      <c r="K126" s="11" t="s">
        <v>19</v>
      </c>
      <c r="L126" s="11" t="s">
        <v>19</v>
      </c>
      <c r="M126" s="11" t="s">
        <v>43</v>
      </c>
      <c r="N126" s="11" t="s">
        <v>44</v>
      </c>
      <c r="O126" s="11" t="s">
        <v>113</v>
      </c>
      <c r="P126" s="11" t="s">
        <v>114</v>
      </c>
      <c r="Q126" s="11" t="s">
        <v>114</v>
      </c>
      <c r="R126" s="11" t="s">
        <v>20</v>
      </c>
      <c r="S126" s="20">
        <v>40</v>
      </c>
      <c r="T126" s="11" t="s">
        <v>21</v>
      </c>
      <c r="U126" s="11" t="s">
        <v>22</v>
      </c>
      <c r="V126" s="11" t="s">
        <v>22</v>
      </c>
      <c r="W126" s="11" t="s">
        <v>23</v>
      </c>
      <c r="X126" s="11" t="s">
        <v>39</v>
      </c>
      <c r="Y126">
        <v>3560</v>
      </c>
      <c r="Z126">
        <f t="shared" si="4"/>
        <v>124</v>
      </c>
    </row>
    <row r="127" spans="1:26" x14ac:dyDescent="0.35">
      <c r="A127" s="24" t="str">
        <f>+IF(B127&lt;&gt;'Terminal Handling Charge'!$B$3,"",IF(COUNTIF(B:B,B127)&gt;0,COUNTIF(B$3:B127,B127),""))</f>
        <v/>
      </c>
      <c r="B127" s="24" t="str">
        <f t="shared" si="3"/>
        <v>Terminal Handling Charge - DestinationZimbabwe</v>
      </c>
      <c r="C127" s="24" t="s">
        <v>114</v>
      </c>
      <c r="D127" s="24" t="s">
        <v>747</v>
      </c>
      <c r="E127" s="1" t="s">
        <v>35</v>
      </c>
      <c r="F127" s="12" t="s">
        <v>755</v>
      </c>
      <c r="G127" s="13">
        <v>44866</v>
      </c>
      <c r="H127" s="11" t="s">
        <v>18</v>
      </c>
      <c r="I127" s="11" t="s">
        <v>18</v>
      </c>
      <c r="J127" s="11" t="s">
        <v>18</v>
      </c>
      <c r="K127" s="11" t="s">
        <v>19</v>
      </c>
      <c r="L127" s="11" t="s">
        <v>19</v>
      </c>
      <c r="M127" s="11" t="s">
        <v>36</v>
      </c>
      <c r="N127" s="11" t="s">
        <v>37</v>
      </c>
      <c r="O127" s="11" t="s">
        <v>113</v>
      </c>
      <c r="P127" s="11" t="s">
        <v>114</v>
      </c>
      <c r="Q127" s="11" t="s">
        <v>114</v>
      </c>
      <c r="R127" s="11" t="s">
        <v>20</v>
      </c>
      <c r="S127" s="20">
        <v>40</v>
      </c>
      <c r="T127" s="11" t="s">
        <v>21</v>
      </c>
      <c r="U127" s="11" t="s">
        <v>22</v>
      </c>
      <c r="V127" s="11" t="s">
        <v>22</v>
      </c>
      <c r="W127" s="11" t="s">
        <v>23</v>
      </c>
      <c r="X127" s="11" t="s">
        <v>39</v>
      </c>
      <c r="Y127">
        <v>3560</v>
      </c>
      <c r="Z127">
        <f t="shared" si="4"/>
        <v>125</v>
      </c>
    </row>
    <row r="128" spans="1:26" x14ac:dyDescent="0.35">
      <c r="A128" s="24" t="str">
        <f>+IF(B128&lt;&gt;'Terminal Handling Charge'!$B$3,"",IF(COUNTIF(B:B,B128)&gt;0,COUNTIF(B$3:B128,B128),""))</f>
        <v/>
      </c>
      <c r="B128" s="24" t="str">
        <f t="shared" si="3"/>
        <v>Terminal Handling Charge - DestinationZimbabwe</v>
      </c>
      <c r="C128" s="24" t="s">
        <v>114</v>
      </c>
      <c r="D128" s="24" t="s">
        <v>747</v>
      </c>
      <c r="E128" s="1" t="s">
        <v>35</v>
      </c>
      <c r="F128" s="12" t="s">
        <v>755</v>
      </c>
      <c r="G128" s="13">
        <v>44866</v>
      </c>
      <c r="H128" s="11" t="s">
        <v>18</v>
      </c>
      <c r="I128" s="11" t="s">
        <v>18</v>
      </c>
      <c r="J128" s="11" t="s">
        <v>18</v>
      </c>
      <c r="K128" s="11" t="s">
        <v>19</v>
      </c>
      <c r="L128" s="11" t="s">
        <v>19</v>
      </c>
      <c r="M128" s="11" t="s">
        <v>103</v>
      </c>
      <c r="N128" s="11" t="s">
        <v>104</v>
      </c>
      <c r="O128" s="11" t="s">
        <v>113</v>
      </c>
      <c r="P128" s="11" t="s">
        <v>114</v>
      </c>
      <c r="Q128" s="11" t="s">
        <v>114</v>
      </c>
      <c r="R128" s="11" t="s">
        <v>20</v>
      </c>
      <c r="S128" s="20">
        <v>40</v>
      </c>
      <c r="T128" s="11" t="s">
        <v>21</v>
      </c>
      <c r="U128" s="11" t="s">
        <v>22</v>
      </c>
      <c r="V128" s="11" t="s">
        <v>22</v>
      </c>
      <c r="W128" s="11" t="s">
        <v>23</v>
      </c>
      <c r="X128" s="11" t="s">
        <v>39</v>
      </c>
      <c r="Y128">
        <v>3155</v>
      </c>
      <c r="Z128">
        <f t="shared" si="4"/>
        <v>126</v>
      </c>
    </row>
    <row r="129" spans="1:26" x14ac:dyDescent="0.35">
      <c r="A129" s="24" t="str">
        <f>+IF(B129&lt;&gt;'Terminal Handling Charge'!$B$3,"",IF(COUNTIF(B:B,B129)&gt;0,COUNTIF(B$3:B129,B129),""))</f>
        <v/>
      </c>
      <c r="B129" s="24" t="str">
        <f t="shared" si="3"/>
        <v>Terminal Handling Charge - DestinationZimbabwe</v>
      </c>
      <c r="C129" s="24" t="s">
        <v>114</v>
      </c>
      <c r="D129" s="24" t="s">
        <v>747</v>
      </c>
      <c r="E129" s="1" t="s">
        <v>35</v>
      </c>
      <c r="F129" s="12" t="s">
        <v>755</v>
      </c>
      <c r="G129" s="13">
        <v>44866</v>
      </c>
      <c r="H129" s="11" t="s">
        <v>18</v>
      </c>
      <c r="I129" s="11" t="s">
        <v>18</v>
      </c>
      <c r="J129" s="11" t="s">
        <v>18</v>
      </c>
      <c r="K129" s="11" t="s">
        <v>19</v>
      </c>
      <c r="L129" s="11" t="s">
        <v>19</v>
      </c>
      <c r="M129" s="11" t="s">
        <v>119</v>
      </c>
      <c r="N129" s="11" t="s">
        <v>120</v>
      </c>
      <c r="O129" s="11" t="s">
        <v>113</v>
      </c>
      <c r="P129" s="11" t="s">
        <v>114</v>
      </c>
      <c r="Q129" s="11" t="s">
        <v>114</v>
      </c>
      <c r="R129" s="11" t="s">
        <v>20</v>
      </c>
      <c r="S129" s="20">
        <v>40</v>
      </c>
      <c r="T129" s="11" t="s">
        <v>21</v>
      </c>
      <c r="U129" s="11" t="s">
        <v>22</v>
      </c>
      <c r="V129" s="11" t="s">
        <v>22</v>
      </c>
      <c r="W129" s="11" t="s">
        <v>23</v>
      </c>
      <c r="X129" s="11" t="s">
        <v>39</v>
      </c>
      <c r="Y129">
        <v>3560</v>
      </c>
      <c r="Z129">
        <f t="shared" si="4"/>
        <v>127</v>
      </c>
    </row>
    <row r="130" spans="1:26" x14ac:dyDescent="0.35">
      <c r="A130" s="24" t="str">
        <f>+IF(B130&lt;&gt;'Terminal Handling Charge'!$B$3,"",IF(COUNTIF(B:B,B130)&gt;0,COUNTIF(B$3:B130,B130),""))</f>
        <v/>
      </c>
      <c r="B130" s="24" t="str">
        <f t="shared" si="3"/>
        <v>Terminal Handling Charge - DestinationZimbabwe</v>
      </c>
      <c r="C130" s="24" t="s">
        <v>114</v>
      </c>
      <c r="D130" s="24" t="s">
        <v>747</v>
      </c>
      <c r="E130" s="1" t="s">
        <v>35</v>
      </c>
      <c r="F130" s="12" t="s">
        <v>755</v>
      </c>
      <c r="G130" s="13">
        <v>44866</v>
      </c>
      <c r="H130" s="11" t="s">
        <v>18</v>
      </c>
      <c r="I130" s="11" t="s">
        <v>18</v>
      </c>
      <c r="J130" s="11" t="s">
        <v>18</v>
      </c>
      <c r="K130" s="11" t="s">
        <v>19</v>
      </c>
      <c r="L130" s="11" t="s">
        <v>19</v>
      </c>
      <c r="M130" s="11" t="s">
        <v>215</v>
      </c>
      <c r="N130" s="11" t="s">
        <v>216</v>
      </c>
      <c r="O130" s="11" t="s">
        <v>113</v>
      </c>
      <c r="P130" s="11" t="s">
        <v>114</v>
      </c>
      <c r="Q130" s="11" t="s">
        <v>114</v>
      </c>
      <c r="R130" s="11" t="s">
        <v>20</v>
      </c>
      <c r="S130" s="20">
        <v>40</v>
      </c>
      <c r="T130" s="11" t="s">
        <v>21</v>
      </c>
      <c r="U130" s="11" t="s">
        <v>22</v>
      </c>
      <c r="V130" s="11" t="s">
        <v>22</v>
      </c>
      <c r="W130" s="11" t="s">
        <v>23</v>
      </c>
      <c r="X130" s="11" t="s">
        <v>24</v>
      </c>
      <c r="Y130">
        <v>210</v>
      </c>
      <c r="Z130">
        <f t="shared" si="4"/>
        <v>128</v>
      </c>
    </row>
    <row r="131" spans="1:26" x14ac:dyDescent="0.35">
      <c r="A131" s="24" t="str">
        <f>+IF(B131&lt;&gt;'Terminal Handling Charge'!$B$3,"",IF(COUNTIF(B:B,B131)&gt;0,COUNTIF(B$3:B131,B131),""))</f>
        <v/>
      </c>
      <c r="B131" s="24" t="str">
        <f t="shared" ref="B131:B194" si="5">D131&amp;C131</f>
        <v>Terminal Handling Charge - DestinationZimbabwe</v>
      </c>
      <c r="C131" s="24" t="s">
        <v>114</v>
      </c>
      <c r="D131" s="24" t="s">
        <v>747</v>
      </c>
      <c r="E131" s="1" t="s">
        <v>35</v>
      </c>
      <c r="F131" s="12" t="s">
        <v>755</v>
      </c>
      <c r="G131" s="13">
        <v>44866</v>
      </c>
      <c r="H131" s="11" t="s">
        <v>18</v>
      </c>
      <c r="I131" s="11" t="s">
        <v>18</v>
      </c>
      <c r="J131" s="11" t="s">
        <v>18</v>
      </c>
      <c r="K131" s="11" t="s">
        <v>19</v>
      </c>
      <c r="L131" s="11" t="s">
        <v>19</v>
      </c>
      <c r="M131" s="11" t="s">
        <v>43</v>
      </c>
      <c r="N131" s="11" t="s">
        <v>44</v>
      </c>
      <c r="O131" s="11" t="s">
        <v>113</v>
      </c>
      <c r="P131" s="11" t="s">
        <v>114</v>
      </c>
      <c r="Q131" s="11" t="s">
        <v>114</v>
      </c>
      <c r="R131" s="11" t="s">
        <v>65</v>
      </c>
      <c r="S131" s="20">
        <v>45</v>
      </c>
      <c r="T131" s="11" t="s">
        <v>21</v>
      </c>
      <c r="U131" s="11" t="s">
        <v>22</v>
      </c>
      <c r="V131" s="11" t="s">
        <v>22</v>
      </c>
      <c r="W131" s="11" t="s">
        <v>23</v>
      </c>
      <c r="X131" s="11" t="s">
        <v>39</v>
      </c>
      <c r="Y131">
        <v>3560</v>
      </c>
      <c r="Z131">
        <f t="shared" ref="Z131:Z194" si="6">Z130+1</f>
        <v>129</v>
      </c>
    </row>
    <row r="132" spans="1:26" x14ac:dyDescent="0.35">
      <c r="A132" s="24" t="str">
        <f>+IF(B132&lt;&gt;'Terminal Handling Charge'!$B$3,"",IF(COUNTIF(B:B,B132)&gt;0,COUNTIF(B$3:B132,B132),""))</f>
        <v/>
      </c>
      <c r="B132" s="24" t="str">
        <f t="shared" si="5"/>
        <v>Terminal Handling Charge - DestinationZimbabwe</v>
      </c>
      <c r="C132" s="24" t="s">
        <v>114</v>
      </c>
      <c r="D132" s="24" t="s">
        <v>747</v>
      </c>
      <c r="E132" s="1" t="s">
        <v>35</v>
      </c>
      <c r="F132" s="12" t="s">
        <v>755</v>
      </c>
      <c r="G132" s="13">
        <v>44866</v>
      </c>
      <c r="H132" s="11" t="s">
        <v>18</v>
      </c>
      <c r="I132" s="11" t="s">
        <v>18</v>
      </c>
      <c r="J132" s="11" t="s">
        <v>18</v>
      </c>
      <c r="K132" s="11" t="s">
        <v>19</v>
      </c>
      <c r="L132" s="11" t="s">
        <v>19</v>
      </c>
      <c r="M132" s="11" t="s">
        <v>119</v>
      </c>
      <c r="N132" s="11" t="s">
        <v>120</v>
      </c>
      <c r="O132" s="11" t="s">
        <v>113</v>
      </c>
      <c r="P132" s="11" t="s">
        <v>114</v>
      </c>
      <c r="Q132" s="11" t="s">
        <v>114</v>
      </c>
      <c r="R132" s="11" t="s">
        <v>65</v>
      </c>
      <c r="S132" s="20">
        <v>45</v>
      </c>
      <c r="T132" s="11" t="s">
        <v>21</v>
      </c>
      <c r="U132" s="11" t="s">
        <v>22</v>
      </c>
      <c r="V132" s="11" t="s">
        <v>22</v>
      </c>
      <c r="W132" s="11" t="s">
        <v>23</v>
      </c>
      <c r="X132" s="11" t="s">
        <v>39</v>
      </c>
      <c r="Y132">
        <v>3560</v>
      </c>
      <c r="Z132">
        <f t="shared" si="6"/>
        <v>130</v>
      </c>
    </row>
    <row r="133" spans="1:26" x14ac:dyDescent="0.35">
      <c r="A133" s="24" t="str">
        <f>+IF(B133&lt;&gt;'Terminal Handling Charge'!$B$3,"",IF(COUNTIF(B:B,B133)&gt;0,COUNTIF(B$3:B133,B133),""))</f>
        <v/>
      </c>
      <c r="B133" s="24" t="str">
        <f t="shared" si="5"/>
        <v>Terminal Handling Charge - DestinationZimbabwe</v>
      </c>
      <c r="C133" s="24" t="s">
        <v>114</v>
      </c>
      <c r="D133" s="24" t="s">
        <v>747</v>
      </c>
      <c r="E133" s="1" t="s">
        <v>35</v>
      </c>
      <c r="F133" s="12" t="s">
        <v>755</v>
      </c>
      <c r="G133" s="13">
        <v>44866</v>
      </c>
      <c r="H133" s="11" t="s">
        <v>18</v>
      </c>
      <c r="I133" s="11" t="s">
        <v>18</v>
      </c>
      <c r="J133" s="11" t="s">
        <v>18</v>
      </c>
      <c r="K133" s="11" t="s">
        <v>19</v>
      </c>
      <c r="L133" s="11" t="s">
        <v>19</v>
      </c>
      <c r="M133" s="11" t="s">
        <v>103</v>
      </c>
      <c r="N133" s="11" t="s">
        <v>104</v>
      </c>
      <c r="O133" s="11" t="s">
        <v>113</v>
      </c>
      <c r="P133" s="11" t="s">
        <v>114</v>
      </c>
      <c r="Q133" s="11" t="s">
        <v>114</v>
      </c>
      <c r="R133" s="11" t="s">
        <v>65</v>
      </c>
      <c r="S133" s="20">
        <v>45</v>
      </c>
      <c r="T133" s="11" t="s">
        <v>21</v>
      </c>
      <c r="U133" s="11" t="s">
        <v>22</v>
      </c>
      <c r="V133" s="11" t="s">
        <v>22</v>
      </c>
      <c r="W133" s="11" t="s">
        <v>23</v>
      </c>
      <c r="X133" s="11" t="s">
        <v>39</v>
      </c>
      <c r="Y133">
        <v>3155</v>
      </c>
      <c r="Z133">
        <f t="shared" si="6"/>
        <v>131</v>
      </c>
    </row>
    <row r="134" spans="1:26" x14ac:dyDescent="0.35">
      <c r="A134" s="24" t="str">
        <f>+IF(B134&lt;&gt;'Terminal Handling Charge'!$B$3,"",IF(COUNTIF(B:B,B134)&gt;0,COUNTIF(B$3:B134,B134),""))</f>
        <v/>
      </c>
      <c r="B134" s="24" t="str">
        <f t="shared" si="5"/>
        <v>Terminal Handling Charge - DestinationZimbabwe</v>
      </c>
      <c r="C134" s="24" t="s">
        <v>114</v>
      </c>
      <c r="D134" s="24" t="s">
        <v>747</v>
      </c>
      <c r="E134" s="1" t="s">
        <v>35</v>
      </c>
      <c r="F134" s="12" t="s">
        <v>755</v>
      </c>
      <c r="G134" s="13">
        <v>44866</v>
      </c>
      <c r="H134" s="11" t="s">
        <v>18</v>
      </c>
      <c r="I134" s="11" t="s">
        <v>18</v>
      </c>
      <c r="J134" s="11" t="s">
        <v>18</v>
      </c>
      <c r="K134" s="11" t="s">
        <v>19</v>
      </c>
      <c r="L134" s="11" t="s">
        <v>19</v>
      </c>
      <c r="M134" s="11" t="s">
        <v>36</v>
      </c>
      <c r="N134" s="11" t="s">
        <v>37</v>
      </c>
      <c r="O134" s="11" t="s">
        <v>113</v>
      </c>
      <c r="P134" s="11" t="s">
        <v>114</v>
      </c>
      <c r="Q134" s="11" t="s">
        <v>114</v>
      </c>
      <c r="R134" s="11" t="s">
        <v>65</v>
      </c>
      <c r="S134" s="20">
        <v>45</v>
      </c>
      <c r="T134" s="11" t="s">
        <v>21</v>
      </c>
      <c r="U134" s="11" t="s">
        <v>22</v>
      </c>
      <c r="V134" s="11" t="s">
        <v>22</v>
      </c>
      <c r="W134" s="11" t="s">
        <v>23</v>
      </c>
      <c r="X134" s="11" t="s">
        <v>39</v>
      </c>
      <c r="Y134">
        <v>3560</v>
      </c>
      <c r="Z134">
        <f t="shared" si="6"/>
        <v>132</v>
      </c>
    </row>
    <row r="135" spans="1:26" x14ac:dyDescent="0.35">
      <c r="A135" s="24" t="str">
        <f>+IF(B135&lt;&gt;'Terminal Handling Charge'!$B$3,"",IF(COUNTIF(B:B,B135)&gt;0,COUNTIF(B$3:B135,B135),""))</f>
        <v/>
      </c>
      <c r="B135" s="24" t="str">
        <f t="shared" si="5"/>
        <v>Terminal Handling Charge - DestinationZimbabwe</v>
      </c>
      <c r="C135" s="24" t="s">
        <v>114</v>
      </c>
      <c r="D135" s="24" t="s">
        <v>747</v>
      </c>
      <c r="E135" s="1" t="s">
        <v>35</v>
      </c>
      <c r="F135" s="12" t="s">
        <v>755</v>
      </c>
      <c r="G135" s="13">
        <v>44866</v>
      </c>
      <c r="H135" s="11" t="s">
        <v>18</v>
      </c>
      <c r="I135" s="11" t="s">
        <v>18</v>
      </c>
      <c r="J135" s="11" t="s">
        <v>18</v>
      </c>
      <c r="K135" s="11" t="s">
        <v>19</v>
      </c>
      <c r="L135" s="11" t="s">
        <v>19</v>
      </c>
      <c r="M135" s="11" t="s">
        <v>215</v>
      </c>
      <c r="N135" s="11" t="s">
        <v>216</v>
      </c>
      <c r="O135" s="11" t="s">
        <v>113</v>
      </c>
      <c r="P135" s="11" t="s">
        <v>114</v>
      </c>
      <c r="Q135" s="11" t="s">
        <v>114</v>
      </c>
      <c r="R135" s="11" t="s">
        <v>65</v>
      </c>
      <c r="S135" s="20">
        <v>45</v>
      </c>
      <c r="T135" s="11" t="s">
        <v>21</v>
      </c>
      <c r="U135" s="11" t="s">
        <v>22</v>
      </c>
      <c r="V135" s="11" t="s">
        <v>22</v>
      </c>
      <c r="W135" s="11" t="s">
        <v>23</v>
      </c>
      <c r="X135" s="11" t="s">
        <v>24</v>
      </c>
      <c r="Y135">
        <v>210</v>
      </c>
      <c r="Z135">
        <f t="shared" si="6"/>
        <v>133</v>
      </c>
    </row>
    <row r="136" spans="1:26" x14ac:dyDescent="0.35">
      <c r="A136" s="24" t="str">
        <f>+IF(B136&lt;&gt;'Terminal Handling Charge'!$B$3,"",IF(COUNTIF(B:B,B136)&gt;0,COUNTIF(B$3:B136,B136),""))</f>
        <v/>
      </c>
      <c r="B136" s="24" t="str">
        <f t="shared" si="5"/>
        <v>Terminal Handling Charge - DestinationZimbabwe</v>
      </c>
      <c r="C136" s="24" t="s">
        <v>114</v>
      </c>
      <c r="D136" s="24" t="s">
        <v>747</v>
      </c>
      <c r="E136" s="1" t="s">
        <v>35</v>
      </c>
      <c r="F136" s="12" t="s">
        <v>755</v>
      </c>
      <c r="G136" s="13">
        <v>44866</v>
      </c>
      <c r="H136" s="11" t="s">
        <v>18</v>
      </c>
      <c r="I136" s="11" t="s">
        <v>18</v>
      </c>
      <c r="J136" s="11" t="s">
        <v>18</v>
      </c>
      <c r="K136" s="11" t="s">
        <v>19</v>
      </c>
      <c r="L136" s="11" t="s">
        <v>19</v>
      </c>
      <c r="M136" s="11" t="s">
        <v>215</v>
      </c>
      <c r="N136" s="11" t="s">
        <v>216</v>
      </c>
      <c r="O136" s="11" t="s">
        <v>113</v>
      </c>
      <c r="P136" s="11" t="s">
        <v>114</v>
      </c>
      <c r="Q136" s="11" t="s">
        <v>114</v>
      </c>
      <c r="R136" s="11" t="s">
        <v>762</v>
      </c>
      <c r="S136" s="20">
        <v>20</v>
      </c>
      <c r="T136" s="11" t="s">
        <v>28</v>
      </c>
      <c r="U136" s="11" t="s">
        <v>22</v>
      </c>
      <c r="V136" s="11" t="s">
        <v>22</v>
      </c>
      <c r="W136" s="11" t="s">
        <v>23</v>
      </c>
      <c r="X136" s="11" t="s">
        <v>24</v>
      </c>
      <c r="Y136">
        <v>150</v>
      </c>
      <c r="Z136">
        <f t="shared" si="6"/>
        <v>134</v>
      </c>
    </row>
    <row r="137" spans="1:26" x14ac:dyDescent="0.35">
      <c r="A137" s="24" t="str">
        <f>+IF(B137&lt;&gt;'Terminal Handling Charge'!$B$3,"",IF(COUNTIF(B:B,B137)&gt;0,COUNTIF(B$3:B137,B137),""))</f>
        <v/>
      </c>
      <c r="B137" s="24" t="str">
        <f t="shared" si="5"/>
        <v>Terminal Handling Charge - DestinationZimbabwe</v>
      </c>
      <c r="C137" s="24" t="s">
        <v>114</v>
      </c>
      <c r="D137" s="24" t="s">
        <v>747</v>
      </c>
      <c r="E137" s="1" t="s">
        <v>35</v>
      </c>
      <c r="F137" s="12" t="s">
        <v>755</v>
      </c>
      <c r="G137" s="13">
        <v>44866</v>
      </c>
      <c r="H137" s="11" t="s">
        <v>18</v>
      </c>
      <c r="I137" s="11" t="s">
        <v>18</v>
      </c>
      <c r="J137" s="11" t="s">
        <v>18</v>
      </c>
      <c r="K137" s="11" t="s">
        <v>19</v>
      </c>
      <c r="L137" s="11" t="s">
        <v>19</v>
      </c>
      <c r="M137" s="11" t="s">
        <v>103</v>
      </c>
      <c r="N137" s="11" t="s">
        <v>104</v>
      </c>
      <c r="O137" s="11" t="s">
        <v>113</v>
      </c>
      <c r="P137" s="11" t="s">
        <v>114</v>
      </c>
      <c r="Q137" s="11" t="s">
        <v>114</v>
      </c>
      <c r="R137" s="11" t="s">
        <v>762</v>
      </c>
      <c r="S137" s="20">
        <v>20</v>
      </c>
      <c r="T137" s="11" t="s">
        <v>28</v>
      </c>
      <c r="U137" s="11" t="s">
        <v>22</v>
      </c>
      <c r="V137" s="11" t="s">
        <v>22</v>
      </c>
      <c r="W137" s="11" t="s">
        <v>23</v>
      </c>
      <c r="X137" s="11" t="s">
        <v>39</v>
      </c>
      <c r="Y137">
        <v>3165</v>
      </c>
      <c r="Z137">
        <f t="shared" si="6"/>
        <v>135</v>
      </c>
    </row>
    <row r="138" spans="1:26" x14ac:dyDescent="0.35">
      <c r="A138" s="24" t="str">
        <f>+IF(B138&lt;&gt;'Terminal Handling Charge'!$B$3,"",IF(COUNTIF(B:B,B138)&gt;0,COUNTIF(B$3:B138,B138),""))</f>
        <v/>
      </c>
      <c r="B138" s="24" t="str">
        <f t="shared" si="5"/>
        <v>Terminal Handling Charge - DestinationZimbabwe</v>
      </c>
      <c r="C138" s="24" t="s">
        <v>114</v>
      </c>
      <c r="D138" s="24" t="s">
        <v>747</v>
      </c>
      <c r="E138" s="1" t="s">
        <v>35</v>
      </c>
      <c r="F138" s="12" t="s">
        <v>755</v>
      </c>
      <c r="G138" s="13">
        <v>44866</v>
      </c>
      <c r="H138" s="11" t="s">
        <v>18</v>
      </c>
      <c r="I138" s="11" t="s">
        <v>18</v>
      </c>
      <c r="J138" s="11" t="s">
        <v>18</v>
      </c>
      <c r="K138" s="11" t="s">
        <v>19</v>
      </c>
      <c r="L138" s="11" t="s">
        <v>19</v>
      </c>
      <c r="M138" s="11" t="s">
        <v>43</v>
      </c>
      <c r="N138" s="11" t="s">
        <v>44</v>
      </c>
      <c r="O138" s="11" t="s">
        <v>113</v>
      </c>
      <c r="P138" s="11" t="s">
        <v>114</v>
      </c>
      <c r="Q138" s="11" t="s">
        <v>114</v>
      </c>
      <c r="R138" s="11" t="s">
        <v>762</v>
      </c>
      <c r="S138" s="20">
        <v>20</v>
      </c>
      <c r="T138" s="11" t="s">
        <v>28</v>
      </c>
      <c r="U138" s="11" t="s">
        <v>22</v>
      </c>
      <c r="V138" s="11" t="s">
        <v>22</v>
      </c>
      <c r="W138" s="11" t="s">
        <v>23</v>
      </c>
      <c r="X138" s="11" t="s">
        <v>39</v>
      </c>
      <c r="Y138">
        <v>3535</v>
      </c>
      <c r="Z138">
        <f t="shared" si="6"/>
        <v>136</v>
      </c>
    </row>
    <row r="139" spans="1:26" x14ac:dyDescent="0.35">
      <c r="A139" s="24" t="str">
        <f>+IF(B139&lt;&gt;'Terminal Handling Charge'!$B$3,"",IF(COUNTIF(B:B,B139)&gt;0,COUNTIF(B$3:B139,B139),""))</f>
        <v/>
      </c>
      <c r="B139" s="24" t="str">
        <f t="shared" si="5"/>
        <v>Terminal Handling Charge - DestinationZimbabwe</v>
      </c>
      <c r="C139" s="24" t="s">
        <v>114</v>
      </c>
      <c r="D139" s="24" t="s">
        <v>747</v>
      </c>
      <c r="E139" s="1" t="s">
        <v>35</v>
      </c>
      <c r="F139" s="12" t="s">
        <v>755</v>
      </c>
      <c r="G139" s="13">
        <v>44866</v>
      </c>
      <c r="H139" s="11" t="s">
        <v>18</v>
      </c>
      <c r="I139" s="11" t="s">
        <v>18</v>
      </c>
      <c r="J139" s="11" t="s">
        <v>18</v>
      </c>
      <c r="K139" s="11" t="s">
        <v>19</v>
      </c>
      <c r="L139" s="11" t="s">
        <v>19</v>
      </c>
      <c r="M139" s="11" t="s">
        <v>36</v>
      </c>
      <c r="N139" s="11" t="s">
        <v>37</v>
      </c>
      <c r="O139" s="11" t="s">
        <v>113</v>
      </c>
      <c r="P139" s="11" t="s">
        <v>114</v>
      </c>
      <c r="Q139" s="11" t="s">
        <v>114</v>
      </c>
      <c r="R139" s="11" t="s">
        <v>762</v>
      </c>
      <c r="S139" s="20">
        <v>20</v>
      </c>
      <c r="T139" s="11" t="s">
        <v>28</v>
      </c>
      <c r="U139" s="11" t="s">
        <v>22</v>
      </c>
      <c r="V139" s="11" t="s">
        <v>22</v>
      </c>
      <c r="W139" s="11" t="s">
        <v>23</v>
      </c>
      <c r="X139" s="11" t="s">
        <v>39</v>
      </c>
      <c r="Y139">
        <v>3535</v>
      </c>
      <c r="Z139">
        <f t="shared" si="6"/>
        <v>137</v>
      </c>
    </row>
    <row r="140" spans="1:26" x14ac:dyDescent="0.35">
      <c r="A140" s="24" t="str">
        <f>+IF(B140&lt;&gt;'Terminal Handling Charge'!$B$3,"",IF(COUNTIF(B:B,B140)&gt;0,COUNTIF(B$3:B140,B140),""))</f>
        <v/>
      </c>
      <c r="B140" s="24" t="str">
        <f t="shared" si="5"/>
        <v>Terminal Handling Charge - DestinationZimbabwe</v>
      </c>
      <c r="C140" s="24" t="s">
        <v>114</v>
      </c>
      <c r="D140" s="24" t="s">
        <v>747</v>
      </c>
      <c r="E140" s="1" t="s">
        <v>35</v>
      </c>
      <c r="F140" s="12" t="s">
        <v>755</v>
      </c>
      <c r="G140" s="13">
        <v>44866</v>
      </c>
      <c r="H140" s="11" t="s">
        <v>18</v>
      </c>
      <c r="I140" s="11" t="s">
        <v>18</v>
      </c>
      <c r="J140" s="11" t="s">
        <v>18</v>
      </c>
      <c r="K140" s="11" t="s">
        <v>19</v>
      </c>
      <c r="L140" s="11" t="s">
        <v>19</v>
      </c>
      <c r="M140" s="11" t="s">
        <v>119</v>
      </c>
      <c r="N140" s="11" t="s">
        <v>120</v>
      </c>
      <c r="O140" s="11" t="s">
        <v>113</v>
      </c>
      <c r="P140" s="11" t="s">
        <v>114</v>
      </c>
      <c r="Q140" s="11" t="s">
        <v>114</v>
      </c>
      <c r="R140" s="11" t="s">
        <v>762</v>
      </c>
      <c r="S140" s="20">
        <v>20</v>
      </c>
      <c r="T140" s="11" t="s">
        <v>28</v>
      </c>
      <c r="U140" s="11" t="s">
        <v>22</v>
      </c>
      <c r="V140" s="11" t="s">
        <v>22</v>
      </c>
      <c r="W140" s="11" t="s">
        <v>23</v>
      </c>
      <c r="X140" s="11" t="s">
        <v>39</v>
      </c>
      <c r="Y140">
        <v>3535</v>
      </c>
      <c r="Z140">
        <f t="shared" si="6"/>
        <v>138</v>
      </c>
    </row>
    <row r="141" spans="1:26" x14ac:dyDescent="0.35">
      <c r="A141" s="24" t="str">
        <f>+IF(B141&lt;&gt;'Terminal Handling Charge'!$B$3,"",IF(COUNTIF(B:B,B141)&gt;0,COUNTIF(B$3:B141,B141),""))</f>
        <v/>
      </c>
      <c r="B141" s="24" t="str">
        <f t="shared" si="5"/>
        <v>Terminal Handling Charge - DestinationZimbabwe</v>
      </c>
      <c r="C141" s="24" t="s">
        <v>114</v>
      </c>
      <c r="D141" s="24" t="s">
        <v>747</v>
      </c>
      <c r="E141" s="1" t="s">
        <v>35</v>
      </c>
      <c r="F141" s="12" t="s">
        <v>755</v>
      </c>
      <c r="G141" s="13">
        <v>44866</v>
      </c>
      <c r="H141" s="11" t="s">
        <v>18</v>
      </c>
      <c r="I141" s="11" t="s">
        <v>18</v>
      </c>
      <c r="J141" s="11" t="s">
        <v>18</v>
      </c>
      <c r="K141" s="11" t="s">
        <v>19</v>
      </c>
      <c r="L141" s="11" t="s">
        <v>19</v>
      </c>
      <c r="M141" s="11" t="s">
        <v>215</v>
      </c>
      <c r="N141" s="11" t="s">
        <v>216</v>
      </c>
      <c r="O141" s="11" t="s">
        <v>113</v>
      </c>
      <c r="P141" s="11" t="s">
        <v>114</v>
      </c>
      <c r="Q141" s="11" t="s">
        <v>114</v>
      </c>
      <c r="R141" s="11" t="s">
        <v>38</v>
      </c>
      <c r="S141" s="20">
        <v>40</v>
      </c>
      <c r="T141" s="11" t="s">
        <v>28</v>
      </c>
      <c r="U141" s="11" t="s">
        <v>22</v>
      </c>
      <c r="V141" s="11" t="s">
        <v>22</v>
      </c>
      <c r="W141" s="11" t="s">
        <v>23</v>
      </c>
      <c r="X141" s="11" t="s">
        <v>24</v>
      </c>
      <c r="Y141">
        <v>240</v>
      </c>
      <c r="Z141">
        <f t="shared" si="6"/>
        <v>139</v>
      </c>
    </row>
    <row r="142" spans="1:26" x14ac:dyDescent="0.35">
      <c r="A142" s="24" t="str">
        <f>+IF(B142&lt;&gt;'Terminal Handling Charge'!$B$3,"",IF(COUNTIF(B:B,B142)&gt;0,COUNTIF(B$3:B142,B142),""))</f>
        <v/>
      </c>
      <c r="B142" s="24" t="str">
        <f t="shared" si="5"/>
        <v>Terminal Handling Charge - DestinationZimbabwe</v>
      </c>
      <c r="C142" s="24" t="s">
        <v>114</v>
      </c>
      <c r="D142" s="24" t="s">
        <v>747</v>
      </c>
      <c r="E142" s="1" t="s">
        <v>35</v>
      </c>
      <c r="F142" s="12" t="s">
        <v>755</v>
      </c>
      <c r="G142" s="13">
        <v>44866</v>
      </c>
      <c r="H142" s="11" t="s">
        <v>18</v>
      </c>
      <c r="I142" s="11" t="s">
        <v>18</v>
      </c>
      <c r="J142" s="11" t="s">
        <v>18</v>
      </c>
      <c r="K142" s="11" t="s">
        <v>19</v>
      </c>
      <c r="L142" s="11" t="s">
        <v>19</v>
      </c>
      <c r="M142" s="11" t="s">
        <v>43</v>
      </c>
      <c r="N142" s="11" t="s">
        <v>44</v>
      </c>
      <c r="O142" s="11" t="s">
        <v>113</v>
      </c>
      <c r="P142" s="11" t="s">
        <v>114</v>
      </c>
      <c r="Q142" s="11" t="s">
        <v>114</v>
      </c>
      <c r="R142" s="11" t="s">
        <v>38</v>
      </c>
      <c r="S142" s="20">
        <v>40</v>
      </c>
      <c r="T142" s="11" t="s">
        <v>28</v>
      </c>
      <c r="U142" s="11" t="s">
        <v>22</v>
      </c>
      <c r="V142" s="11" t="s">
        <v>22</v>
      </c>
      <c r="W142" s="11" t="s">
        <v>23</v>
      </c>
      <c r="X142" s="11" t="s">
        <v>39</v>
      </c>
      <c r="Y142">
        <v>5250</v>
      </c>
      <c r="Z142">
        <f t="shared" si="6"/>
        <v>140</v>
      </c>
    </row>
    <row r="143" spans="1:26" x14ac:dyDescent="0.35">
      <c r="A143" s="24" t="str">
        <f>+IF(B143&lt;&gt;'Terminal Handling Charge'!$B$3,"",IF(COUNTIF(B:B,B143)&gt;0,COUNTIF(B$3:B143,B143),""))</f>
        <v/>
      </c>
      <c r="B143" s="24" t="str">
        <f t="shared" si="5"/>
        <v>Terminal Handling Charge - DestinationZimbabwe</v>
      </c>
      <c r="C143" s="24" t="s">
        <v>114</v>
      </c>
      <c r="D143" s="24" t="s">
        <v>747</v>
      </c>
      <c r="E143" s="1" t="s">
        <v>35</v>
      </c>
      <c r="F143" s="12" t="s">
        <v>755</v>
      </c>
      <c r="G143" s="13">
        <v>44866</v>
      </c>
      <c r="H143" s="11" t="s">
        <v>18</v>
      </c>
      <c r="I143" s="11" t="s">
        <v>18</v>
      </c>
      <c r="J143" s="11" t="s">
        <v>18</v>
      </c>
      <c r="K143" s="11" t="s">
        <v>19</v>
      </c>
      <c r="L143" s="11" t="s">
        <v>19</v>
      </c>
      <c r="M143" s="11" t="s">
        <v>103</v>
      </c>
      <c r="N143" s="11" t="s">
        <v>104</v>
      </c>
      <c r="O143" s="11" t="s">
        <v>113</v>
      </c>
      <c r="P143" s="11" t="s">
        <v>114</v>
      </c>
      <c r="Q143" s="11" t="s">
        <v>114</v>
      </c>
      <c r="R143" s="11" t="s">
        <v>38</v>
      </c>
      <c r="S143" s="20">
        <v>40</v>
      </c>
      <c r="T143" s="11" t="s">
        <v>28</v>
      </c>
      <c r="U143" s="11" t="s">
        <v>22</v>
      </c>
      <c r="V143" s="11" t="s">
        <v>22</v>
      </c>
      <c r="W143" s="11" t="s">
        <v>23</v>
      </c>
      <c r="X143" s="11" t="s">
        <v>39</v>
      </c>
      <c r="Y143">
        <v>4935</v>
      </c>
      <c r="Z143">
        <f t="shared" si="6"/>
        <v>141</v>
      </c>
    </row>
    <row r="144" spans="1:26" x14ac:dyDescent="0.35">
      <c r="A144" s="24" t="str">
        <f>+IF(B144&lt;&gt;'Terminal Handling Charge'!$B$3,"",IF(COUNTIF(B:B,B144)&gt;0,COUNTIF(B$3:B144,B144),""))</f>
        <v/>
      </c>
      <c r="B144" s="24" t="str">
        <f t="shared" si="5"/>
        <v>Terminal Handling Charge - DestinationZimbabwe</v>
      </c>
      <c r="C144" s="24" t="s">
        <v>114</v>
      </c>
      <c r="D144" s="24" t="s">
        <v>747</v>
      </c>
      <c r="E144" s="1" t="s">
        <v>35</v>
      </c>
      <c r="F144" s="12" t="s">
        <v>755</v>
      </c>
      <c r="G144" s="13">
        <v>44866</v>
      </c>
      <c r="H144" s="11" t="s">
        <v>18</v>
      </c>
      <c r="I144" s="11" t="s">
        <v>18</v>
      </c>
      <c r="J144" s="11" t="s">
        <v>18</v>
      </c>
      <c r="K144" s="11" t="s">
        <v>19</v>
      </c>
      <c r="L144" s="11" t="s">
        <v>19</v>
      </c>
      <c r="M144" s="11" t="s">
        <v>119</v>
      </c>
      <c r="N144" s="11" t="s">
        <v>120</v>
      </c>
      <c r="O144" s="11" t="s">
        <v>113</v>
      </c>
      <c r="P144" s="11" t="s">
        <v>114</v>
      </c>
      <c r="Q144" s="11" t="s">
        <v>114</v>
      </c>
      <c r="R144" s="11" t="s">
        <v>38</v>
      </c>
      <c r="S144" s="20">
        <v>40</v>
      </c>
      <c r="T144" s="11" t="s">
        <v>28</v>
      </c>
      <c r="U144" s="11" t="s">
        <v>22</v>
      </c>
      <c r="V144" s="11" t="s">
        <v>22</v>
      </c>
      <c r="W144" s="11" t="s">
        <v>23</v>
      </c>
      <c r="X144" s="11" t="s">
        <v>39</v>
      </c>
      <c r="Y144">
        <v>5250</v>
      </c>
      <c r="Z144">
        <f t="shared" si="6"/>
        <v>142</v>
      </c>
    </row>
    <row r="145" spans="1:26" x14ac:dyDescent="0.35">
      <c r="A145" s="24" t="str">
        <f>+IF(B145&lt;&gt;'Terminal Handling Charge'!$B$3,"",IF(COUNTIF(B:B,B145)&gt;0,COUNTIF(B$3:B145,B145),""))</f>
        <v/>
      </c>
      <c r="B145" s="24" t="str">
        <f t="shared" si="5"/>
        <v>Terminal Handling Charge - DestinationZimbabwe</v>
      </c>
      <c r="C145" s="24" t="s">
        <v>114</v>
      </c>
      <c r="D145" s="24" t="s">
        <v>747</v>
      </c>
      <c r="E145" s="1" t="s">
        <v>35</v>
      </c>
      <c r="F145" s="12" t="s">
        <v>755</v>
      </c>
      <c r="G145" s="13">
        <v>44866</v>
      </c>
      <c r="H145" s="11" t="s">
        <v>18</v>
      </c>
      <c r="I145" s="11" t="s">
        <v>18</v>
      </c>
      <c r="J145" s="11" t="s">
        <v>18</v>
      </c>
      <c r="K145" s="11" t="s">
        <v>19</v>
      </c>
      <c r="L145" s="11" t="s">
        <v>19</v>
      </c>
      <c r="M145" s="11" t="s">
        <v>36</v>
      </c>
      <c r="N145" s="11" t="s">
        <v>37</v>
      </c>
      <c r="O145" s="11" t="s">
        <v>113</v>
      </c>
      <c r="P145" s="11" t="s">
        <v>114</v>
      </c>
      <c r="Q145" s="11" t="s">
        <v>114</v>
      </c>
      <c r="R145" s="11" t="s">
        <v>38</v>
      </c>
      <c r="S145" s="20">
        <v>40</v>
      </c>
      <c r="T145" s="11" t="s">
        <v>28</v>
      </c>
      <c r="U145" s="11" t="s">
        <v>22</v>
      </c>
      <c r="V145" s="11" t="s">
        <v>22</v>
      </c>
      <c r="W145" s="11" t="s">
        <v>23</v>
      </c>
      <c r="X145" s="11" t="s">
        <v>39</v>
      </c>
      <c r="Y145">
        <v>5250</v>
      </c>
      <c r="Z145">
        <f t="shared" si="6"/>
        <v>143</v>
      </c>
    </row>
    <row r="146" spans="1:26" x14ac:dyDescent="0.35">
      <c r="A146" s="24" t="str">
        <f>+IF(B146&lt;&gt;'Terminal Handling Charge'!$B$3,"",IF(COUNTIF(B:B,B146)&gt;0,COUNTIF(B$3:B146,B146),""))</f>
        <v/>
      </c>
      <c r="B146" s="24" t="str">
        <f t="shared" si="5"/>
        <v>Terminal Handling Charge - DestinationZimbabwe</v>
      </c>
      <c r="C146" s="24" t="s">
        <v>114</v>
      </c>
      <c r="D146" s="24" t="s">
        <v>747</v>
      </c>
      <c r="E146" s="1" t="s">
        <v>35</v>
      </c>
      <c r="F146" s="12" t="s">
        <v>755</v>
      </c>
      <c r="G146" s="13">
        <v>44866</v>
      </c>
      <c r="H146" s="11" t="s">
        <v>18</v>
      </c>
      <c r="I146" s="11" t="s">
        <v>18</v>
      </c>
      <c r="J146" s="11" t="s">
        <v>18</v>
      </c>
      <c r="K146" s="11" t="s">
        <v>19</v>
      </c>
      <c r="L146" s="11" t="s">
        <v>19</v>
      </c>
      <c r="M146" s="11" t="s">
        <v>215</v>
      </c>
      <c r="N146" s="11" t="s">
        <v>216</v>
      </c>
      <c r="O146" s="11" t="s">
        <v>113</v>
      </c>
      <c r="P146" s="11" t="s">
        <v>114</v>
      </c>
      <c r="Q146" s="11" t="s">
        <v>114</v>
      </c>
      <c r="R146" s="11" t="s">
        <v>61</v>
      </c>
      <c r="S146" s="20">
        <v>20</v>
      </c>
      <c r="T146" s="11" t="s">
        <v>738</v>
      </c>
      <c r="U146" s="11" t="s">
        <v>22</v>
      </c>
      <c r="V146" s="11" t="s">
        <v>22</v>
      </c>
      <c r="W146" s="11" t="s">
        <v>23</v>
      </c>
      <c r="X146" s="11" t="s">
        <v>24</v>
      </c>
      <c r="Y146">
        <v>150</v>
      </c>
      <c r="Z146">
        <f t="shared" si="6"/>
        <v>144</v>
      </c>
    </row>
    <row r="147" spans="1:26" x14ac:dyDescent="0.35">
      <c r="A147" s="24" t="str">
        <f>+IF(B147&lt;&gt;'Terminal Handling Charge'!$B$3,"",IF(COUNTIF(B:B,B147)&gt;0,COUNTIF(B$3:B147,B147),""))</f>
        <v/>
      </c>
      <c r="B147" s="24" t="str">
        <f t="shared" si="5"/>
        <v>Terminal Handling Charge - DestinationZimbabwe</v>
      </c>
      <c r="C147" s="24" t="s">
        <v>114</v>
      </c>
      <c r="D147" s="24" t="s">
        <v>747</v>
      </c>
      <c r="E147" s="1" t="s">
        <v>35</v>
      </c>
      <c r="F147" s="12" t="s">
        <v>755</v>
      </c>
      <c r="G147" s="13">
        <v>44866</v>
      </c>
      <c r="H147" s="11" t="s">
        <v>18</v>
      </c>
      <c r="I147" s="11" t="s">
        <v>18</v>
      </c>
      <c r="J147" s="11" t="s">
        <v>18</v>
      </c>
      <c r="K147" s="11" t="s">
        <v>19</v>
      </c>
      <c r="L147" s="11" t="s">
        <v>19</v>
      </c>
      <c r="M147" s="11" t="s">
        <v>215</v>
      </c>
      <c r="N147" s="11" t="s">
        <v>216</v>
      </c>
      <c r="O147" s="11" t="s">
        <v>113</v>
      </c>
      <c r="P147" s="11" t="s">
        <v>114</v>
      </c>
      <c r="Q147" s="11" t="s">
        <v>114</v>
      </c>
      <c r="R147" s="11" t="s">
        <v>63</v>
      </c>
      <c r="S147" s="20">
        <v>20</v>
      </c>
      <c r="T147" s="11" t="s">
        <v>738</v>
      </c>
      <c r="U147" s="11" t="s">
        <v>22</v>
      </c>
      <c r="V147" s="11" t="s">
        <v>22</v>
      </c>
      <c r="W147" s="11" t="s">
        <v>23</v>
      </c>
      <c r="X147" s="11" t="s">
        <v>24</v>
      </c>
      <c r="Y147">
        <v>150</v>
      </c>
      <c r="Z147">
        <f t="shared" si="6"/>
        <v>145</v>
      </c>
    </row>
    <row r="148" spans="1:26" x14ac:dyDescent="0.35">
      <c r="A148" s="24" t="str">
        <f>+IF(B148&lt;&gt;'Terminal Handling Charge'!$B$3,"",IF(COUNTIF(B:B,B148)&gt;0,COUNTIF(B$3:B148,B148),""))</f>
        <v/>
      </c>
      <c r="B148" s="24" t="str">
        <f t="shared" si="5"/>
        <v>Terminal Handling Charge - DestinationZimbabwe</v>
      </c>
      <c r="C148" s="24" t="s">
        <v>114</v>
      </c>
      <c r="D148" s="24" t="s">
        <v>747</v>
      </c>
      <c r="E148" s="1" t="s">
        <v>35</v>
      </c>
      <c r="F148" s="12" t="s">
        <v>755</v>
      </c>
      <c r="G148" s="13">
        <v>44866</v>
      </c>
      <c r="H148" s="11" t="s">
        <v>18</v>
      </c>
      <c r="I148" s="11" t="s">
        <v>18</v>
      </c>
      <c r="J148" s="11" t="s">
        <v>18</v>
      </c>
      <c r="K148" s="11" t="s">
        <v>19</v>
      </c>
      <c r="L148" s="11" t="s">
        <v>19</v>
      </c>
      <c r="M148" s="11" t="s">
        <v>215</v>
      </c>
      <c r="N148" s="11" t="s">
        <v>216</v>
      </c>
      <c r="O148" s="11" t="s">
        <v>113</v>
      </c>
      <c r="P148" s="11" t="s">
        <v>114</v>
      </c>
      <c r="Q148" s="11" t="s">
        <v>114</v>
      </c>
      <c r="R148" s="11" t="s">
        <v>59</v>
      </c>
      <c r="S148" s="20">
        <v>20</v>
      </c>
      <c r="T148" s="11" t="s">
        <v>738</v>
      </c>
      <c r="U148" s="11" t="s">
        <v>22</v>
      </c>
      <c r="V148" s="11" t="s">
        <v>22</v>
      </c>
      <c r="W148" s="11" t="s">
        <v>23</v>
      </c>
      <c r="X148" s="11" t="s">
        <v>24</v>
      </c>
      <c r="Y148">
        <v>150</v>
      </c>
      <c r="Z148">
        <f t="shared" si="6"/>
        <v>146</v>
      </c>
    </row>
    <row r="149" spans="1:26" x14ac:dyDescent="0.35">
      <c r="A149" s="24" t="str">
        <f>+IF(B149&lt;&gt;'Terminal Handling Charge'!$B$3,"",IF(COUNTIF(B:B,B149)&gt;0,COUNTIF(B$3:B149,B149),""))</f>
        <v/>
      </c>
      <c r="B149" s="24" t="str">
        <f t="shared" si="5"/>
        <v>Terminal Handling Charge - DestinationZimbabwe</v>
      </c>
      <c r="C149" s="24" t="s">
        <v>114</v>
      </c>
      <c r="D149" s="24" t="s">
        <v>747</v>
      </c>
      <c r="E149" s="1" t="s">
        <v>35</v>
      </c>
      <c r="F149" s="12" t="s">
        <v>755</v>
      </c>
      <c r="G149" s="13">
        <v>44866</v>
      </c>
      <c r="H149" s="11" t="s">
        <v>18</v>
      </c>
      <c r="I149" s="11" t="s">
        <v>18</v>
      </c>
      <c r="J149" s="11" t="s">
        <v>18</v>
      </c>
      <c r="K149" s="11" t="s">
        <v>19</v>
      </c>
      <c r="L149" s="11" t="s">
        <v>19</v>
      </c>
      <c r="M149" s="11" t="s">
        <v>215</v>
      </c>
      <c r="N149" s="11" t="s">
        <v>216</v>
      </c>
      <c r="O149" s="11" t="s">
        <v>113</v>
      </c>
      <c r="P149" s="11" t="s">
        <v>114</v>
      </c>
      <c r="Q149" s="11" t="s">
        <v>114</v>
      </c>
      <c r="R149" s="11" t="s">
        <v>77</v>
      </c>
      <c r="S149" s="20">
        <v>20</v>
      </c>
      <c r="T149" s="11" t="s">
        <v>738</v>
      </c>
      <c r="U149" s="11" t="s">
        <v>22</v>
      </c>
      <c r="V149" s="11" t="s">
        <v>22</v>
      </c>
      <c r="W149" s="11" t="s">
        <v>23</v>
      </c>
      <c r="X149" s="11" t="s">
        <v>24</v>
      </c>
      <c r="Y149">
        <v>150</v>
      </c>
      <c r="Z149">
        <f t="shared" si="6"/>
        <v>147</v>
      </c>
    </row>
    <row r="150" spans="1:26" x14ac:dyDescent="0.35">
      <c r="A150" s="24" t="str">
        <f>+IF(B150&lt;&gt;'Terminal Handling Charge'!$B$3,"",IF(COUNTIF(B:B,B150)&gt;0,COUNTIF(B$3:B150,B150),""))</f>
        <v/>
      </c>
      <c r="B150" s="24" t="str">
        <f t="shared" si="5"/>
        <v>Terminal Handling Charge - DestinationZimbabwe</v>
      </c>
      <c r="C150" s="24" t="s">
        <v>114</v>
      </c>
      <c r="D150" s="24" t="s">
        <v>747</v>
      </c>
      <c r="E150" s="1" t="s">
        <v>35</v>
      </c>
      <c r="F150" s="12" t="s">
        <v>755</v>
      </c>
      <c r="G150" s="13">
        <v>44866</v>
      </c>
      <c r="H150" s="11" t="s">
        <v>18</v>
      </c>
      <c r="I150" s="11" t="s">
        <v>18</v>
      </c>
      <c r="J150" s="11" t="s">
        <v>18</v>
      </c>
      <c r="K150" s="11" t="s">
        <v>19</v>
      </c>
      <c r="L150" s="11" t="s">
        <v>19</v>
      </c>
      <c r="M150" s="11" t="s">
        <v>215</v>
      </c>
      <c r="N150" s="11" t="s">
        <v>216</v>
      </c>
      <c r="O150" s="11" t="s">
        <v>113</v>
      </c>
      <c r="P150" s="11" t="s">
        <v>114</v>
      </c>
      <c r="Q150" s="11" t="s">
        <v>114</v>
      </c>
      <c r="R150" s="11" t="s">
        <v>60</v>
      </c>
      <c r="S150" s="20">
        <v>40</v>
      </c>
      <c r="T150" s="11" t="s">
        <v>738</v>
      </c>
      <c r="U150" s="11" t="s">
        <v>22</v>
      </c>
      <c r="V150" s="11" t="s">
        <v>22</v>
      </c>
      <c r="W150" s="11" t="s">
        <v>23</v>
      </c>
      <c r="X150" s="11" t="s">
        <v>24</v>
      </c>
      <c r="Y150">
        <v>240</v>
      </c>
      <c r="Z150">
        <f t="shared" si="6"/>
        <v>148</v>
      </c>
    </row>
    <row r="151" spans="1:26" x14ac:dyDescent="0.35">
      <c r="A151" s="24" t="str">
        <f>+IF(B151&lt;&gt;'Terminal Handling Charge'!$B$3,"",IF(COUNTIF(B:B,B151)&gt;0,COUNTIF(B$3:B151,B151),""))</f>
        <v/>
      </c>
      <c r="B151" s="24" t="str">
        <f t="shared" si="5"/>
        <v>Terminal Handling Charge - DestinationZimbabwe</v>
      </c>
      <c r="C151" s="24" t="s">
        <v>114</v>
      </c>
      <c r="D151" s="24" t="s">
        <v>747</v>
      </c>
      <c r="E151" s="1" t="s">
        <v>35</v>
      </c>
      <c r="F151" s="12" t="s">
        <v>755</v>
      </c>
      <c r="G151" s="13">
        <v>44866</v>
      </c>
      <c r="H151" s="11" t="s">
        <v>18</v>
      </c>
      <c r="I151" s="11" t="s">
        <v>18</v>
      </c>
      <c r="J151" s="11" t="s">
        <v>18</v>
      </c>
      <c r="K151" s="11" t="s">
        <v>19</v>
      </c>
      <c r="L151" s="11" t="s">
        <v>19</v>
      </c>
      <c r="M151" s="11" t="s">
        <v>215</v>
      </c>
      <c r="N151" s="11" t="s">
        <v>216</v>
      </c>
      <c r="O151" s="11" t="s">
        <v>113</v>
      </c>
      <c r="P151" s="11" t="s">
        <v>114</v>
      </c>
      <c r="Q151" s="11" t="s">
        <v>114</v>
      </c>
      <c r="R151" s="11" t="s">
        <v>64</v>
      </c>
      <c r="S151" s="20">
        <v>40</v>
      </c>
      <c r="T151" s="11" t="s">
        <v>738</v>
      </c>
      <c r="U151" s="11" t="s">
        <v>22</v>
      </c>
      <c r="V151" s="11" t="s">
        <v>22</v>
      </c>
      <c r="W151" s="11" t="s">
        <v>23</v>
      </c>
      <c r="X151" s="11" t="s">
        <v>24</v>
      </c>
      <c r="Y151">
        <v>240</v>
      </c>
      <c r="Z151">
        <f t="shared" si="6"/>
        <v>149</v>
      </c>
    </row>
    <row r="152" spans="1:26" x14ac:dyDescent="0.35">
      <c r="A152" s="24" t="str">
        <f>+IF(B152&lt;&gt;'Terminal Handling Charge'!$B$3,"",IF(COUNTIF(B:B,B152)&gt;0,COUNTIF(B$3:B152,B152),""))</f>
        <v/>
      </c>
      <c r="B152" s="24" t="str">
        <f t="shared" si="5"/>
        <v>Terminal Handling Charge - DestinationZimbabwe</v>
      </c>
      <c r="C152" s="24" t="s">
        <v>114</v>
      </c>
      <c r="D152" s="24" t="s">
        <v>747</v>
      </c>
      <c r="E152" s="1" t="s">
        <v>35</v>
      </c>
      <c r="F152" s="12" t="s">
        <v>755</v>
      </c>
      <c r="G152" s="13">
        <v>44866</v>
      </c>
      <c r="H152" s="11" t="s">
        <v>18</v>
      </c>
      <c r="I152" s="11" t="s">
        <v>18</v>
      </c>
      <c r="J152" s="11" t="s">
        <v>18</v>
      </c>
      <c r="K152" s="11" t="s">
        <v>19</v>
      </c>
      <c r="L152" s="11" t="s">
        <v>19</v>
      </c>
      <c r="M152" s="11" t="s">
        <v>215</v>
      </c>
      <c r="N152" s="11" t="s">
        <v>216</v>
      </c>
      <c r="O152" s="11" t="s">
        <v>113</v>
      </c>
      <c r="P152" s="11" t="s">
        <v>114</v>
      </c>
      <c r="Q152" s="11" t="s">
        <v>114</v>
      </c>
      <c r="R152" s="11" t="s">
        <v>58</v>
      </c>
      <c r="S152" s="20">
        <v>40</v>
      </c>
      <c r="T152" s="11" t="s">
        <v>738</v>
      </c>
      <c r="U152" s="11" t="s">
        <v>22</v>
      </c>
      <c r="V152" s="11" t="s">
        <v>22</v>
      </c>
      <c r="W152" s="11" t="s">
        <v>23</v>
      </c>
      <c r="X152" s="11" t="s">
        <v>24</v>
      </c>
      <c r="Y152">
        <v>240</v>
      </c>
      <c r="Z152">
        <f t="shared" si="6"/>
        <v>150</v>
      </c>
    </row>
    <row r="153" spans="1:26" x14ac:dyDescent="0.35">
      <c r="A153" s="24" t="str">
        <f>+IF(B153&lt;&gt;'Terminal Handling Charge'!$B$3,"",IF(COUNTIF(B:B,B153)&gt;0,COUNTIF(B$3:B153,B153),""))</f>
        <v/>
      </c>
      <c r="B153" s="24" t="str">
        <f t="shared" si="5"/>
        <v>Terminal Handling Charge - DestinationZimbabwe</v>
      </c>
      <c r="C153" s="24" t="s">
        <v>114</v>
      </c>
      <c r="D153" s="24" t="s">
        <v>747</v>
      </c>
      <c r="E153" s="1" t="s">
        <v>35</v>
      </c>
      <c r="F153" s="12" t="s">
        <v>755</v>
      </c>
      <c r="G153" s="13">
        <v>44866</v>
      </c>
      <c r="H153" s="11" t="s">
        <v>18</v>
      </c>
      <c r="I153" s="11" t="s">
        <v>18</v>
      </c>
      <c r="J153" s="11" t="s">
        <v>18</v>
      </c>
      <c r="K153" s="11" t="s">
        <v>19</v>
      </c>
      <c r="L153" s="11" t="s">
        <v>19</v>
      </c>
      <c r="M153" s="11" t="s">
        <v>215</v>
      </c>
      <c r="N153" s="11" t="s">
        <v>216</v>
      </c>
      <c r="O153" s="11" t="s">
        <v>113</v>
      </c>
      <c r="P153" s="11" t="s">
        <v>114</v>
      </c>
      <c r="Q153" s="11" t="s">
        <v>114</v>
      </c>
      <c r="R153" s="11" t="s">
        <v>33</v>
      </c>
      <c r="S153" s="20">
        <v>40</v>
      </c>
      <c r="T153" s="11" t="s">
        <v>738</v>
      </c>
      <c r="U153" s="11" t="s">
        <v>22</v>
      </c>
      <c r="V153" s="11" t="s">
        <v>22</v>
      </c>
      <c r="W153" s="11" t="s">
        <v>23</v>
      </c>
      <c r="X153" s="11" t="s">
        <v>24</v>
      </c>
      <c r="Y153">
        <v>240</v>
      </c>
      <c r="Z153">
        <f t="shared" si="6"/>
        <v>151</v>
      </c>
    </row>
    <row r="154" spans="1:26" x14ac:dyDescent="0.35">
      <c r="A154" s="24" t="str">
        <f>+IF(B154&lt;&gt;'Terminal Handling Charge'!$B$3,"",IF(COUNTIF(B:B,B154)&gt;0,COUNTIF(B$3:B154,B154),""))</f>
        <v/>
      </c>
      <c r="B154" s="24" t="str">
        <f t="shared" si="5"/>
        <v>Terminal Handling Charge - DestinationBelgium</v>
      </c>
      <c r="C154" s="24" t="s">
        <v>718</v>
      </c>
      <c r="D154" s="24" t="s">
        <v>747</v>
      </c>
      <c r="E154" s="1" t="s">
        <v>752</v>
      </c>
      <c r="F154" s="12" t="s">
        <v>31</v>
      </c>
      <c r="G154" s="13">
        <v>44866</v>
      </c>
      <c r="H154" s="11" t="s">
        <v>18</v>
      </c>
      <c r="I154" s="11" t="s">
        <v>18</v>
      </c>
      <c r="J154" s="11" t="s">
        <v>18</v>
      </c>
      <c r="K154" s="11" t="s">
        <v>19</v>
      </c>
      <c r="L154" s="11" t="s">
        <v>19</v>
      </c>
      <c r="M154" s="11" t="s">
        <v>19</v>
      </c>
      <c r="N154" s="11" t="s">
        <v>19</v>
      </c>
      <c r="O154" s="11" t="s">
        <v>205</v>
      </c>
      <c r="P154" s="11" t="s">
        <v>206</v>
      </c>
      <c r="Q154" s="11" t="s">
        <v>718</v>
      </c>
      <c r="R154" s="11" t="s">
        <v>30</v>
      </c>
      <c r="S154" s="20" t="s">
        <v>30</v>
      </c>
      <c r="T154" s="11" t="s">
        <v>21</v>
      </c>
      <c r="U154" s="11" t="s">
        <v>22</v>
      </c>
      <c r="V154" s="11" t="s">
        <v>22</v>
      </c>
      <c r="W154" s="11" t="s">
        <v>23</v>
      </c>
      <c r="X154" s="11" t="s">
        <v>31</v>
      </c>
      <c r="Y154">
        <v>230</v>
      </c>
      <c r="Z154">
        <f t="shared" si="6"/>
        <v>152</v>
      </c>
    </row>
    <row r="155" spans="1:26" x14ac:dyDescent="0.35">
      <c r="A155" s="24" t="str">
        <f>+IF(B155&lt;&gt;'Terminal Handling Charge'!$B$3,"",IF(COUNTIF(B:B,B155)&gt;0,COUNTIF(B$3:B155,B155),""))</f>
        <v/>
      </c>
      <c r="B155" s="24" t="str">
        <f t="shared" si="5"/>
        <v>Terminal Handling Charge - DestinationBelgium</v>
      </c>
      <c r="C155" s="24" t="s">
        <v>718</v>
      </c>
      <c r="D155" s="24" t="s">
        <v>747</v>
      </c>
      <c r="E155" s="1" t="s">
        <v>752</v>
      </c>
      <c r="F155" s="12" t="s">
        <v>31</v>
      </c>
      <c r="G155" s="13">
        <v>44866</v>
      </c>
      <c r="H155" s="11" t="s">
        <v>18</v>
      </c>
      <c r="I155" s="11" t="s">
        <v>18</v>
      </c>
      <c r="J155" s="11" t="s">
        <v>18</v>
      </c>
      <c r="K155" s="11" t="s">
        <v>19</v>
      </c>
      <c r="L155" s="11" t="s">
        <v>19</v>
      </c>
      <c r="M155" s="11" t="s">
        <v>203</v>
      </c>
      <c r="N155" s="11" t="s">
        <v>204</v>
      </c>
      <c r="O155" s="11" t="s">
        <v>205</v>
      </c>
      <c r="P155" s="11" t="s">
        <v>206</v>
      </c>
      <c r="Q155" s="11" t="s">
        <v>718</v>
      </c>
      <c r="R155" s="11" t="s">
        <v>27</v>
      </c>
      <c r="S155" s="20" t="s">
        <v>27</v>
      </c>
      <c r="T155" s="11" t="s">
        <v>28</v>
      </c>
      <c r="U155" s="11" t="s">
        <v>22</v>
      </c>
      <c r="V155" s="11" t="s">
        <v>22</v>
      </c>
      <c r="W155" s="11" t="s">
        <v>23</v>
      </c>
      <c r="X155" s="11" t="s">
        <v>31</v>
      </c>
      <c r="Y155">
        <v>350</v>
      </c>
      <c r="Z155">
        <f t="shared" si="6"/>
        <v>153</v>
      </c>
    </row>
    <row r="156" spans="1:26" x14ac:dyDescent="0.35">
      <c r="A156" s="24" t="str">
        <f>+IF(B156&lt;&gt;'Terminal Handling Charge'!$B$3,"",IF(COUNTIF(B:B,B156)&gt;0,COUNTIF(B$3:B156,B156),""))</f>
        <v/>
      </c>
      <c r="B156" s="24" t="str">
        <f t="shared" si="5"/>
        <v>Terminal Handling Charge - DestinationArgentina</v>
      </c>
      <c r="C156" s="24" t="s">
        <v>697</v>
      </c>
      <c r="D156" s="24" t="s">
        <v>747</v>
      </c>
      <c r="E156" s="1" t="s">
        <v>55</v>
      </c>
      <c r="F156" s="12" t="s">
        <v>757</v>
      </c>
      <c r="G156" s="13">
        <v>44866</v>
      </c>
      <c r="H156" s="11" t="s">
        <v>18</v>
      </c>
      <c r="I156" s="11" t="s">
        <v>18</v>
      </c>
      <c r="J156" s="11" t="s">
        <v>18</v>
      </c>
      <c r="K156" s="11" t="s">
        <v>19</v>
      </c>
      <c r="L156" s="11" t="s">
        <v>19</v>
      </c>
      <c r="M156" s="11" t="s">
        <v>19</v>
      </c>
      <c r="N156" s="11" t="s">
        <v>19</v>
      </c>
      <c r="O156" s="11" t="s">
        <v>191</v>
      </c>
      <c r="P156" s="11" t="s">
        <v>192</v>
      </c>
      <c r="Q156" s="11" t="s">
        <v>697</v>
      </c>
      <c r="R156" s="11" t="s">
        <v>40</v>
      </c>
      <c r="S156" s="20">
        <v>20</v>
      </c>
      <c r="T156" s="11" t="s">
        <v>21</v>
      </c>
      <c r="U156" s="11" t="s">
        <v>22</v>
      </c>
      <c r="V156" s="11" t="s">
        <v>22</v>
      </c>
      <c r="W156" s="11" t="s">
        <v>23</v>
      </c>
      <c r="X156" s="11" t="s">
        <v>24</v>
      </c>
      <c r="Y156">
        <v>290</v>
      </c>
      <c r="Z156">
        <f t="shared" si="6"/>
        <v>154</v>
      </c>
    </row>
    <row r="157" spans="1:26" x14ac:dyDescent="0.35">
      <c r="A157" s="24" t="str">
        <f>+IF(B157&lt;&gt;'Terminal Handling Charge'!$B$3,"",IF(COUNTIF(B:B,B157)&gt;0,COUNTIF(B$3:B157,B157),""))</f>
        <v/>
      </c>
      <c r="B157" s="24" t="str">
        <f t="shared" si="5"/>
        <v>Terminal Handling Charge - DestinationArgentina</v>
      </c>
      <c r="C157" s="24" t="s">
        <v>697</v>
      </c>
      <c r="D157" s="24" t="s">
        <v>747</v>
      </c>
      <c r="E157" s="1" t="s">
        <v>55</v>
      </c>
      <c r="F157" s="12" t="s">
        <v>757</v>
      </c>
      <c r="G157" s="13">
        <v>44866</v>
      </c>
      <c r="H157" s="11" t="s">
        <v>18</v>
      </c>
      <c r="I157" s="11" t="s">
        <v>18</v>
      </c>
      <c r="J157" s="11" t="s">
        <v>18</v>
      </c>
      <c r="K157" s="11" t="s">
        <v>19</v>
      </c>
      <c r="L157" s="11" t="s">
        <v>19</v>
      </c>
      <c r="M157" s="11" t="s">
        <v>19</v>
      </c>
      <c r="N157" s="11" t="s">
        <v>19</v>
      </c>
      <c r="O157" s="11" t="s">
        <v>191</v>
      </c>
      <c r="P157" s="11" t="s">
        <v>192</v>
      </c>
      <c r="Q157" s="11" t="s">
        <v>697</v>
      </c>
      <c r="R157" s="11" t="s">
        <v>20</v>
      </c>
      <c r="S157" s="20">
        <v>40</v>
      </c>
      <c r="T157" s="11" t="s">
        <v>21</v>
      </c>
      <c r="U157" s="11" t="s">
        <v>22</v>
      </c>
      <c r="V157" s="11" t="s">
        <v>22</v>
      </c>
      <c r="W157" s="11" t="s">
        <v>23</v>
      </c>
      <c r="X157" s="11" t="s">
        <v>24</v>
      </c>
      <c r="Y157">
        <v>290</v>
      </c>
      <c r="Z157">
        <f t="shared" si="6"/>
        <v>155</v>
      </c>
    </row>
    <row r="158" spans="1:26" x14ac:dyDescent="0.35">
      <c r="A158" s="24" t="str">
        <f>+IF(B158&lt;&gt;'Terminal Handling Charge'!$B$3,"",IF(COUNTIF(B:B,B158)&gt;0,COUNTIF(B$3:B158,B158),""))</f>
        <v/>
      </c>
      <c r="B158" s="24" t="str">
        <f t="shared" si="5"/>
        <v>Terminal Handling Charge - DestinationArgentina</v>
      </c>
      <c r="C158" s="24" t="s">
        <v>697</v>
      </c>
      <c r="D158" s="24" t="s">
        <v>747</v>
      </c>
      <c r="E158" s="1" t="s">
        <v>55</v>
      </c>
      <c r="F158" s="12" t="s">
        <v>757</v>
      </c>
      <c r="G158" s="13">
        <v>44866</v>
      </c>
      <c r="H158" s="11" t="s">
        <v>18</v>
      </c>
      <c r="I158" s="11" t="s">
        <v>18</v>
      </c>
      <c r="J158" s="11" t="s">
        <v>18</v>
      </c>
      <c r="K158" s="11" t="s">
        <v>19</v>
      </c>
      <c r="L158" s="11" t="s">
        <v>19</v>
      </c>
      <c r="M158" s="11" t="s">
        <v>19</v>
      </c>
      <c r="N158" s="11" t="s">
        <v>19</v>
      </c>
      <c r="O158" s="11" t="s">
        <v>191</v>
      </c>
      <c r="P158" s="11" t="s">
        <v>192</v>
      </c>
      <c r="Q158" s="11" t="s">
        <v>697</v>
      </c>
      <c r="R158" s="11" t="s">
        <v>65</v>
      </c>
      <c r="S158" s="20">
        <v>45</v>
      </c>
      <c r="T158" s="11" t="s">
        <v>21</v>
      </c>
      <c r="U158" s="11" t="s">
        <v>22</v>
      </c>
      <c r="V158" s="11" t="s">
        <v>22</v>
      </c>
      <c r="W158" s="11" t="s">
        <v>23</v>
      </c>
      <c r="X158" s="11" t="s">
        <v>24</v>
      </c>
      <c r="Y158">
        <v>290</v>
      </c>
      <c r="Z158">
        <f t="shared" si="6"/>
        <v>156</v>
      </c>
    </row>
    <row r="159" spans="1:26" x14ac:dyDescent="0.35">
      <c r="A159" s="24" t="str">
        <f>+IF(B159&lt;&gt;'Terminal Handling Charge'!$B$3,"",IF(COUNTIF(B:B,B159)&gt;0,COUNTIF(B$3:B159,B159),""))</f>
        <v/>
      </c>
      <c r="B159" s="24" t="str">
        <f t="shared" si="5"/>
        <v>Terminal Handling Charge - DestinationArgentina</v>
      </c>
      <c r="C159" s="24" t="s">
        <v>697</v>
      </c>
      <c r="D159" s="24" t="s">
        <v>747</v>
      </c>
      <c r="E159" s="1" t="s">
        <v>55</v>
      </c>
      <c r="F159" s="12" t="s">
        <v>757</v>
      </c>
      <c r="G159" s="13">
        <v>44866</v>
      </c>
      <c r="H159" s="11" t="s">
        <v>18</v>
      </c>
      <c r="I159" s="11" t="s">
        <v>18</v>
      </c>
      <c r="J159" s="11" t="s">
        <v>18</v>
      </c>
      <c r="K159" s="11" t="s">
        <v>19</v>
      </c>
      <c r="L159" s="11" t="s">
        <v>19</v>
      </c>
      <c r="M159" s="11" t="s">
        <v>19</v>
      </c>
      <c r="N159" s="11" t="s">
        <v>19</v>
      </c>
      <c r="O159" s="11" t="s">
        <v>191</v>
      </c>
      <c r="P159" s="11" t="s">
        <v>192</v>
      </c>
      <c r="Q159" s="11" t="s">
        <v>697</v>
      </c>
      <c r="R159" s="11" t="s">
        <v>762</v>
      </c>
      <c r="S159" s="20">
        <v>20</v>
      </c>
      <c r="T159" s="11" t="s">
        <v>28</v>
      </c>
      <c r="U159" s="11" t="s">
        <v>22</v>
      </c>
      <c r="V159" s="11" t="s">
        <v>22</v>
      </c>
      <c r="W159" s="11" t="s">
        <v>23</v>
      </c>
      <c r="X159" s="11" t="s">
        <v>24</v>
      </c>
      <c r="Y159">
        <v>345</v>
      </c>
      <c r="Z159">
        <f t="shared" si="6"/>
        <v>157</v>
      </c>
    </row>
    <row r="160" spans="1:26" x14ac:dyDescent="0.35">
      <c r="A160" s="24" t="str">
        <f>+IF(B160&lt;&gt;'Terminal Handling Charge'!$B$3,"",IF(COUNTIF(B:B,B160)&gt;0,COUNTIF(B$3:B160,B160),""))</f>
        <v/>
      </c>
      <c r="B160" s="24" t="str">
        <f t="shared" si="5"/>
        <v>Terminal Handling Charge - DestinationArgentina</v>
      </c>
      <c r="C160" s="24" t="s">
        <v>697</v>
      </c>
      <c r="D160" s="24" t="s">
        <v>747</v>
      </c>
      <c r="E160" s="1" t="s">
        <v>55</v>
      </c>
      <c r="F160" s="12" t="s">
        <v>757</v>
      </c>
      <c r="G160" s="13">
        <v>44866</v>
      </c>
      <c r="H160" s="11" t="s">
        <v>18</v>
      </c>
      <c r="I160" s="11" t="s">
        <v>18</v>
      </c>
      <c r="J160" s="11" t="s">
        <v>18</v>
      </c>
      <c r="K160" s="11" t="s">
        <v>19</v>
      </c>
      <c r="L160" s="11" t="s">
        <v>19</v>
      </c>
      <c r="M160" s="11" t="s">
        <v>19</v>
      </c>
      <c r="N160" s="11" t="s">
        <v>19</v>
      </c>
      <c r="O160" s="11" t="s">
        <v>191</v>
      </c>
      <c r="P160" s="11" t="s">
        <v>192</v>
      </c>
      <c r="Q160" s="11" t="s">
        <v>697</v>
      </c>
      <c r="R160" s="11" t="s">
        <v>38</v>
      </c>
      <c r="S160" s="20">
        <v>40</v>
      </c>
      <c r="T160" s="11" t="s">
        <v>28</v>
      </c>
      <c r="U160" s="11" t="s">
        <v>22</v>
      </c>
      <c r="V160" s="11" t="s">
        <v>22</v>
      </c>
      <c r="W160" s="11" t="s">
        <v>23</v>
      </c>
      <c r="X160" s="11" t="s">
        <v>24</v>
      </c>
      <c r="Y160">
        <v>345</v>
      </c>
      <c r="Z160">
        <f t="shared" si="6"/>
        <v>158</v>
      </c>
    </row>
    <row r="161" spans="1:26" x14ac:dyDescent="0.35">
      <c r="A161" s="24" t="str">
        <f>+IF(B161&lt;&gt;'Terminal Handling Charge'!$B$3,"",IF(COUNTIF(B:B,B161)&gt;0,COUNTIF(B$3:B161,B161),""))</f>
        <v/>
      </c>
      <c r="B161" s="24" t="str">
        <f t="shared" si="5"/>
        <v>Terminal Handling Charge - DestinationZambia</v>
      </c>
      <c r="C161" s="24" t="s">
        <v>42</v>
      </c>
      <c r="D161" s="24" t="s">
        <v>747</v>
      </c>
      <c r="E161" s="1" t="s">
        <v>35</v>
      </c>
      <c r="F161" s="12" t="s">
        <v>755</v>
      </c>
      <c r="G161" s="13">
        <v>44866</v>
      </c>
      <c r="H161" s="11" t="s">
        <v>18</v>
      </c>
      <c r="I161" s="11" t="s">
        <v>18</v>
      </c>
      <c r="J161" s="11" t="s">
        <v>18</v>
      </c>
      <c r="K161" s="11" t="s">
        <v>19</v>
      </c>
      <c r="L161" s="11" t="s">
        <v>19</v>
      </c>
      <c r="M161" s="11" t="s">
        <v>103</v>
      </c>
      <c r="N161" s="11" t="s">
        <v>104</v>
      </c>
      <c r="O161" s="11" t="s">
        <v>41</v>
      </c>
      <c r="P161" s="11" t="s">
        <v>42</v>
      </c>
      <c r="Q161" s="11" t="s">
        <v>42</v>
      </c>
      <c r="R161" s="11" t="s">
        <v>45</v>
      </c>
      <c r="S161" s="20">
        <v>20</v>
      </c>
      <c r="T161" s="11" t="s">
        <v>34</v>
      </c>
      <c r="U161" s="11" t="s">
        <v>22</v>
      </c>
      <c r="V161" s="11" t="s">
        <v>22</v>
      </c>
      <c r="W161" s="11" t="s">
        <v>23</v>
      </c>
      <c r="X161" s="11" t="s">
        <v>39</v>
      </c>
      <c r="Y161">
        <v>2995</v>
      </c>
      <c r="Z161">
        <f t="shared" si="6"/>
        <v>159</v>
      </c>
    </row>
    <row r="162" spans="1:26" x14ac:dyDescent="0.35">
      <c r="A162" s="24" t="str">
        <f>+IF(B162&lt;&gt;'Terminal Handling Charge'!$B$3,"",IF(COUNTIF(B:B,B162)&gt;0,COUNTIF(B$3:B162,B162),""))</f>
        <v/>
      </c>
      <c r="B162" s="24" t="str">
        <f t="shared" si="5"/>
        <v>Terminal Handling Charge - DestinationZambia</v>
      </c>
      <c r="C162" s="24" t="s">
        <v>42</v>
      </c>
      <c r="D162" s="24" t="s">
        <v>747</v>
      </c>
      <c r="E162" s="1" t="s">
        <v>35</v>
      </c>
      <c r="F162" s="12" t="s">
        <v>755</v>
      </c>
      <c r="G162" s="13">
        <v>44866</v>
      </c>
      <c r="H162" s="11" t="s">
        <v>18</v>
      </c>
      <c r="I162" s="11" t="s">
        <v>18</v>
      </c>
      <c r="J162" s="11" t="s">
        <v>18</v>
      </c>
      <c r="K162" s="11" t="s">
        <v>19</v>
      </c>
      <c r="L162" s="11" t="s">
        <v>19</v>
      </c>
      <c r="M162" s="11" t="s">
        <v>36</v>
      </c>
      <c r="N162" s="11" t="s">
        <v>37</v>
      </c>
      <c r="O162" s="11" t="s">
        <v>41</v>
      </c>
      <c r="P162" s="11" t="s">
        <v>42</v>
      </c>
      <c r="Q162" s="11" t="s">
        <v>42</v>
      </c>
      <c r="R162" s="11" t="s">
        <v>45</v>
      </c>
      <c r="S162" s="20">
        <v>20</v>
      </c>
      <c r="T162" s="11" t="s">
        <v>34</v>
      </c>
      <c r="U162" s="11" t="s">
        <v>22</v>
      </c>
      <c r="V162" s="11" t="s">
        <v>22</v>
      </c>
      <c r="W162" s="11" t="s">
        <v>23</v>
      </c>
      <c r="X162" s="11" t="s">
        <v>39</v>
      </c>
      <c r="Y162">
        <v>3375</v>
      </c>
      <c r="Z162">
        <f t="shared" si="6"/>
        <v>160</v>
      </c>
    </row>
    <row r="163" spans="1:26" x14ac:dyDescent="0.35">
      <c r="A163" s="24" t="str">
        <f>+IF(B163&lt;&gt;'Terminal Handling Charge'!$B$3,"",IF(COUNTIF(B:B,B163)&gt;0,COUNTIF(B$3:B163,B163),""))</f>
        <v/>
      </c>
      <c r="B163" s="24" t="str">
        <f t="shared" si="5"/>
        <v>Terminal Handling Charge - DestinationZambia</v>
      </c>
      <c r="C163" s="24" t="s">
        <v>42</v>
      </c>
      <c r="D163" s="24" t="s">
        <v>747</v>
      </c>
      <c r="E163" s="1" t="s">
        <v>35</v>
      </c>
      <c r="F163" s="12" t="s">
        <v>755</v>
      </c>
      <c r="G163" s="13">
        <v>44866</v>
      </c>
      <c r="H163" s="11" t="s">
        <v>18</v>
      </c>
      <c r="I163" s="11" t="s">
        <v>18</v>
      </c>
      <c r="J163" s="11" t="s">
        <v>18</v>
      </c>
      <c r="K163" s="11" t="s">
        <v>19</v>
      </c>
      <c r="L163" s="11" t="s">
        <v>19</v>
      </c>
      <c r="M163" s="11" t="s">
        <v>43</v>
      </c>
      <c r="N163" s="11" t="s">
        <v>44</v>
      </c>
      <c r="O163" s="11" t="s">
        <v>41</v>
      </c>
      <c r="P163" s="11" t="s">
        <v>42</v>
      </c>
      <c r="Q163" s="11" t="s">
        <v>42</v>
      </c>
      <c r="R163" s="11" t="s">
        <v>45</v>
      </c>
      <c r="S163" s="20">
        <v>20</v>
      </c>
      <c r="T163" s="11" t="s">
        <v>34</v>
      </c>
      <c r="U163" s="11" t="s">
        <v>22</v>
      </c>
      <c r="V163" s="11" t="s">
        <v>22</v>
      </c>
      <c r="W163" s="11" t="s">
        <v>23</v>
      </c>
      <c r="X163" s="11" t="s">
        <v>39</v>
      </c>
      <c r="Y163">
        <v>3375</v>
      </c>
      <c r="Z163">
        <f t="shared" si="6"/>
        <v>161</v>
      </c>
    </row>
    <row r="164" spans="1:26" x14ac:dyDescent="0.35">
      <c r="A164" s="24" t="str">
        <f>+IF(B164&lt;&gt;'Terminal Handling Charge'!$B$3,"",IF(COUNTIF(B:B,B164)&gt;0,COUNTIF(B$3:B164,B164),""))</f>
        <v/>
      </c>
      <c r="B164" s="24" t="str">
        <f t="shared" si="5"/>
        <v>Terminal Handling Charge - DestinationZambia</v>
      </c>
      <c r="C164" s="24" t="s">
        <v>42</v>
      </c>
      <c r="D164" s="24" t="s">
        <v>747</v>
      </c>
      <c r="E164" s="1" t="s">
        <v>35</v>
      </c>
      <c r="F164" s="12" t="s">
        <v>755</v>
      </c>
      <c r="G164" s="13">
        <v>44866</v>
      </c>
      <c r="H164" s="11" t="s">
        <v>18</v>
      </c>
      <c r="I164" s="11" t="s">
        <v>18</v>
      </c>
      <c r="J164" s="11" t="s">
        <v>18</v>
      </c>
      <c r="K164" s="11" t="s">
        <v>19</v>
      </c>
      <c r="L164" s="11" t="s">
        <v>19</v>
      </c>
      <c r="M164" s="11" t="s">
        <v>119</v>
      </c>
      <c r="N164" s="11" t="s">
        <v>120</v>
      </c>
      <c r="O164" s="11" t="s">
        <v>41</v>
      </c>
      <c r="P164" s="11" t="s">
        <v>42</v>
      </c>
      <c r="Q164" s="11" t="s">
        <v>42</v>
      </c>
      <c r="R164" s="11" t="s">
        <v>45</v>
      </c>
      <c r="S164" s="20">
        <v>20</v>
      </c>
      <c r="T164" s="11" t="s">
        <v>34</v>
      </c>
      <c r="U164" s="11" t="s">
        <v>22</v>
      </c>
      <c r="V164" s="11" t="s">
        <v>22</v>
      </c>
      <c r="W164" s="11" t="s">
        <v>23</v>
      </c>
      <c r="X164" s="11" t="s">
        <v>39</v>
      </c>
      <c r="Y164">
        <v>3375</v>
      </c>
      <c r="Z164">
        <f t="shared" si="6"/>
        <v>162</v>
      </c>
    </row>
    <row r="165" spans="1:26" x14ac:dyDescent="0.35">
      <c r="A165" s="24" t="str">
        <f>+IF(B165&lt;&gt;'Terminal Handling Charge'!$B$3,"",IF(COUNTIF(B:B,B165)&gt;0,COUNTIF(B$3:B165,B165),""))</f>
        <v/>
      </c>
      <c r="B165" s="24" t="str">
        <f t="shared" si="5"/>
        <v>Terminal Handling Charge - DestinationZambia</v>
      </c>
      <c r="C165" s="24" t="s">
        <v>42</v>
      </c>
      <c r="D165" s="24" t="s">
        <v>747</v>
      </c>
      <c r="E165" s="1" t="s">
        <v>35</v>
      </c>
      <c r="F165" s="12" t="s">
        <v>755</v>
      </c>
      <c r="G165" s="13">
        <v>44866</v>
      </c>
      <c r="H165" s="11" t="s">
        <v>18</v>
      </c>
      <c r="I165" s="11" t="s">
        <v>18</v>
      </c>
      <c r="J165" s="11" t="s">
        <v>18</v>
      </c>
      <c r="K165" s="11" t="s">
        <v>19</v>
      </c>
      <c r="L165" s="11" t="s">
        <v>19</v>
      </c>
      <c r="M165" s="11" t="s">
        <v>215</v>
      </c>
      <c r="N165" s="11" t="s">
        <v>216</v>
      </c>
      <c r="O165" s="11" t="s">
        <v>41</v>
      </c>
      <c r="P165" s="11" t="s">
        <v>42</v>
      </c>
      <c r="Q165" s="11" t="s">
        <v>42</v>
      </c>
      <c r="R165" s="11" t="s">
        <v>45</v>
      </c>
      <c r="S165" s="20">
        <v>20</v>
      </c>
      <c r="T165" s="11" t="s">
        <v>34</v>
      </c>
      <c r="U165" s="11" t="s">
        <v>22</v>
      </c>
      <c r="V165" s="11" t="s">
        <v>22</v>
      </c>
      <c r="W165" s="11" t="s">
        <v>23</v>
      </c>
      <c r="X165" s="11" t="s">
        <v>24</v>
      </c>
      <c r="Y165">
        <v>150</v>
      </c>
      <c r="Z165">
        <f t="shared" si="6"/>
        <v>163</v>
      </c>
    </row>
    <row r="166" spans="1:26" x14ac:dyDescent="0.35">
      <c r="A166" s="24" t="str">
        <f>+IF(B166&lt;&gt;'Terminal Handling Charge'!$B$3,"",IF(COUNTIF(B:B,B166)&gt;0,COUNTIF(B$3:B166,B166),""))</f>
        <v/>
      </c>
      <c r="B166" s="24" t="str">
        <f t="shared" si="5"/>
        <v>Terminal Handling Charge - DestinationZambia</v>
      </c>
      <c r="C166" s="24" t="s">
        <v>42</v>
      </c>
      <c r="D166" s="24" t="s">
        <v>747</v>
      </c>
      <c r="E166" s="1" t="s">
        <v>35</v>
      </c>
      <c r="F166" s="12" t="s">
        <v>755</v>
      </c>
      <c r="G166" s="13">
        <v>44866</v>
      </c>
      <c r="H166" s="11" t="s">
        <v>18</v>
      </c>
      <c r="I166" s="11" t="s">
        <v>18</v>
      </c>
      <c r="J166" s="11" t="s">
        <v>18</v>
      </c>
      <c r="K166" s="11" t="s">
        <v>19</v>
      </c>
      <c r="L166" s="11" t="s">
        <v>19</v>
      </c>
      <c r="M166" s="11" t="s">
        <v>119</v>
      </c>
      <c r="N166" s="11" t="s">
        <v>120</v>
      </c>
      <c r="O166" s="11" t="s">
        <v>41</v>
      </c>
      <c r="P166" s="11" t="s">
        <v>42</v>
      </c>
      <c r="Q166" s="11" t="s">
        <v>42</v>
      </c>
      <c r="R166" s="11" t="s">
        <v>737</v>
      </c>
      <c r="S166" s="20">
        <v>40</v>
      </c>
      <c r="T166" s="11" t="s">
        <v>34</v>
      </c>
      <c r="U166" s="11" t="s">
        <v>22</v>
      </c>
      <c r="V166" s="11" t="s">
        <v>22</v>
      </c>
      <c r="W166" s="11" t="s">
        <v>23</v>
      </c>
      <c r="X166" s="11" t="s">
        <v>39</v>
      </c>
      <c r="Y166">
        <v>5005</v>
      </c>
      <c r="Z166">
        <f t="shared" si="6"/>
        <v>164</v>
      </c>
    </row>
    <row r="167" spans="1:26" x14ac:dyDescent="0.35">
      <c r="A167" s="24" t="str">
        <f>+IF(B167&lt;&gt;'Terminal Handling Charge'!$B$3,"",IF(COUNTIF(B:B,B167)&gt;0,COUNTIF(B$3:B167,B167),""))</f>
        <v/>
      </c>
      <c r="B167" s="24" t="str">
        <f t="shared" si="5"/>
        <v>Terminal Handling Charge - DestinationZambia</v>
      </c>
      <c r="C167" s="24" t="s">
        <v>42</v>
      </c>
      <c r="D167" s="24" t="s">
        <v>747</v>
      </c>
      <c r="E167" s="1" t="s">
        <v>35</v>
      </c>
      <c r="F167" s="12" t="s">
        <v>755</v>
      </c>
      <c r="G167" s="13">
        <v>44866</v>
      </c>
      <c r="H167" s="11" t="s">
        <v>18</v>
      </c>
      <c r="I167" s="11" t="s">
        <v>18</v>
      </c>
      <c r="J167" s="11" t="s">
        <v>18</v>
      </c>
      <c r="K167" s="11" t="s">
        <v>19</v>
      </c>
      <c r="L167" s="11" t="s">
        <v>19</v>
      </c>
      <c r="M167" s="11" t="s">
        <v>43</v>
      </c>
      <c r="N167" s="11" t="s">
        <v>44</v>
      </c>
      <c r="O167" s="11" t="s">
        <v>41</v>
      </c>
      <c r="P167" s="11" t="s">
        <v>42</v>
      </c>
      <c r="Q167" s="11" t="s">
        <v>42</v>
      </c>
      <c r="R167" s="11" t="s">
        <v>737</v>
      </c>
      <c r="S167" s="20">
        <v>40</v>
      </c>
      <c r="T167" s="11" t="s">
        <v>34</v>
      </c>
      <c r="U167" s="11" t="s">
        <v>22</v>
      </c>
      <c r="V167" s="11" t="s">
        <v>22</v>
      </c>
      <c r="W167" s="11" t="s">
        <v>23</v>
      </c>
      <c r="X167" s="11" t="s">
        <v>39</v>
      </c>
      <c r="Y167">
        <v>5005</v>
      </c>
      <c r="Z167">
        <f t="shared" si="6"/>
        <v>165</v>
      </c>
    </row>
    <row r="168" spans="1:26" x14ac:dyDescent="0.35">
      <c r="A168" s="24" t="str">
        <f>+IF(B168&lt;&gt;'Terminal Handling Charge'!$B$3,"",IF(COUNTIF(B:B,B168)&gt;0,COUNTIF(B$3:B168,B168),""))</f>
        <v/>
      </c>
      <c r="B168" s="24" t="str">
        <f t="shared" si="5"/>
        <v>Terminal Handling Charge - DestinationZambia</v>
      </c>
      <c r="C168" s="24" t="s">
        <v>42</v>
      </c>
      <c r="D168" s="24" t="s">
        <v>747</v>
      </c>
      <c r="E168" s="1" t="s">
        <v>35</v>
      </c>
      <c r="F168" s="12" t="s">
        <v>755</v>
      </c>
      <c r="G168" s="13">
        <v>44866</v>
      </c>
      <c r="H168" s="11" t="s">
        <v>18</v>
      </c>
      <c r="I168" s="11" t="s">
        <v>18</v>
      </c>
      <c r="J168" s="11" t="s">
        <v>18</v>
      </c>
      <c r="K168" s="11" t="s">
        <v>19</v>
      </c>
      <c r="L168" s="11" t="s">
        <v>19</v>
      </c>
      <c r="M168" s="11" t="s">
        <v>103</v>
      </c>
      <c r="N168" s="11" t="s">
        <v>104</v>
      </c>
      <c r="O168" s="11" t="s">
        <v>41</v>
      </c>
      <c r="P168" s="11" t="s">
        <v>42</v>
      </c>
      <c r="Q168" s="11" t="s">
        <v>42</v>
      </c>
      <c r="R168" s="11" t="s">
        <v>737</v>
      </c>
      <c r="S168" s="20">
        <v>40</v>
      </c>
      <c r="T168" s="11" t="s">
        <v>34</v>
      </c>
      <c r="U168" s="11" t="s">
        <v>22</v>
      </c>
      <c r="V168" s="11" t="s">
        <v>22</v>
      </c>
      <c r="W168" s="11" t="s">
        <v>23</v>
      </c>
      <c r="X168" s="11" t="s">
        <v>39</v>
      </c>
      <c r="Y168">
        <v>4675</v>
      </c>
      <c r="Z168">
        <f t="shared" si="6"/>
        <v>166</v>
      </c>
    </row>
    <row r="169" spans="1:26" x14ac:dyDescent="0.35">
      <c r="A169" s="24" t="str">
        <f>+IF(B169&lt;&gt;'Terminal Handling Charge'!$B$3,"",IF(COUNTIF(B:B,B169)&gt;0,COUNTIF(B$3:B169,B169),""))</f>
        <v/>
      </c>
      <c r="B169" s="24" t="str">
        <f t="shared" si="5"/>
        <v>Terminal Handling Charge - DestinationZambia</v>
      </c>
      <c r="C169" s="24" t="s">
        <v>42</v>
      </c>
      <c r="D169" s="24" t="s">
        <v>747</v>
      </c>
      <c r="E169" s="1" t="s">
        <v>35</v>
      </c>
      <c r="F169" s="12" t="s">
        <v>755</v>
      </c>
      <c r="G169" s="13">
        <v>44866</v>
      </c>
      <c r="H169" s="11" t="s">
        <v>18</v>
      </c>
      <c r="I169" s="11" t="s">
        <v>18</v>
      </c>
      <c r="J169" s="11" t="s">
        <v>18</v>
      </c>
      <c r="K169" s="11" t="s">
        <v>19</v>
      </c>
      <c r="L169" s="11" t="s">
        <v>19</v>
      </c>
      <c r="M169" s="11" t="s">
        <v>36</v>
      </c>
      <c r="N169" s="11" t="s">
        <v>37</v>
      </c>
      <c r="O169" s="11" t="s">
        <v>41</v>
      </c>
      <c r="P169" s="11" t="s">
        <v>42</v>
      </c>
      <c r="Q169" s="11" t="s">
        <v>42</v>
      </c>
      <c r="R169" s="11" t="s">
        <v>737</v>
      </c>
      <c r="S169" s="20">
        <v>40</v>
      </c>
      <c r="T169" s="11" t="s">
        <v>34</v>
      </c>
      <c r="U169" s="11" t="s">
        <v>22</v>
      </c>
      <c r="V169" s="11" t="s">
        <v>22</v>
      </c>
      <c r="W169" s="11" t="s">
        <v>23</v>
      </c>
      <c r="X169" s="11" t="s">
        <v>39</v>
      </c>
      <c r="Y169">
        <v>5005</v>
      </c>
      <c r="Z169">
        <f t="shared" si="6"/>
        <v>167</v>
      </c>
    </row>
    <row r="170" spans="1:26" x14ac:dyDescent="0.35">
      <c r="A170" s="24" t="str">
        <f>+IF(B170&lt;&gt;'Terminal Handling Charge'!$B$3,"",IF(COUNTIF(B:B,B170)&gt;0,COUNTIF(B$3:B170,B170),""))</f>
        <v/>
      </c>
      <c r="B170" s="24" t="str">
        <f t="shared" si="5"/>
        <v>Terminal Handling Charge - DestinationZambia</v>
      </c>
      <c r="C170" s="24" t="s">
        <v>42</v>
      </c>
      <c r="D170" s="24" t="s">
        <v>747</v>
      </c>
      <c r="E170" s="1" t="s">
        <v>35</v>
      </c>
      <c r="F170" s="12" t="s">
        <v>755</v>
      </c>
      <c r="G170" s="13">
        <v>44866</v>
      </c>
      <c r="H170" s="11" t="s">
        <v>18</v>
      </c>
      <c r="I170" s="11" t="s">
        <v>18</v>
      </c>
      <c r="J170" s="11" t="s">
        <v>18</v>
      </c>
      <c r="K170" s="11" t="s">
        <v>19</v>
      </c>
      <c r="L170" s="11" t="s">
        <v>19</v>
      </c>
      <c r="M170" s="11" t="s">
        <v>215</v>
      </c>
      <c r="N170" s="11" t="s">
        <v>216</v>
      </c>
      <c r="O170" s="11" t="s">
        <v>41</v>
      </c>
      <c r="P170" s="11" t="s">
        <v>42</v>
      </c>
      <c r="Q170" s="11" t="s">
        <v>42</v>
      </c>
      <c r="R170" s="11" t="s">
        <v>737</v>
      </c>
      <c r="S170" s="20">
        <v>40</v>
      </c>
      <c r="T170" s="11" t="s">
        <v>34</v>
      </c>
      <c r="U170" s="11" t="s">
        <v>22</v>
      </c>
      <c r="V170" s="11" t="s">
        <v>22</v>
      </c>
      <c r="W170" s="11" t="s">
        <v>23</v>
      </c>
      <c r="X170" s="11" t="s">
        <v>24</v>
      </c>
      <c r="Y170">
        <v>240</v>
      </c>
      <c r="Z170">
        <f t="shared" si="6"/>
        <v>168</v>
      </c>
    </row>
    <row r="171" spans="1:26" x14ac:dyDescent="0.35">
      <c r="A171" s="24" t="str">
        <f>+IF(B171&lt;&gt;'Terminal Handling Charge'!$B$3,"",IF(COUNTIF(B:B,B171)&gt;0,COUNTIF(B$3:B171,B171),""))</f>
        <v/>
      </c>
      <c r="B171" s="24" t="str">
        <f t="shared" si="5"/>
        <v>Terminal Handling Charge - DestinationZambia</v>
      </c>
      <c r="C171" s="24" t="s">
        <v>42</v>
      </c>
      <c r="D171" s="24" t="s">
        <v>747</v>
      </c>
      <c r="E171" s="1" t="s">
        <v>35</v>
      </c>
      <c r="F171" s="12" t="s">
        <v>755</v>
      </c>
      <c r="G171" s="13">
        <v>44866</v>
      </c>
      <c r="H171" s="11" t="s">
        <v>18</v>
      </c>
      <c r="I171" s="11" t="s">
        <v>18</v>
      </c>
      <c r="J171" s="11" t="s">
        <v>18</v>
      </c>
      <c r="K171" s="11" t="s">
        <v>19</v>
      </c>
      <c r="L171" s="11" t="s">
        <v>19</v>
      </c>
      <c r="M171" s="11" t="s">
        <v>36</v>
      </c>
      <c r="N171" s="11" t="s">
        <v>37</v>
      </c>
      <c r="O171" s="11" t="s">
        <v>41</v>
      </c>
      <c r="P171" s="11" t="s">
        <v>42</v>
      </c>
      <c r="Q171" s="11" t="s">
        <v>42</v>
      </c>
      <c r="R171" s="11" t="s">
        <v>65</v>
      </c>
      <c r="S171" s="20">
        <v>45</v>
      </c>
      <c r="T171" s="11" t="s">
        <v>34</v>
      </c>
      <c r="U171" s="11" t="s">
        <v>22</v>
      </c>
      <c r="V171" s="11" t="s">
        <v>22</v>
      </c>
      <c r="W171" s="11" t="s">
        <v>23</v>
      </c>
      <c r="X171" s="11" t="s">
        <v>39</v>
      </c>
      <c r="Y171">
        <v>5005</v>
      </c>
      <c r="Z171">
        <f t="shared" si="6"/>
        <v>169</v>
      </c>
    </row>
    <row r="172" spans="1:26" x14ac:dyDescent="0.35">
      <c r="A172" s="24" t="str">
        <f>+IF(B172&lt;&gt;'Terminal Handling Charge'!$B$3,"",IF(COUNTIF(B:B,B172)&gt;0,COUNTIF(B$3:B172,B172),""))</f>
        <v/>
      </c>
      <c r="B172" s="24" t="str">
        <f t="shared" si="5"/>
        <v>Terminal Handling Charge - DestinationZambia</v>
      </c>
      <c r="C172" s="24" t="s">
        <v>42</v>
      </c>
      <c r="D172" s="24" t="s">
        <v>747</v>
      </c>
      <c r="E172" s="1" t="s">
        <v>35</v>
      </c>
      <c r="F172" s="12" t="s">
        <v>755</v>
      </c>
      <c r="G172" s="13">
        <v>44866</v>
      </c>
      <c r="H172" s="11" t="s">
        <v>18</v>
      </c>
      <c r="I172" s="11" t="s">
        <v>18</v>
      </c>
      <c r="J172" s="11" t="s">
        <v>18</v>
      </c>
      <c r="K172" s="11" t="s">
        <v>19</v>
      </c>
      <c r="L172" s="11" t="s">
        <v>19</v>
      </c>
      <c r="M172" s="11" t="s">
        <v>103</v>
      </c>
      <c r="N172" s="11" t="s">
        <v>104</v>
      </c>
      <c r="O172" s="11" t="s">
        <v>41</v>
      </c>
      <c r="P172" s="11" t="s">
        <v>42</v>
      </c>
      <c r="Q172" s="11" t="s">
        <v>42</v>
      </c>
      <c r="R172" s="11" t="s">
        <v>65</v>
      </c>
      <c r="S172" s="20">
        <v>45</v>
      </c>
      <c r="T172" s="11" t="s">
        <v>34</v>
      </c>
      <c r="U172" s="11" t="s">
        <v>22</v>
      </c>
      <c r="V172" s="11" t="s">
        <v>22</v>
      </c>
      <c r="W172" s="11" t="s">
        <v>23</v>
      </c>
      <c r="X172" s="11" t="s">
        <v>39</v>
      </c>
      <c r="Y172">
        <v>4675</v>
      </c>
      <c r="Z172">
        <f t="shared" si="6"/>
        <v>170</v>
      </c>
    </row>
    <row r="173" spans="1:26" x14ac:dyDescent="0.35">
      <c r="A173" s="24" t="str">
        <f>+IF(B173&lt;&gt;'Terminal Handling Charge'!$B$3,"",IF(COUNTIF(B:B,B173)&gt;0,COUNTIF(B$3:B173,B173),""))</f>
        <v/>
      </c>
      <c r="B173" s="24" t="str">
        <f t="shared" si="5"/>
        <v>Terminal Handling Charge - DestinationZambia</v>
      </c>
      <c r="C173" s="24" t="s">
        <v>42</v>
      </c>
      <c r="D173" s="24" t="s">
        <v>747</v>
      </c>
      <c r="E173" s="1" t="s">
        <v>35</v>
      </c>
      <c r="F173" s="12" t="s">
        <v>755</v>
      </c>
      <c r="G173" s="13">
        <v>44866</v>
      </c>
      <c r="H173" s="11" t="s">
        <v>18</v>
      </c>
      <c r="I173" s="11" t="s">
        <v>18</v>
      </c>
      <c r="J173" s="11" t="s">
        <v>18</v>
      </c>
      <c r="K173" s="11" t="s">
        <v>19</v>
      </c>
      <c r="L173" s="11" t="s">
        <v>19</v>
      </c>
      <c r="M173" s="11" t="s">
        <v>43</v>
      </c>
      <c r="N173" s="11" t="s">
        <v>44</v>
      </c>
      <c r="O173" s="11" t="s">
        <v>41</v>
      </c>
      <c r="P173" s="11" t="s">
        <v>42</v>
      </c>
      <c r="Q173" s="11" t="s">
        <v>42</v>
      </c>
      <c r="R173" s="11" t="s">
        <v>65</v>
      </c>
      <c r="S173" s="20">
        <v>45</v>
      </c>
      <c r="T173" s="11" t="s">
        <v>34</v>
      </c>
      <c r="U173" s="11" t="s">
        <v>22</v>
      </c>
      <c r="V173" s="11" t="s">
        <v>22</v>
      </c>
      <c r="W173" s="11" t="s">
        <v>23</v>
      </c>
      <c r="X173" s="11" t="s">
        <v>39</v>
      </c>
      <c r="Y173">
        <v>5005</v>
      </c>
      <c r="Z173">
        <f t="shared" si="6"/>
        <v>171</v>
      </c>
    </row>
    <row r="174" spans="1:26" x14ac:dyDescent="0.35">
      <c r="A174" s="24" t="str">
        <f>+IF(B174&lt;&gt;'Terminal Handling Charge'!$B$3,"",IF(COUNTIF(B:B,B174)&gt;0,COUNTIF(B$3:B174,B174),""))</f>
        <v/>
      </c>
      <c r="B174" s="24" t="str">
        <f t="shared" si="5"/>
        <v>Terminal Handling Charge - DestinationZambia</v>
      </c>
      <c r="C174" s="24" t="s">
        <v>42</v>
      </c>
      <c r="D174" s="24" t="s">
        <v>747</v>
      </c>
      <c r="E174" s="1" t="s">
        <v>35</v>
      </c>
      <c r="F174" s="12" t="s">
        <v>755</v>
      </c>
      <c r="G174" s="13">
        <v>44866</v>
      </c>
      <c r="H174" s="11" t="s">
        <v>18</v>
      </c>
      <c r="I174" s="11" t="s">
        <v>18</v>
      </c>
      <c r="J174" s="11" t="s">
        <v>18</v>
      </c>
      <c r="K174" s="11" t="s">
        <v>19</v>
      </c>
      <c r="L174" s="11" t="s">
        <v>19</v>
      </c>
      <c r="M174" s="11" t="s">
        <v>119</v>
      </c>
      <c r="N174" s="11" t="s">
        <v>120</v>
      </c>
      <c r="O174" s="11" t="s">
        <v>41</v>
      </c>
      <c r="P174" s="11" t="s">
        <v>42</v>
      </c>
      <c r="Q174" s="11" t="s">
        <v>42</v>
      </c>
      <c r="R174" s="11" t="s">
        <v>65</v>
      </c>
      <c r="S174" s="20">
        <v>45</v>
      </c>
      <c r="T174" s="11" t="s">
        <v>34</v>
      </c>
      <c r="U174" s="11" t="s">
        <v>22</v>
      </c>
      <c r="V174" s="11" t="s">
        <v>22</v>
      </c>
      <c r="W174" s="11" t="s">
        <v>23</v>
      </c>
      <c r="X174" s="11" t="s">
        <v>39</v>
      </c>
      <c r="Y174">
        <v>5005</v>
      </c>
      <c r="Z174">
        <f t="shared" si="6"/>
        <v>172</v>
      </c>
    </row>
    <row r="175" spans="1:26" x14ac:dyDescent="0.35">
      <c r="A175" s="24" t="str">
        <f>+IF(B175&lt;&gt;'Terminal Handling Charge'!$B$3,"",IF(COUNTIF(B:B,B175)&gt;0,COUNTIF(B$3:B175,B175),""))</f>
        <v/>
      </c>
      <c r="B175" s="24" t="str">
        <f t="shared" si="5"/>
        <v>Terminal Handling Charge - DestinationZambia</v>
      </c>
      <c r="C175" s="24" t="s">
        <v>42</v>
      </c>
      <c r="D175" s="24" t="s">
        <v>747</v>
      </c>
      <c r="E175" s="1" t="s">
        <v>35</v>
      </c>
      <c r="F175" s="12" t="s">
        <v>755</v>
      </c>
      <c r="G175" s="13">
        <v>44866</v>
      </c>
      <c r="H175" s="11" t="s">
        <v>18</v>
      </c>
      <c r="I175" s="11" t="s">
        <v>18</v>
      </c>
      <c r="J175" s="11" t="s">
        <v>18</v>
      </c>
      <c r="K175" s="11" t="s">
        <v>19</v>
      </c>
      <c r="L175" s="11" t="s">
        <v>19</v>
      </c>
      <c r="M175" s="11" t="s">
        <v>215</v>
      </c>
      <c r="N175" s="11" t="s">
        <v>216</v>
      </c>
      <c r="O175" s="11" t="s">
        <v>41</v>
      </c>
      <c r="P175" s="11" t="s">
        <v>42</v>
      </c>
      <c r="Q175" s="11" t="s">
        <v>42</v>
      </c>
      <c r="R175" s="11" t="s">
        <v>65</v>
      </c>
      <c r="S175" s="20">
        <v>45</v>
      </c>
      <c r="T175" s="11" t="s">
        <v>34</v>
      </c>
      <c r="U175" s="11" t="s">
        <v>22</v>
      </c>
      <c r="V175" s="11" t="s">
        <v>22</v>
      </c>
      <c r="W175" s="11" t="s">
        <v>23</v>
      </c>
      <c r="X175" s="11" t="s">
        <v>24</v>
      </c>
      <c r="Y175">
        <v>240</v>
      </c>
      <c r="Z175">
        <f t="shared" si="6"/>
        <v>173</v>
      </c>
    </row>
    <row r="176" spans="1:26" x14ac:dyDescent="0.35">
      <c r="A176" s="24" t="str">
        <f>+IF(B176&lt;&gt;'Terminal Handling Charge'!$B$3,"",IF(COUNTIF(B:B,B176)&gt;0,COUNTIF(B$3:B176,B176),""))</f>
        <v/>
      </c>
      <c r="B176" s="24" t="str">
        <f t="shared" si="5"/>
        <v>Terminal Handling Charge - DestinationZambia</v>
      </c>
      <c r="C176" s="24" t="s">
        <v>42</v>
      </c>
      <c r="D176" s="24" t="s">
        <v>747</v>
      </c>
      <c r="E176" s="1" t="s">
        <v>35</v>
      </c>
      <c r="F176" s="12" t="s">
        <v>755</v>
      </c>
      <c r="G176" s="13">
        <v>44866</v>
      </c>
      <c r="H176" s="11" t="s">
        <v>18</v>
      </c>
      <c r="I176" s="11" t="s">
        <v>18</v>
      </c>
      <c r="J176" s="11" t="s">
        <v>18</v>
      </c>
      <c r="K176" s="11" t="s">
        <v>19</v>
      </c>
      <c r="L176" s="11" t="s">
        <v>19</v>
      </c>
      <c r="M176" s="11" t="s">
        <v>103</v>
      </c>
      <c r="N176" s="11" t="s">
        <v>104</v>
      </c>
      <c r="O176" s="11" t="s">
        <v>41</v>
      </c>
      <c r="P176" s="11" t="s">
        <v>42</v>
      </c>
      <c r="Q176" s="11" t="s">
        <v>42</v>
      </c>
      <c r="R176" s="11" t="s">
        <v>40</v>
      </c>
      <c r="S176" s="20">
        <v>20</v>
      </c>
      <c r="T176" s="11" t="s">
        <v>21</v>
      </c>
      <c r="U176" s="11" t="s">
        <v>22</v>
      </c>
      <c r="V176" s="11" t="s">
        <v>22</v>
      </c>
      <c r="W176" s="11" t="s">
        <v>23</v>
      </c>
      <c r="X176" s="11" t="s">
        <v>39</v>
      </c>
      <c r="Y176">
        <v>1985</v>
      </c>
      <c r="Z176">
        <f t="shared" si="6"/>
        <v>174</v>
      </c>
    </row>
    <row r="177" spans="1:26" x14ac:dyDescent="0.35">
      <c r="A177" s="24" t="str">
        <f>+IF(B177&lt;&gt;'Terminal Handling Charge'!$B$3,"",IF(COUNTIF(B:B,B177)&gt;0,COUNTIF(B$3:B177,B177),""))</f>
        <v/>
      </c>
      <c r="B177" s="24" t="str">
        <f t="shared" si="5"/>
        <v>Terminal Handling Charge - DestinationZambia</v>
      </c>
      <c r="C177" s="24" t="s">
        <v>42</v>
      </c>
      <c r="D177" s="24" t="s">
        <v>747</v>
      </c>
      <c r="E177" s="1" t="s">
        <v>35</v>
      </c>
      <c r="F177" s="12" t="s">
        <v>755</v>
      </c>
      <c r="G177" s="13">
        <v>44866</v>
      </c>
      <c r="H177" s="11" t="s">
        <v>18</v>
      </c>
      <c r="I177" s="11" t="s">
        <v>18</v>
      </c>
      <c r="J177" s="11" t="s">
        <v>18</v>
      </c>
      <c r="K177" s="11" t="s">
        <v>19</v>
      </c>
      <c r="L177" s="11" t="s">
        <v>19</v>
      </c>
      <c r="M177" s="11" t="s">
        <v>43</v>
      </c>
      <c r="N177" s="11" t="s">
        <v>44</v>
      </c>
      <c r="O177" s="11" t="s">
        <v>41</v>
      </c>
      <c r="P177" s="11" t="s">
        <v>42</v>
      </c>
      <c r="Q177" s="11" t="s">
        <v>42</v>
      </c>
      <c r="R177" s="11" t="s">
        <v>40</v>
      </c>
      <c r="S177" s="20">
        <v>20</v>
      </c>
      <c r="T177" s="11" t="s">
        <v>21</v>
      </c>
      <c r="U177" s="11" t="s">
        <v>22</v>
      </c>
      <c r="V177" s="11" t="s">
        <v>22</v>
      </c>
      <c r="W177" s="11" t="s">
        <v>23</v>
      </c>
      <c r="X177" s="11" t="s">
        <v>39</v>
      </c>
      <c r="Y177">
        <v>2410</v>
      </c>
      <c r="Z177">
        <f t="shared" si="6"/>
        <v>175</v>
      </c>
    </row>
    <row r="178" spans="1:26" x14ac:dyDescent="0.35">
      <c r="A178" s="24" t="str">
        <f>+IF(B178&lt;&gt;'Terminal Handling Charge'!$B$3,"",IF(COUNTIF(B:B,B178)&gt;0,COUNTIF(B$3:B178,B178),""))</f>
        <v/>
      </c>
      <c r="B178" s="24" t="str">
        <f t="shared" si="5"/>
        <v>Terminal Handling Charge - DestinationZambia</v>
      </c>
      <c r="C178" s="24" t="s">
        <v>42</v>
      </c>
      <c r="D178" s="24" t="s">
        <v>747</v>
      </c>
      <c r="E178" s="1" t="s">
        <v>35</v>
      </c>
      <c r="F178" s="12" t="s">
        <v>755</v>
      </c>
      <c r="G178" s="13">
        <v>44866</v>
      </c>
      <c r="H178" s="11" t="s">
        <v>18</v>
      </c>
      <c r="I178" s="11" t="s">
        <v>18</v>
      </c>
      <c r="J178" s="11" t="s">
        <v>18</v>
      </c>
      <c r="K178" s="11" t="s">
        <v>19</v>
      </c>
      <c r="L178" s="11" t="s">
        <v>19</v>
      </c>
      <c r="M178" s="11" t="s">
        <v>119</v>
      </c>
      <c r="N178" s="11" t="s">
        <v>120</v>
      </c>
      <c r="O178" s="11" t="s">
        <v>41</v>
      </c>
      <c r="P178" s="11" t="s">
        <v>42</v>
      </c>
      <c r="Q178" s="11" t="s">
        <v>42</v>
      </c>
      <c r="R178" s="11" t="s">
        <v>40</v>
      </c>
      <c r="S178" s="20">
        <v>20</v>
      </c>
      <c r="T178" s="11" t="s">
        <v>21</v>
      </c>
      <c r="U178" s="11" t="s">
        <v>22</v>
      </c>
      <c r="V178" s="11" t="s">
        <v>22</v>
      </c>
      <c r="W178" s="11" t="s">
        <v>23</v>
      </c>
      <c r="X178" s="11" t="s">
        <v>39</v>
      </c>
      <c r="Y178">
        <v>2410</v>
      </c>
      <c r="Z178">
        <f t="shared" si="6"/>
        <v>176</v>
      </c>
    </row>
    <row r="179" spans="1:26" x14ac:dyDescent="0.35">
      <c r="A179" s="24" t="str">
        <f>+IF(B179&lt;&gt;'Terminal Handling Charge'!$B$3,"",IF(COUNTIF(B:B,B179)&gt;0,COUNTIF(B$3:B179,B179),""))</f>
        <v/>
      </c>
      <c r="B179" s="24" t="str">
        <f t="shared" si="5"/>
        <v>Terminal Handling Charge - DestinationZambia</v>
      </c>
      <c r="C179" s="24" t="s">
        <v>42</v>
      </c>
      <c r="D179" s="24" t="s">
        <v>747</v>
      </c>
      <c r="E179" s="1" t="s">
        <v>35</v>
      </c>
      <c r="F179" s="12" t="s">
        <v>755</v>
      </c>
      <c r="G179" s="13">
        <v>44866</v>
      </c>
      <c r="H179" s="11" t="s">
        <v>18</v>
      </c>
      <c r="I179" s="11" t="s">
        <v>18</v>
      </c>
      <c r="J179" s="11" t="s">
        <v>18</v>
      </c>
      <c r="K179" s="11" t="s">
        <v>19</v>
      </c>
      <c r="L179" s="11" t="s">
        <v>19</v>
      </c>
      <c r="M179" s="11" t="s">
        <v>36</v>
      </c>
      <c r="N179" s="11" t="s">
        <v>37</v>
      </c>
      <c r="O179" s="11" t="s">
        <v>41</v>
      </c>
      <c r="P179" s="11" t="s">
        <v>42</v>
      </c>
      <c r="Q179" s="11" t="s">
        <v>42</v>
      </c>
      <c r="R179" s="11" t="s">
        <v>40</v>
      </c>
      <c r="S179" s="20">
        <v>20</v>
      </c>
      <c r="T179" s="11" t="s">
        <v>21</v>
      </c>
      <c r="U179" s="11" t="s">
        <v>22</v>
      </c>
      <c r="V179" s="11" t="s">
        <v>22</v>
      </c>
      <c r="W179" s="11" t="s">
        <v>23</v>
      </c>
      <c r="X179" s="11" t="s">
        <v>39</v>
      </c>
      <c r="Y179">
        <v>2410</v>
      </c>
      <c r="Z179">
        <f t="shared" si="6"/>
        <v>177</v>
      </c>
    </row>
    <row r="180" spans="1:26" x14ac:dyDescent="0.35">
      <c r="A180" s="24" t="str">
        <f>+IF(B180&lt;&gt;'Terminal Handling Charge'!$B$3,"",IF(COUNTIF(B:B,B180)&gt;0,COUNTIF(B$3:B180,B180),""))</f>
        <v/>
      </c>
      <c r="B180" s="24" t="str">
        <f t="shared" si="5"/>
        <v>Terminal Handling Charge - DestinationZambia</v>
      </c>
      <c r="C180" s="24" t="s">
        <v>42</v>
      </c>
      <c r="D180" s="24" t="s">
        <v>747</v>
      </c>
      <c r="E180" s="1" t="s">
        <v>35</v>
      </c>
      <c r="F180" s="12" t="s">
        <v>755</v>
      </c>
      <c r="G180" s="13">
        <v>44866</v>
      </c>
      <c r="H180" s="11" t="s">
        <v>18</v>
      </c>
      <c r="I180" s="11" t="s">
        <v>18</v>
      </c>
      <c r="J180" s="11" t="s">
        <v>18</v>
      </c>
      <c r="K180" s="11" t="s">
        <v>19</v>
      </c>
      <c r="L180" s="11" t="s">
        <v>19</v>
      </c>
      <c r="M180" s="11" t="s">
        <v>215</v>
      </c>
      <c r="N180" s="11" t="s">
        <v>216</v>
      </c>
      <c r="O180" s="11" t="s">
        <v>41</v>
      </c>
      <c r="P180" s="11" t="s">
        <v>42</v>
      </c>
      <c r="Q180" s="11" t="s">
        <v>42</v>
      </c>
      <c r="R180" s="11" t="s">
        <v>40</v>
      </c>
      <c r="S180" s="20">
        <v>20</v>
      </c>
      <c r="T180" s="11" t="s">
        <v>21</v>
      </c>
      <c r="U180" s="11" t="s">
        <v>22</v>
      </c>
      <c r="V180" s="11" t="s">
        <v>22</v>
      </c>
      <c r="W180" s="11" t="s">
        <v>23</v>
      </c>
      <c r="X180" s="11" t="s">
        <v>24</v>
      </c>
      <c r="Y180">
        <v>130</v>
      </c>
      <c r="Z180">
        <f t="shared" si="6"/>
        <v>178</v>
      </c>
    </row>
    <row r="181" spans="1:26" x14ac:dyDescent="0.35">
      <c r="A181" s="24" t="str">
        <f>+IF(B181&lt;&gt;'Terminal Handling Charge'!$B$3,"",IF(COUNTIF(B:B,B181)&gt;0,COUNTIF(B$3:B181,B181),""))</f>
        <v/>
      </c>
      <c r="B181" s="24" t="str">
        <f t="shared" si="5"/>
        <v>Terminal Handling Charge - DestinationZambia</v>
      </c>
      <c r="C181" s="24" t="s">
        <v>42</v>
      </c>
      <c r="D181" s="24" t="s">
        <v>747</v>
      </c>
      <c r="E181" s="1" t="s">
        <v>35</v>
      </c>
      <c r="F181" s="12" t="s">
        <v>755</v>
      </c>
      <c r="G181" s="13">
        <v>44866</v>
      </c>
      <c r="H181" s="11" t="s">
        <v>18</v>
      </c>
      <c r="I181" s="11" t="s">
        <v>18</v>
      </c>
      <c r="J181" s="11" t="s">
        <v>18</v>
      </c>
      <c r="K181" s="11" t="s">
        <v>19</v>
      </c>
      <c r="L181" s="11" t="s">
        <v>19</v>
      </c>
      <c r="M181" s="11" t="s">
        <v>215</v>
      </c>
      <c r="N181" s="11" t="s">
        <v>216</v>
      </c>
      <c r="O181" s="11" t="s">
        <v>41</v>
      </c>
      <c r="P181" s="11" t="s">
        <v>42</v>
      </c>
      <c r="Q181" s="11" t="s">
        <v>42</v>
      </c>
      <c r="R181" s="11" t="s">
        <v>56</v>
      </c>
      <c r="S181" s="20">
        <v>20</v>
      </c>
      <c r="T181" s="11" t="s">
        <v>21</v>
      </c>
      <c r="U181" s="11" t="s">
        <v>22</v>
      </c>
      <c r="V181" s="11" t="s">
        <v>22</v>
      </c>
      <c r="W181" s="11" t="s">
        <v>23</v>
      </c>
      <c r="X181" s="11" t="s">
        <v>24</v>
      </c>
      <c r="Y181">
        <v>150</v>
      </c>
      <c r="Z181">
        <f t="shared" si="6"/>
        <v>179</v>
      </c>
    </row>
    <row r="182" spans="1:26" x14ac:dyDescent="0.35">
      <c r="A182" s="24" t="str">
        <f>+IF(B182&lt;&gt;'Terminal Handling Charge'!$B$3,"",IF(COUNTIF(B:B,B182)&gt;0,COUNTIF(B$3:B182,B182),""))</f>
        <v/>
      </c>
      <c r="B182" s="24" t="str">
        <f t="shared" si="5"/>
        <v>Terminal Handling Charge - DestinationZambia</v>
      </c>
      <c r="C182" s="24" t="s">
        <v>42</v>
      </c>
      <c r="D182" s="24" t="s">
        <v>747</v>
      </c>
      <c r="E182" s="1" t="s">
        <v>35</v>
      </c>
      <c r="F182" s="12" t="s">
        <v>755</v>
      </c>
      <c r="G182" s="13">
        <v>44866</v>
      </c>
      <c r="H182" s="11" t="s">
        <v>18</v>
      </c>
      <c r="I182" s="11" t="s">
        <v>18</v>
      </c>
      <c r="J182" s="11" t="s">
        <v>18</v>
      </c>
      <c r="K182" s="11" t="s">
        <v>19</v>
      </c>
      <c r="L182" s="11" t="s">
        <v>19</v>
      </c>
      <c r="M182" s="11" t="s">
        <v>103</v>
      </c>
      <c r="N182" s="11" t="s">
        <v>104</v>
      </c>
      <c r="O182" s="11" t="s">
        <v>41</v>
      </c>
      <c r="P182" s="11" t="s">
        <v>42</v>
      </c>
      <c r="Q182" s="11" t="s">
        <v>42</v>
      </c>
      <c r="R182" s="11" t="s">
        <v>20</v>
      </c>
      <c r="S182" s="20">
        <v>40</v>
      </c>
      <c r="T182" s="11" t="s">
        <v>21</v>
      </c>
      <c r="U182" s="11" t="s">
        <v>22</v>
      </c>
      <c r="V182" s="11" t="s">
        <v>22</v>
      </c>
      <c r="W182" s="11" t="s">
        <v>23</v>
      </c>
      <c r="X182" s="11" t="s">
        <v>39</v>
      </c>
      <c r="Y182">
        <v>3155</v>
      </c>
      <c r="Z182">
        <f t="shared" si="6"/>
        <v>180</v>
      </c>
    </row>
    <row r="183" spans="1:26" x14ac:dyDescent="0.35">
      <c r="A183" s="24" t="str">
        <f>+IF(B183&lt;&gt;'Terminal Handling Charge'!$B$3,"",IF(COUNTIF(B:B,B183)&gt;0,COUNTIF(B$3:B183,B183),""))</f>
        <v/>
      </c>
      <c r="B183" s="24" t="str">
        <f t="shared" si="5"/>
        <v>Terminal Handling Charge - DestinationZambia</v>
      </c>
      <c r="C183" s="24" t="s">
        <v>42</v>
      </c>
      <c r="D183" s="24" t="s">
        <v>747</v>
      </c>
      <c r="E183" s="1" t="s">
        <v>35</v>
      </c>
      <c r="F183" s="12" t="s">
        <v>755</v>
      </c>
      <c r="G183" s="13">
        <v>44866</v>
      </c>
      <c r="H183" s="11" t="s">
        <v>18</v>
      </c>
      <c r="I183" s="11" t="s">
        <v>18</v>
      </c>
      <c r="J183" s="11" t="s">
        <v>18</v>
      </c>
      <c r="K183" s="11" t="s">
        <v>19</v>
      </c>
      <c r="L183" s="11" t="s">
        <v>19</v>
      </c>
      <c r="M183" s="11" t="s">
        <v>119</v>
      </c>
      <c r="N183" s="11" t="s">
        <v>120</v>
      </c>
      <c r="O183" s="11" t="s">
        <v>41</v>
      </c>
      <c r="P183" s="11" t="s">
        <v>42</v>
      </c>
      <c r="Q183" s="11" t="s">
        <v>42</v>
      </c>
      <c r="R183" s="11" t="s">
        <v>20</v>
      </c>
      <c r="S183" s="20">
        <v>40</v>
      </c>
      <c r="T183" s="11" t="s">
        <v>21</v>
      </c>
      <c r="U183" s="11" t="s">
        <v>22</v>
      </c>
      <c r="V183" s="11" t="s">
        <v>22</v>
      </c>
      <c r="W183" s="11" t="s">
        <v>23</v>
      </c>
      <c r="X183" s="11" t="s">
        <v>39</v>
      </c>
      <c r="Y183">
        <v>3560</v>
      </c>
      <c r="Z183">
        <f t="shared" si="6"/>
        <v>181</v>
      </c>
    </row>
    <row r="184" spans="1:26" x14ac:dyDescent="0.35">
      <c r="A184" s="24" t="str">
        <f>+IF(B184&lt;&gt;'Terminal Handling Charge'!$B$3,"",IF(COUNTIF(B:B,B184)&gt;0,COUNTIF(B$3:B184,B184),""))</f>
        <v/>
      </c>
      <c r="B184" s="24" t="str">
        <f t="shared" si="5"/>
        <v>Terminal Handling Charge - DestinationZambia</v>
      </c>
      <c r="C184" s="24" t="s">
        <v>42</v>
      </c>
      <c r="D184" s="24" t="s">
        <v>747</v>
      </c>
      <c r="E184" s="1" t="s">
        <v>35</v>
      </c>
      <c r="F184" s="12" t="s">
        <v>755</v>
      </c>
      <c r="G184" s="13">
        <v>44866</v>
      </c>
      <c r="H184" s="11" t="s">
        <v>18</v>
      </c>
      <c r="I184" s="11" t="s">
        <v>18</v>
      </c>
      <c r="J184" s="11" t="s">
        <v>18</v>
      </c>
      <c r="K184" s="11" t="s">
        <v>19</v>
      </c>
      <c r="L184" s="11" t="s">
        <v>19</v>
      </c>
      <c r="M184" s="11" t="s">
        <v>43</v>
      </c>
      <c r="N184" s="11" t="s">
        <v>44</v>
      </c>
      <c r="O184" s="11" t="s">
        <v>41</v>
      </c>
      <c r="P184" s="11" t="s">
        <v>42</v>
      </c>
      <c r="Q184" s="11" t="s">
        <v>42</v>
      </c>
      <c r="R184" s="11" t="s">
        <v>20</v>
      </c>
      <c r="S184" s="20">
        <v>40</v>
      </c>
      <c r="T184" s="11" t="s">
        <v>21</v>
      </c>
      <c r="U184" s="11" t="s">
        <v>22</v>
      </c>
      <c r="V184" s="11" t="s">
        <v>22</v>
      </c>
      <c r="W184" s="11" t="s">
        <v>23</v>
      </c>
      <c r="X184" s="11" t="s">
        <v>39</v>
      </c>
      <c r="Y184">
        <v>3560</v>
      </c>
      <c r="Z184">
        <f t="shared" si="6"/>
        <v>182</v>
      </c>
    </row>
    <row r="185" spans="1:26" x14ac:dyDescent="0.35">
      <c r="A185" s="24" t="str">
        <f>+IF(B185&lt;&gt;'Terminal Handling Charge'!$B$3,"",IF(COUNTIF(B:B,B185)&gt;0,COUNTIF(B$3:B185,B185),""))</f>
        <v/>
      </c>
      <c r="B185" s="24" t="str">
        <f t="shared" si="5"/>
        <v>Terminal Handling Charge - DestinationZambia</v>
      </c>
      <c r="C185" s="24" t="s">
        <v>42</v>
      </c>
      <c r="D185" s="24" t="s">
        <v>747</v>
      </c>
      <c r="E185" s="1" t="s">
        <v>35</v>
      </c>
      <c r="F185" s="12" t="s">
        <v>755</v>
      </c>
      <c r="G185" s="13">
        <v>44866</v>
      </c>
      <c r="H185" s="11" t="s">
        <v>18</v>
      </c>
      <c r="I185" s="11" t="s">
        <v>18</v>
      </c>
      <c r="J185" s="11" t="s">
        <v>18</v>
      </c>
      <c r="K185" s="11" t="s">
        <v>19</v>
      </c>
      <c r="L185" s="11" t="s">
        <v>19</v>
      </c>
      <c r="M185" s="11" t="s">
        <v>36</v>
      </c>
      <c r="N185" s="11" t="s">
        <v>37</v>
      </c>
      <c r="O185" s="11" t="s">
        <v>41</v>
      </c>
      <c r="P185" s="11" t="s">
        <v>42</v>
      </c>
      <c r="Q185" s="11" t="s">
        <v>42</v>
      </c>
      <c r="R185" s="11" t="s">
        <v>20</v>
      </c>
      <c r="S185" s="20">
        <v>40</v>
      </c>
      <c r="T185" s="11" t="s">
        <v>21</v>
      </c>
      <c r="U185" s="11" t="s">
        <v>22</v>
      </c>
      <c r="V185" s="11" t="s">
        <v>22</v>
      </c>
      <c r="W185" s="11" t="s">
        <v>23</v>
      </c>
      <c r="X185" s="11" t="s">
        <v>39</v>
      </c>
      <c r="Y185">
        <v>3560</v>
      </c>
      <c r="Z185">
        <f t="shared" si="6"/>
        <v>183</v>
      </c>
    </row>
    <row r="186" spans="1:26" x14ac:dyDescent="0.35">
      <c r="A186" s="24" t="str">
        <f>+IF(B186&lt;&gt;'Terminal Handling Charge'!$B$3,"",IF(COUNTIF(B:B,B186)&gt;0,COUNTIF(B$3:B186,B186),""))</f>
        <v/>
      </c>
      <c r="B186" s="24" t="str">
        <f t="shared" si="5"/>
        <v>Terminal Handling Charge - DestinationZambia</v>
      </c>
      <c r="C186" s="24" t="s">
        <v>42</v>
      </c>
      <c r="D186" s="24" t="s">
        <v>747</v>
      </c>
      <c r="E186" s="1" t="s">
        <v>35</v>
      </c>
      <c r="F186" s="12" t="s">
        <v>755</v>
      </c>
      <c r="G186" s="13">
        <v>44866</v>
      </c>
      <c r="H186" s="11" t="s">
        <v>18</v>
      </c>
      <c r="I186" s="11" t="s">
        <v>18</v>
      </c>
      <c r="J186" s="11" t="s">
        <v>18</v>
      </c>
      <c r="K186" s="11" t="s">
        <v>19</v>
      </c>
      <c r="L186" s="11" t="s">
        <v>19</v>
      </c>
      <c r="M186" s="11" t="s">
        <v>215</v>
      </c>
      <c r="N186" s="11" t="s">
        <v>216</v>
      </c>
      <c r="O186" s="11" t="s">
        <v>41</v>
      </c>
      <c r="P186" s="11" t="s">
        <v>42</v>
      </c>
      <c r="Q186" s="11" t="s">
        <v>42</v>
      </c>
      <c r="R186" s="11" t="s">
        <v>20</v>
      </c>
      <c r="S186" s="20">
        <v>40</v>
      </c>
      <c r="T186" s="11" t="s">
        <v>21</v>
      </c>
      <c r="U186" s="11" t="s">
        <v>22</v>
      </c>
      <c r="V186" s="11" t="s">
        <v>22</v>
      </c>
      <c r="W186" s="11" t="s">
        <v>23</v>
      </c>
      <c r="X186" s="11" t="s">
        <v>24</v>
      </c>
      <c r="Y186">
        <v>210</v>
      </c>
      <c r="Z186">
        <f t="shared" si="6"/>
        <v>184</v>
      </c>
    </row>
    <row r="187" spans="1:26" x14ac:dyDescent="0.35">
      <c r="A187" s="24" t="str">
        <f>+IF(B187&lt;&gt;'Terminal Handling Charge'!$B$3,"",IF(COUNTIF(B:B,B187)&gt;0,COUNTIF(B$3:B187,B187),""))</f>
        <v/>
      </c>
      <c r="B187" s="24" t="str">
        <f t="shared" si="5"/>
        <v>Terminal Handling Charge - DestinationZambia</v>
      </c>
      <c r="C187" s="24" t="s">
        <v>42</v>
      </c>
      <c r="D187" s="24" t="s">
        <v>747</v>
      </c>
      <c r="E187" s="1" t="s">
        <v>35</v>
      </c>
      <c r="F187" s="12" t="s">
        <v>755</v>
      </c>
      <c r="G187" s="13">
        <v>44866</v>
      </c>
      <c r="H187" s="11" t="s">
        <v>18</v>
      </c>
      <c r="I187" s="11" t="s">
        <v>18</v>
      </c>
      <c r="J187" s="11" t="s">
        <v>18</v>
      </c>
      <c r="K187" s="11" t="s">
        <v>19</v>
      </c>
      <c r="L187" s="11" t="s">
        <v>19</v>
      </c>
      <c r="M187" s="11" t="s">
        <v>43</v>
      </c>
      <c r="N187" s="11" t="s">
        <v>44</v>
      </c>
      <c r="O187" s="11" t="s">
        <v>41</v>
      </c>
      <c r="P187" s="11" t="s">
        <v>42</v>
      </c>
      <c r="Q187" s="11" t="s">
        <v>42</v>
      </c>
      <c r="R187" s="11" t="s">
        <v>65</v>
      </c>
      <c r="S187" s="20">
        <v>45</v>
      </c>
      <c r="T187" s="11" t="s">
        <v>21</v>
      </c>
      <c r="U187" s="11" t="s">
        <v>22</v>
      </c>
      <c r="V187" s="11" t="s">
        <v>22</v>
      </c>
      <c r="W187" s="11" t="s">
        <v>23</v>
      </c>
      <c r="X187" s="11" t="s">
        <v>39</v>
      </c>
      <c r="Y187">
        <v>3560</v>
      </c>
      <c r="Z187">
        <f t="shared" si="6"/>
        <v>185</v>
      </c>
    </row>
    <row r="188" spans="1:26" x14ac:dyDescent="0.35">
      <c r="A188" s="24" t="str">
        <f>+IF(B188&lt;&gt;'Terminal Handling Charge'!$B$3,"",IF(COUNTIF(B:B,B188)&gt;0,COUNTIF(B$3:B188,B188),""))</f>
        <v/>
      </c>
      <c r="B188" s="24" t="str">
        <f t="shared" si="5"/>
        <v>Terminal Handling Charge - DestinationZambia</v>
      </c>
      <c r="C188" s="24" t="s">
        <v>42</v>
      </c>
      <c r="D188" s="24" t="s">
        <v>747</v>
      </c>
      <c r="E188" s="1" t="s">
        <v>35</v>
      </c>
      <c r="F188" s="12" t="s">
        <v>755</v>
      </c>
      <c r="G188" s="13">
        <v>44866</v>
      </c>
      <c r="H188" s="11" t="s">
        <v>18</v>
      </c>
      <c r="I188" s="11" t="s">
        <v>18</v>
      </c>
      <c r="J188" s="11" t="s">
        <v>18</v>
      </c>
      <c r="K188" s="11" t="s">
        <v>19</v>
      </c>
      <c r="L188" s="11" t="s">
        <v>19</v>
      </c>
      <c r="M188" s="11" t="s">
        <v>103</v>
      </c>
      <c r="N188" s="11" t="s">
        <v>104</v>
      </c>
      <c r="O188" s="11" t="s">
        <v>41</v>
      </c>
      <c r="P188" s="11" t="s">
        <v>42</v>
      </c>
      <c r="Q188" s="11" t="s">
        <v>42</v>
      </c>
      <c r="R188" s="11" t="s">
        <v>65</v>
      </c>
      <c r="S188" s="20">
        <v>45</v>
      </c>
      <c r="T188" s="11" t="s">
        <v>21</v>
      </c>
      <c r="U188" s="11" t="s">
        <v>22</v>
      </c>
      <c r="V188" s="11" t="s">
        <v>22</v>
      </c>
      <c r="W188" s="11" t="s">
        <v>23</v>
      </c>
      <c r="X188" s="11" t="s">
        <v>39</v>
      </c>
      <c r="Y188">
        <v>3155</v>
      </c>
      <c r="Z188">
        <f t="shared" si="6"/>
        <v>186</v>
      </c>
    </row>
    <row r="189" spans="1:26" x14ac:dyDescent="0.35">
      <c r="A189" s="24" t="str">
        <f>+IF(B189&lt;&gt;'Terminal Handling Charge'!$B$3,"",IF(COUNTIF(B:B,B189)&gt;0,COUNTIF(B$3:B189,B189),""))</f>
        <v/>
      </c>
      <c r="B189" s="24" t="str">
        <f t="shared" si="5"/>
        <v>Terminal Handling Charge - DestinationZambia</v>
      </c>
      <c r="C189" s="24" t="s">
        <v>42</v>
      </c>
      <c r="D189" s="24" t="s">
        <v>747</v>
      </c>
      <c r="E189" s="1" t="s">
        <v>35</v>
      </c>
      <c r="F189" s="12" t="s">
        <v>755</v>
      </c>
      <c r="G189" s="13">
        <v>44866</v>
      </c>
      <c r="H189" s="11" t="s">
        <v>18</v>
      </c>
      <c r="I189" s="11" t="s">
        <v>18</v>
      </c>
      <c r="J189" s="11" t="s">
        <v>18</v>
      </c>
      <c r="K189" s="11" t="s">
        <v>19</v>
      </c>
      <c r="L189" s="11" t="s">
        <v>19</v>
      </c>
      <c r="M189" s="11" t="s">
        <v>36</v>
      </c>
      <c r="N189" s="11" t="s">
        <v>37</v>
      </c>
      <c r="O189" s="11" t="s">
        <v>41</v>
      </c>
      <c r="P189" s="11" t="s">
        <v>42</v>
      </c>
      <c r="Q189" s="11" t="s">
        <v>42</v>
      </c>
      <c r="R189" s="11" t="s">
        <v>65</v>
      </c>
      <c r="S189" s="20">
        <v>45</v>
      </c>
      <c r="T189" s="11" t="s">
        <v>21</v>
      </c>
      <c r="U189" s="11" t="s">
        <v>22</v>
      </c>
      <c r="V189" s="11" t="s">
        <v>22</v>
      </c>
      <c r="W189" s="11" t="s">
        <v>23</v>
      </c>
      <c r="X189" s="11" t="s">
        <v>39</v>
      </c>
      <c r="Y189">
        <v>3560</v>
      </c>
      <c r="Z189">
        <f t="shared" si="6"/>
        <v>187</v>
      </c>
    </row>
    <row r="190" spans="1:26" x14ac:dyDescent="0.35">
      <c r="A190" s="24" t="str">
        <f>+IF(B190&lt;&gt;'Terminal Handling Charge'!$B$3,"",IF(COUNTIF(B:B,B190)&gt;0,COUNTIF(B$3:B190,B190),""))</f>
        <v/>
      </c>
      <c r="B190" s="24" t="str">
        <f t="shared" si="5"/>
        <v>Terminal Handling Charge - DestinationZambia</v>
      </c>
      <c r="C190" s="24" t="s">
        <v>42</v>
      </c>
      <c r="D190" s="24" t="s">
        <v>747</v>
      </c>
      <c r="E190" s="1" t="s">
        <v>35</v>
      </c>
      <c r="F190" s="12" t="s">
        <v>755</v>
      </c>
      <c r="G190" s="13">
        <v>44866</v>
      </c>
      <c r="H190" s="11" t="s">
        <v>18</v>
      </c>
      <c r="I190" s="11" t="s">
        <v>18</v>
      </c>
      <c r="J190" s="11" t="s">
        <v>18</v>
      </c>
      <c r="K190" s="11" t="s">
        <v>19</v>
      </c>
      <c r="L190" s="11" t="s">
        <v>19</v>
      </c>
      <c r="M190" s="11" t="s">
        <v>119</v>
      </c>
      <c r="N190" s="11" t="s">
        <v>120</v>
      </c>
      <c r="O190" s="11" t="s">
        <v>41</v>
      </c>
      <c r="P190" s="11" t="s">
        <v>42</v>
      </c>
      <c r="Q190" s="11" t="s">
        <v>42</v>
      </c>
      <c r="R190" s="11" t="s">
        <v>65</v>
      </c>
      <c r="S190" s="20">
        <v>45</v>
      </c>
      <c r="T190" s="11" t="s">
        <v>21</v>
      </c>
      <c r="U190" s="11" t="s">
        <v>22</v>
      </c>
      <c r="V190" s="11" t="s">
        <v>22</v>
      </c>
      <c r="W190" s="11" t="s">
        <v>23</v>
      </c>
      <c r="X190" s="11" t="s">
        <v>39</v>
      </c>
      <c r="Y190">
        <v>3560</v>
      </c>
      <c r="Z190">
        <f t="shared" si="6"/>
        <v>188</v>
      </c>
    </row>
    <row r="191" spans="1:26" x14ac:dyDescent="0.35">
      <c r="A191" s="24" t="str">
        <f>+IF(B191&lt;&gt;'Terminal Handling Charge'!$B$3,"",IF(COUNTIF(B:B,B191)&gt;0,COUNTIF(B$3:B191,B191),""))</f>
        <v/>
      </c>
      <c r="B191" s="24" t="str">
        <f t="shared" si="5"/>
        <v>Terminal Handling Charge - DestinationZambia</v>
      </c>
      <c r="C191" s="24" t="s">
        <v>42</v>
      </c>
      <c r="D191" s="24" t="s">
        <v>747</v>
      </c>
      <c r="E191" s="1" t="s">
        <v>35</v>
      </c>
      <c r="F191" s="12" t="s">
        <v>755</v>
      </c>
      <c r="G191" s="13">
        <v>44866</v>
      </c>
      <c r="H191" s="11" t="s">
        <v>18</v>
      </c>
      <c r="I191" s="11" t="s">
        <v>18</v>
      </c>
      <c r="J191" s="11" t="s">
        <v>18</v>
      </c>
      <c r="K191" s="11" t="s">
        <v>19</v>
      </c>
      <c r="L191" s="11" t="s">
        <v>19</v>
      </c>
      <c r="M191" s="11" t="s">
        <v>215</v>
      </c>
      <c r="N191" s="11" t="s">
        <v>216</v>
      </c>
      <c r="O191" s="11" t="s">
        <v>41</v>
      </c>
      <c r="P191" s="11" t="s">
        <v>42</v>
      </c>
      <c r="Q191" s="11" t="s">
        <v>42</v>
      </c>
      <c r="R191" s="11" t="s">
        <v>65</v>
      </c>
      <c r="S191" s="20">
        <v>45</v>
      </c>
      <c r="T191" s="11" t="s">
        <v>21</v>
      </c>
      <c r="U191" s="11" t="s">
        <v>22</v>
      </c>
      <c r="V191" s="11" t="s">
        <v>22</v>
      </c>
      <c r="W191" s="11" t="s">
        <v>23</v>
      </c>
      <c r="X191" s="11" t="s">
        <v>24</v>
      </c>
      <c r="Y191">
        <v>210</v>
      </c>
      <c r="Z191">
        <f t="shared" si="6"/>
        <v>189</v>
      </c>
    </row>
    <row r="192" spans="1:26" x14ac:dyDescent="0.35">
      <c r="A192" s="24" t="str">
        <f>+IF(B192&lt;&gt;'Terminal Handling Charge'!$B$3,"",IF(COUNTIF(B:B,B192)&gt;0,COUNTIF(B$3:B192,B192),""))</f>
        <v/>
      </c>
      <c r="B192" s="24" t="str">
        <f t="shared" si="5"/>
        <v>Terminal Handling Charge - DestinationZambia</v>
      </c>
      <c r="C192" s="24" t="s">
        <v>42</v>
      </c>
      <c r="D192" s="24" t="s">
        <v>747</v>
      </c>
      <c r="E192" s="1" t="s">
        <v>35</v>
      </c>
      <c r="F192" s="12" t="s">
        <v>755</v>
      </c>
      <c r="G192" s="13">
        <v>44866</v>
      </c>
      <c r="H192" s="11" t="s">
        <v>18</v>
      </c>
      <c r="I192" s="11" t="s">
        <v>18</v>
      </c>
      <c r="J192" s="11" t="s">
        <v>18</v>
      </c>
      <c r="K192" s="11" t="s">
        <v>19</v>
      </c>
      <c r="L192" s="11" t="s">
        <v>19</v>
      </c>
      <c r="M192" s="11" t="s">
        <v>215</v>
      </c>
      <c r="N192" s="11" t="s">
        <v>216</v>
      </c>
      <c r="O192" s="11" t="s">
        <v>41</v>
      </c>
      <c r="P192" s="11" t="s">
        <v>42</v>
      </c>
      <c r="Q192" s="11" t="s">
        <v>42</v>
      </c>
      <c r="R192" s="11" t="s">
        <v>762</v>
      </c>
      <c r="S192" s="20">
        <v>20</v>
      </c>
      <c r="T192" s="11" t="s">
        <v>28</v>
      </c>
      <c r="U192" s="11" t="s">
        <v>22</v>
      </c>
      <c r="V192" s="11" t="s">
        <v>22</v>
      </c>
      <c r="W192" s="11" t="s">
        <v>23</v>
      </c>
      <c r="X192" s="11" t="s">
        <v>24</v>
      </c>
      <c r="Y192">
        <v>150</v>
      </c>
      <c r="Z192">
        <f t="shared" si="6"/>
        <v>190</v>
      </c>
    </row>
    <row r="193" spans="1:26" x14ac:dyDescent="0.35">
      <c r="A193" s="24" t="str">
        <f>+IF(B193&lt;&gt;'Terminal Handling Charge'!$B$3,"",IF(COUNTIF(B:B,B193)&gt;0,COUNTIF(B$3:B193,B193),""))</f>
        <v/>
      </c>
      <c r="B193" s="24" t="str">
        <f t="shared" si="5"/>
        <v>Terminal Handling Charge - DestinationZambia</v>
      </c>
      <c r="C193" s="24" t="s">
        <v>42</v>
      </c>
      <c r="D193" s="24" t="s">
        <v>747</v>
      </c>
      <c r="E193" s="1" t="s">
        <v>35</v>
      </c>
      <c r="F193" s="12" t="s">
        <v>755</v>
      </c>
      <c r="G193" s="13">
        <v>44866</v>
      </c>
      <c r="H193" s="11" t="s">
        <v>18</v>
      </c>
      <c r="I193" s="11" t="s">
        <v>18</v>
      </c>
      <c r="J193" s="11" t="s">
        <v>18</v>
      </c>
      <c r="K193" s="11" t="s">
        <v>19</v>
      </c>
      <c r="L193" s="11" t="s">
        <v>19</v>
      </c>
      <c r="M193" s="11" t="s">
        <v>103</v>
      </c>
      <c r="N193" s="11" t="s">
        <v>104</v>
      </c>
      <c r="O193" s="11" t="s">
        <v>41</v>
      </c>
      <c r="P193" s="11" t="s">
        <v>42</v>
      </c>
      <c r="Q193" s="11" t="s">
        <v>42</v>
      </c>
      <c r="R193" s="11" t="s">
        <v>762</v>
      </c>
      <c r="S193" s="20">
        <v>20</v>
      </c>
      <c r="T193" s="11" t="s">
        <v>28</v>
      </c>
      <c r="U193" s="11" t="s">
        <v>22</v>
      </c>
      <c r="V193" s="11" t="s">
        <v>22</v>
      </c>
      <c r="W193" s="11" t="s">
        <v>23</v>
      </c>
      <c r="X193" s="11" t="s">
        <v>39</v>
      </c>
      <c r="Y193">
        <v>3165</v>
      </c>
      <c r="Z193">
        <f t="shared" si="6"/>
        <v>191</v>
      </c>
    </row>
    <row r="194" spans="1:26" x14ac:dyDescent="0.35">
      <c r="A194" s="24" t="str">
        <f>+IF(B194&lt;&gt;'Terminal Handling Charge'!$B$3,"",IF(COUNTIF(B:B,B194)&gt;0,COUNTIF(B$3:B194,B194),""))</f>
        <v/>
      </c>
      <c r="B194" s="24" t="str">
        <f t="shared" si="5"/>
        <v>Terminal Handling Charge - DestinationZambia</v>
      </c>
      <c r="C194" s="24" t="s">
        <v>42</v>
      </c>
      <c r="D194" s="24" t="s">
        <v>747</v>
      </c>
      <c r="E194" s="1" t="s">
        <v>35</v>
      </c>
      <c r="F194" s="12" t="s">
        <v>755</v>
      </c>
      <c r="G194" s="13">
        <v>44866</v>
      </c>
      <c r="H194" s="11" t="s">
        <v>18</v>
      </c>
      <c r="I194" s="11" t="s">
        <v>18</v>
      </c>
      <c r="J194" s="11" t="s">
        <v>18</v>
      </c>
      <c r="K194" s="11" t="s">
        <v>19</v>
      </c>
      <c r="L194" s="11" t="s">
        <v>19</v>
      </c>
      <c r="M194" s="11" t="s">
        <v>119</v>
      </c>
      <c r="N194" s="11" t="s">
        <v>120</v>
      </c>
      <c r="O194" s="11" t="s">
        <v>41</v>
      </c>
      <c r="P194" s="11" t="s">
        <v>42</v>
      </c>
      <c r="Q194" s="11" t="s">
        <v>42</v>
      </c>
      <c r="R194" s="11" t="s">
        <v>762</v>
      </c>
      <c r="S194" s="20">
        <v>20</v>
      </c>
      <c r="T194" s="11" t="s">
        <v>28</v>
      </c>
      <c r="U194" s="11" t="s">
        <v>22</v>
      </c>
      <c r="V194" s="11" t="s">
        <v>22</v>
      </c>
      <c r="W194" s="11" t="s">
        <v>23</v>
      </c>
      <c r="X194" s="11" t="s">
        <v>39</v>
      </c>
      <c r="Y194">
        <v>3535</v>
      </c>
      <c r="Z194">
        <f t="shared" si="6"/>
        <v>192</v>
      </c>
    </row>
    <row r="195" spans="1:26" x14ac:dyDescent="0.35">
      <c r="A195" s="24" t="str">
        <f>+IF(B195&lt;&gt;'Terminal Handling Charge'!$B$3,"",IF(COUNTIF(B:B,B195)&gt;0,COUNTIF(B$3:B195,B195),""))</f>
        <v/>
      </c>
      <c r="B195" s="24" t="str">
        <f t="shared" ref="B195:B258" si="7">D195&amp;C195</f>
        <v>Terminal Handling Charge - DestinationZambia</v>
      </c>
      <c r="C195" s="24" t="s">
        <v>42</v>
      </c>
      <c r="D195" s="24" t="s">
        <v>747</v>
      </c>
      <c r="E195" s="1" t="s">
        <v>35</v>
      </c>
      <c r="F195" s="12" t="s">
        <v>755</v>
      </c>
      <c r="G195" s="13">
        <v>44866</v>
      </c>
      <c r="H195" s="11" t="s">
        <v>18</v>
      </c>
      <c r="I195" s="11" t="s">
        <v>18</v>
      </c>
      <c r="J195" s="11" t="s">
        <v>18</v>
      </c>
      <c r="K195" s="11" t="s">
        <v>19</v>
      </c>
      <c r="L195" s="11" t="s">
        <v>19</v>
      </c>
      <c r="M195" s="11" t="s">
        <v>43</v>
      </c>
      <c r="N195" s="11" t="s">
        <v>44</v>
      </c>
      <c r="O195" s="11" t="s">
        <v>41</v>
      </c>
      <c r="P195" s="11" t="s">
        <v>42</v>
      </c>
      <c r="Q195" s="11" t="s">
        <v>42</v>
      </c>
      <c r="R195" s="11" t="s">
        <v>762</v>
      </c>
      <c r="S195" s="20">
        <v>20</v>
      </c>
      <c r="T195" s="11" t="s">
        <v>28</v>
      </c>
      <c r="U195" s="11" t="s">
        <v>22</v>
      </c>
      <c r="V195" s="11" t="s">
        <v>22</v>
      </c>
      <c r="W195" s="11" t="s">
        <v>23</v>
      </c>
      <c r="X195" s="11" t="s">
        <v>39</v>
      </c>
      <c r="Y195">
        <v>3535</v>
      </c>
      <c r="Z195">
        <f t="shared" ref="Z195:Z258" si="8">Z194+1</f>
        <v>193</v>
      </c>
    </row>
    <row r="196" spans="1:26" x14ac:dyDescent="0.35">
      <c r="A196" s="24" t="str">
        <f>+IF(B196&lt;&gt;'Terminal Handling Charge'!$B$3,"",IF(COUNTIF(B:B,B196)&gt;0,COUNTIF(B$3:B196,B196),""))</f>
        <v/>
      </c>
      <c r="B196" s="24" t="str">
        <f t="shared" si="7"/>
        <v>Terminal Handling Charge - DestinationZambia</v>
      </c>
      <c r="C196" s="24" t="s">
        <v>42</v>
      </c>
      <c r="D196" s="24" t="s">
        <v>747</v>
      </c>
      <c r="E196" s="1" t="s">
        <v>35</v>
      </c>
      <c r="F196" s="12" t="s">
        <v>755</v>
      </c>
      <c r="G196" s="13">
        <v>44866</v>
      </c>
      <c r="H196" s="11" t="s">
        <v>18</v>
      </c>
      <c r="I196" s="11" t="s">
        <v>18</v>
      </c>
      <c r="J196" s="11" t="s">
        <v>18</v>
      </c>
      <c r="K196" s="11" t="s">
        <v>19</v>
      </c>
      <c r="L196" s="11" t="s">
        <v>19</v>
      </c>
      <c r="M196" s="11" t="s">
        <v>36</v>
      </c>
      <c r="N196" s="11" t="s">
        <v>37</v>
      </c>
      <c r="O196" s="11" t="s">
        <v>41</v>
      </c>
      <c r="P196" s="11" t="s">
        <v>42</v>
      </c>
      <c r="Q196" s="11" t="s">
        <v>42</v>
      </c>
      <c r="R196" s="11" t="s">
        <v>762</v>
      </c>
      <c r="S196" s="20">
        <v>20</v>
      </c>
      <c r="T196" s="11" t="s">
        <v>28</v>
      </c>
      <c r="U196" s="11" t="s">
        <v>22</v>
      </c>
      <c r="V196" s="11" t="s">
        <v>22</v>
      </c>
      <c r="W196" s="11" t="s">
        <v>23</v>
      </c>
      <c r="X196" s="11" t="s">
        <v>39</v>
      </c>
      <c r="Y196">
        <v>3535</v>
      </c>
      <c r="Z196">
        <f t="shared" si="8"/>
        <v>194</v>
      </c>
    </row>
    <row r="197" spans="1:26" x14ac:dyDescent="0.35">
      <c r="A197" s="24" t="str">
        <f>+IF(B197&lt;&gt;'Terminal Handling Charge'!$B$3,"",IF(COUNTIF(B:B,B197)&gt;0,COUNTIF(B$3:B197,B197),""))</f>
        <v/>
      </c>
      <c r="B197" s="24" t="str">
        <f t="shared" si="7"/>
        <v>Terminal Handling Charge - DestinationZambia</v>
      </c>
      <c r="C197" s="24" t="s">
        <v>42</v>
      </c>
      <c r="D197" s="24" t="s">
        <v>747</v>
      </c>
      <c r="E197" s="1" t="s">
        <v>35</v>
      </c>
      <c r="F197" s="12" t="s">
        <v>755</v>
      </c>
      <c r="G197" s="13">
        <v>44866</v>
      </c>
      <c r="H197" s="11" t="s">
        <v>18</v>
      </c>
      <c r="I197" s="11" t="s">
        <v>18</v>
      </c>
      <c r="J197" s="11" t="s">
        <v>18</v>
      </c>
      <c r="K197" s="11" t="s">
        <v>19</v>
      </c>
      <c r="L197" s="11" t="s">
        <v>19</v>
      </c>
      <c r="M197" s="11" t="s">
        <v>215</v>
      </c>
      <c r="N197" s="11" t="s">
        <v>216</v>
      </c>
      <c r="O197" s="11" t="s">
        <v>41</v>
      </c>
      <c r="P197" s="11" t="s">
        <v>42</v>
      </c>
      <c r="Q197" s="11" t="s">
        <v>42</v>
      </c>
      <c r="R197" s="11" t="s">
        <v>38</v>
      </c>
      <c r="S197" s="20">
        <v>40</v>
      </c>
      <c r="T197" s="11" t="s">
        <v>28</v>
      </c>
      <c r="U197" s="11" t="s">
        <v>22</v>
      </c>
      <c r="V197" s="11" t="s">
        <v>22</v>
      </c>
      <c r="W197" s="11" t="s">
        <v>23</v>
      </c>
      <c r="X197" s="11" t="s">
        <v>24</v>
      </c>
      <c r="Y197">
        <v>240</v>
      </c>
      <c r="Z197">
        <f t="shared" si="8"/>
        <v>195</v>
      </c>
    </row>
    <row r="198" spans="1:26" x14ac:dyDescent="0.35">
      <c r="A198" s="24" t="str">
        <f>+IF(B198&lt;&gt;'Terminal Handling Charge'!$B$3,"",IF(COUNTIF(B:B,B198)&gt;0,COUNTIF(B$3:B198,B198),""))</f>
        <v/>
      </c>
      <c r="B198" s="24" t="str">
        <f t="shared" si="7"/>
        <v>Terminal Handling Charge - DestinationZambia</v>
      </c>
      <c r="C198" s="24" t="s">
        <v>42</v>
      </c>
      <c r="D198" s="24" t="s">
        <v>747</v>
      </c>
      <c r="E198" s="1" t="s">
        <v>35</v>
      </c>
      <c r="F198" s="12" t="s">
        <v>755</v>
      </c>
      <c r="G198" s="13">
        <v>44866</v>
      </c>
      <c r="H198" s="11" t="s">
        <v>18</v>
      </c>
      <c r="I198" s="11" t="s">
        <v>18</v>
      </c>
      <c r="J198" s="11" t="s">
        <v>18</v>
      </c>
      <c r="K198" s="11" t="s">
        <v>19</v>
      </c>
      <c r="L198" s="11" t="s">
        <v>19</v>
      </c>
      <c r="M198" s="11" t="s">
        <v>43</v>
      </c>
      <c r="N198" s="11" t="s">
        <v>44</v>
      </c>
      <c r="O198" s="11" t="s">
        <v>41</v>
      </c>
      <c r="P198" s="11" t="s">
        <v>42</v>
      </c>
      <c r="Q198" s="11" t="s">
        <v>42</v>
      </c>
      <c r="R198" s="11" t="s">
        <v>38</v>
      </c>
      <c r="S198" s="20">
        <v>40</v>
      </c>
      <c r="T198" s="11" t="s">
        <v>28</v>
      </c>
      <c r="U198" s="11" t="s">
        <v>22</v>
      </c>
      <c r="V198" s="11" t="s">
        <v>22</v>
      </c>
      <c r="W198" s="11" t="s">
        <v>23</v>
      </c>
      <c r="X198" s="11" t="s">
        <v>39</v>
      </c>
      <c r="Y198">
        <v>5250</v>
      </c>
      <c r="Z198">
        <f t="shared" si="8"/>
        <v>196</v>
      </c>
    </row>
    <row r="199" spans="1:26" x14ac:dyDescent="0.35">
      <c r="A199" s="24" t="str">
        <f>+IF(B199&lt;&gt;'Terminal Handling Charge'!$B$3,"",IF(COUNTIF(B:B,B199)&gt;0,COUNTIF(B$3:B199,B199),""))</f>
        <v/>
      </c>
      <c r="B199" s="24" t="str">
        <f t="shared" si="7"/>
        <v>Terminal Handling Charge - DestinationZambia</v>
      </c>
      <c r="C199" s="24" t="s">
        <v>42</v>
      </c>
      <c r="D199" s="24" t="s">
        <v>747</v>
      </c>
      <c r="E199" s="1" t="s">
        <v>35</v>
      </c>
      <c r="F199" s="12" t="s">
        <v>755</v>
      </c>
      <c r="G199" s="13">
        <v>44866</v>
      </c>
      <c r="H199" s="11" t="s">
        <v>18</v>
      </c>
      <c r="I199" s="11" t="s">
        <v>18</v>
      </c>
      <c r="J199" s="11" t="s">
        <v>18</v>
      </c>
      <c r="K199" s="11" t="s">
        <v>19</v>
      </c>
      <c r="L199" s="11" t="s">
        <v>19</v>
      </c>
      <c r="M199" s="11" t="s">
        <v>103</v>
      </c>
      <c r="N199" s="11" t="s">
        <v>104</v>
      </c>
      <c r="O199" s="11" t="s">
        <v>41</v>
      </c>
      <c r="P199" s="11" t="s">
        <v>42</v>
      </c>
      <c r="Q199" s="11" t="s">
        <v>42</v>
      </c>
      <c r="R199" s="11" t="s">
        <v>38</v>
      </c>
      <c r="S199" s="20">
        <v>40</v>
      </c>
      <c r="T199" s="11" t="s">
        <v>28</v>
      </c>
      <c r="U199" s="11" t="s">
        <v>22</v>
      </c>
      <c r="V199" s="11" t="s">
        <v>22</v>
      </c>
      <c r="W199" s="11" t="s">
        <v>23</v>
      </c>
      <c r="X199" s="11" t="s">
        <v>39</v>
      </c>
      <c r="Y199">
        <v>4935</v>
      </c>
      <c r="Z199">
        <f t="shared" si="8"/>
        <v>197</v>
      </c>
    </row>
    <row r="200" spans="1:26" x14ac:dyDescent="0.35">
      <c r="A200" s="24" t="str">
        <f>+IF(B200&lt;&gt;'Terminal Handling Charge'!$B$3,"",IF(COUNTIF(B:B,B200)&gt;0,COUNTIF(B$3:B200,B200),""))</f>
        <v/>
      </c>
      <c r="B200" s="24" t="str">
        <f t="shared" si="7"/>
        <v>Terminal Handling Charge - DestinationZambia</v>
      </c>
      <c r="C200" s="24" t="s">
        <v>42</v>
      </c>
      <c r="D200" s="24" t="s">
        <v>747</v>
      </c>
      <c r="E200" s="1" t="s">
        <v>35</v>
      </c>
      <c r="F200" s="12" t="s">
        <v>755</v>
      </c>
      <c r="G200" s="13">
        <v>44866</v>
      </c>
      <c r="H200" s="11" t="s">
        <v>18</v>
      </c>
      <c r="I200" s="11" t="s">
        <v>18</v>
      </c>
      <c r="J200" s="11" t="s">
        <v>18</v>
      </c>
      <c r="K200" s="11" t="s">
        <v>19</v>
      </c>
      <c r="L200" s="11" t="s">
        <v>19</v>
      </c>
      <c r="M200" s="11" t="s">
        <v>36</v>
      </c>
      <c r="N200" s="11" t="s">
        <v>37</v>
      </c>
      <c r="O200" s="11" t="s">
        <v>41</v>
      </c>
      <c r="P200" s="11" t="s">
        <v>42</v>
      </c>
      <c r="Q200" s="11" t="s">
        <v>42</v>
      </c>
      <c r="R200" s="11" t="s">
        <v>38</v>
      </c>
      <c r="S200" s="20">
        <v>40</v>
      </c>
      <c r="T200" s="11" t="s">
        <v>28</v>
      </c>
      <c r="U200" s="11" t="s">
        <v>22</v>
      </c>
      <c r="V200" s="11" t="s">
        <v>22</v>
      </c>
      <c r="W200" s="11" t="s">
        <v>23</v>
      </c>
      <c r="X200" s="11" t="s">
        <v>39</v>
      </c>
      <c r="Y200">
        <v>5250</v>
      </c>
      <c r="Z200">
        <f t="shared" si="8"/>
        <v>198</v>
      </c>
    </row>
    <row r="201" spans="1:26" x14ac:dyDescent="0.35">
      <c r="A201" s="24" t="str">
        <f>+IF(B201&lt;&gt;'Terminal Handling Charge'!$B$3,"",IF(COUNTIF(B:B,B201)&gt;0,COUNTIF(B$3:B201,B201),""))</f>
        <v/>
      </c>
      <c r="B201" s="24" t="str">
        <f t="shared" si="7"/>
        <v>Terminal Handling Charge - DestinationZambia</v>
      </c>
      <c r="C201" s="24" t="s">
        <v>42</v>
      </c>
      <c r="D201" s="24" t="s">
        <v>747</v>
      </c>
      <c r="E201" s="1" t="s">
        <v>35</v>
      </c>
      <c r="F201" s="12" t="s">
        <v>755</v>
      </c>
      <c r="G201" s="13">
        <v>44866</v>
      </c>
      <c r="H201" s="11" t="s">
        <v>18</v>
      </c>
      <c r="I201" s="11" t="s">
        <v>18</v>
      </c>
      <c r="J201" s="11" t="s">
        <v>18</v>
      </c>
      <c r="K201" s="11" t="s">
        <v>19</v>
      </c>
      <c r="L201" s="11" t="s">
        <v>19</v>
      </c>
      <c r="M201" s="11" t="s">
        <v>119</v>
      </c>
      <c r="N201" s="11" t="s">
        <v>120</v>
      </c>
      <c r="O201" s="11" t="s">
        <v>41</v>
      </c>
      <c r="P201" s="11" t="s">
        <v>42</v>
      </c>
      <c r="Q201" s="11" t="s">
        <v>42</v>
      </c>
      <c r="R201" s="11" t="s">
        <v>38</v>
      </c>
      <c r="S201" s="20">
        <v>40</v>
      </c>
      <c r="T201" s="11" t="s">
        <v>28</v>
      </c>
      <c r="U201" s="11" t="s">
        <v>22</v>
      </c>
      <c r="V201" s="11" t="s">
        <v>22</v>
      </c>
      <c r="W201" s="11" t="s">
        <v>23</v>
      </c>
      <c r="X201" s="11" t="s">
        <v>39</v>
      </c>
      <c r="Y201">
        <v>5250</v>
      </c>
      <c r="Z201">
        <f t="shared" si="8"/>
        <v>199</v>
      </c>
    </row>
    <row r="202" spans="1:26" x14ac:dyDescent="0.35">
      <c r="A202" s="24" t="str">
        <f>+IF(B202&lt;&gt;'Terminal Handling Charge'!$B$3,"",IF(COUNTIF(B:B,B202)&gt;0,COUNTIF(B$3:B202,B202),""))</f>
        <v/>
      </c>
      <c r="B202" s="24" t="str">
        <f t="shared" si="7"/>
        <v>Terminal Handling Charge - DestinationZambia</v>
      </c>
      <c r="C202" s="24" t="s">
        <v>42</v>
      </c>
      <c r="D202" s="24" t="s">
        <v>747</v>
      </c>
      <c r="E202" s="1" t="s">
        <v>35</v>
      </c>
      <c r="F202" s="12" t="s">
        <v>755</v>
      </c>
      <c r="G202" s="13">
        <v>44866</v>
      </c>
      <c r="H202" s="11" t="s">
        <v>18</v>
      </c>
      <c r="I202" s="11" t="s">
        <v>18</v>
      </c>
      <c r="J202" s="11" t="s">
        <v>18</v>
      </c>
      <c r="K202" s="11" t="s">
        <v>19</v>
      </c>
      <c r="L202" s="11" t="s">
        <v>19</v>
      </c>
      <c r="M202" s="11" t="s">
        <v>215</v>
      </c>
      <c r="N202" s="11" t="s">
        <v>216</v>
      </c>
      <c r="O202" s="11" t="s">
        <v>41</v>
      </c>
      <c r="P202" s="11" t="s">
        <v>42</v>
      </c>
      <c r="Q202" s="11" t="s">
        <v>42</v>
      </c>
      <c r="R202" s="11" t="s">
        <v>59</v>
      </c>
      <c r="S202" s="20">
        <v>20</v>
      </c>
      <c r="T202" s="11" t="s">
        <v>738</v>
      </c>
      <c r="U202" s="11" t="s">
        <v>22</v>
      </c>
      <c r="V202" s="11" t="s">
        <v>22</v>
      </c>
      <c r="W202" s="11" t="s">
        <v>23</v>
      </c>
      <c r="X202" s="11" t="s">
        <v>24</v>
      </c>
      <c r="Y202">
        <v>150</v>
      </c>
      <c r="Z202">
        <f t="shared" si="8"/>
        <v>200</v>
      </c>
    </row>
    <row r="203" spans="1:26" x14ac:dyDescent="0.35">
      <c r="A203" s="24" t="str">
        <f>+IF(B203&lt;&gt;'Terminal Handling Charge'!$B$3,"",IF(COUNTIF(B:B,B203)&gt;0,COUNTIF(B$3:B203,B203),""))</f>
        <v/>
      </c>
      <c r="B203" s="24" t="str">
        <f t="shared" si="7"/>
        <v>Terminal Handling Charge - DestinationZambia</v>
      </c>
      <c r="C203" s="24" t="s">
        <v>42</v>
      </c>
      <c r="D203" s="24" t="s">
        <v>747</v>
      </c>
      <c r="E203" s="1" t="s">
        <v>35</v>
      </c>
      <c r="F203" s="12" t="s">
        <v>755</v>
      </c>
      <c r="G203" s="13">
        <v>44866</v>
      </c>
      <c r="H203" s="11" t="s">
        <v>18</v>
      </c>
      <c r="I203" s="11" t="s">
        <v>18</v>
      </c>
      <c r="J203" s="11" t="s">
        <v>18</v>
      </c>
      <c r="K203" s="11" t="s">
        <v>19</v>
      </c>
      <c r="L203" s="11" t="s">
        <v>19</v>
      </c>
      <c r="M203" s="11" t="s">
        <v>215</v>
      </c>
      <c r="N203" s="11" t="s">
        <v>216</v>
      </c>
      <c r="O203" s="11" t="s">
        <v>41</v>
      </c>
      <c r="P203" s="11" t="s">
        <v>42</v>
      </c>
      <c r="Q203" s="11" t="s">
        <v>42</v>
      </c>
      <c r="R203" s="11" t="s">
        <v>63</v>
      </c>
      <c r="S203" s="20">
        <v>20</v>
      </c>
      <c r="T203" s="11" t="s">
        <v>738</v>
      </c>
      <c r="U203" s="11" t="s">
        <v>22</v>
      </c>
      <c r="V203" s="11" t="s">
        <v>22</v>
      </c>
      <c r="W203" s="11" t="s">
        <v>23</v>
      </c>
      <c r="X203" s="11" t="s">
        <v>24</v>
      </c>
      <c r="Y203">
        <v>150</v>
      </c>
      <c r="Z203">
        <f t="shared" si="8"/>
        <v>201</v>
      </c>
    </row>
    <row r="204" spans="1:26" x14ac:dyDescent="0.35">
      <c r="A204" s="24" t="str">
        <f>+IF(B204&lt;&gt;'Terminal Handling Charge'!$B$3,"",IF(COUNTIF(B:B,B204)&gt;0,COUNTIF(B$3:B204,B204),""))</f>
        <v/>
      </c>
      <c r="B204" s="24" t="str">
        <f t="shared" si="7"/>
        <v>Terminal Handling Charge - DestinationZambia</v>
      </c>
      <c r="C204" s="24" t="s">
        <v>42</v>
      </c>
      <c r="D204" s="24" t="s">
        <v>747</v>
      </c>
      <c r="E204" s="1" t="s">
        <v>35</v>
      </c>
      <c r="F204" s="12" t="s">
        <v>755</v>
      </c>
      <c r="G204" s="13">
        <v>44866</v>
      </c>
      <c r="H204" s="11" t="s">
        <v>18</v>
      </c>
      <c r="I204" s="11" t="s">
        <v>18</v>
      </c>
      <c r="J204" s="11" t="s">
        <v>18</v>
      </c>
      <c r="K204" s="11" t="s">
        <v>19</v>
      </c>
      <c r="L204" s="11" t="s">
        <v>19</v>
      </c>
      <c r="M204" s="11" t="s">
        <v>215</v>
      </c>
      <c r="N204" s="11" t="s">
        <v>216</v>
      </c>
      <c r="O204" s="11" t="s">
        <v>41</v>
      </c>
      <c r="P204" s="11" t="s">
        <v>42</v>
      </c>
      <c r="Q204" s="11" t="s">
        <v>42</v>
      </c>
      <c r="R204" s="11" t="s">
        <v>61</v>
      </c>
      <c r="S204" s="20">
        <v>20</v>
      </c>
      <c r="T204" s="11" t="s">
        <v>738</v>
      </c>
      <c r="U204" s="11" t="s">
        <v>22</v>
      </c>
      <c r="V204" s="11" t="s">
        <v>22</v>
      </c>
      <c r="W204" s="11" t="s">
        <v>23</v>
      </c>
      <c r="X204" s="11" t="s">
        <v>24</v>
      </c>
      <c r="Y204">
        <v>150</v>
      </c>
      <c r="Z204">
        <f t="shared" si="8"/>
        <v>202</v>
      </c>
    </row>
    <row r="205" spans="1:26" x14ac:dyDescent="0.35">
      <c r="A205" s="24" t="str">
        <f>+IF(B205&lt;&gt;'Terminal Handling Charge'!$B$3,"",IF(COUNTIF(B:B,B205)&gt;0,COUNTIF(B$3:B205,B205),""))</f>
        <v/>
      </c>
      <c r="B205" s="24" t="str">
        <f t="shared" si="7"/>
        <v>Terminal Handling Charge - DestinationZambia</v>
      </c>
      <c r="C205" s="24" t="s">
        <v>42</v>
      </c>
      <c r="D205" s="24" t="s">
        <v>747</v>
      </c>
      <c r="E205" s="1" t="s">
        <v>35</v>
      </c>
      <c r="F205" s="12" t="s">
        <v>755</v>
      </c>
      <c r="G205" s="13">
        <v>44866</v>
      </c>
      <c r="H205" s="11" t="s">
        <v>18</v>
      </c>
      <c r="I205" s="11" t="s">
        <v>18</v>
      </c>
      <c r="J205" s="11" t="s">
        <v>18</v>
      </c>
      <c r="K205" s="11" t="s">
        <v>19</v>
      </c>
      <c r="L205" s="11" t="s">
        <v>19</v>
      </c>
      <c r="M205" s="11" t="s">
        <v>215</v>
      </c>
      <c r="N205" s="11" t="s">
        <v>216</v>
      </c>
      <c r="O205" s="11" t="s">
        <v>41</v>
      </c>
      <c r="P205" s="11" t="s">
        <v>42</v>
      </c>
      <c r="Q205" s="11" t="s">
        <v>42</v>
      </c>
      <c r="R205" s="11" t="s">
        <v>77</v>
      </c>
      <c r="S205" s="20">
        <v>20</v>
      </c>
      <c r="T205" s="11" t="s">
        <v>738</v>
      </c>
      <c r="U205" s="11" t="s">
        <v>22</v>
      </c>
      <c r="V205" s="11" t="s">
        <v>22</v>
      </c>
      <c r="W205" s="11" t="s">
        <v>23</v>
      </c>
      <c r="X205" s="11" t="s">
        <v>24</v>
      </c>
      <c r="Y205">
        <v>150</v>
      </c>
      <c r="Z205">
        <f t="shared" si="8"/>
        <v>203</v>
      </c>
    </row>
    <row r="206" spans="1:26" x14ac:dyDescent="0.35">
      <c r="A206" s="24" t="str">
        <f>+IF(B206&lt;&gt;'Terminal Handling Charge'!$B$3,"",IF(COUNTIF(B:B,B206)&gt;0,COUNTIF(B$3:B206,B206),""))</f>
        <v/>
      </c>
      <c r="B206" s="24" t="str">
        <f t="shared" si="7"/>
        <v>Terminal Handling Charge - DestinationZambia</v>
      </c>
      <c r="C206" s="24" t="s">
        <v>42</v>
      </c>
      <c r="D206" s="24" t="s">
        <v>747</v>
      </c>
      <c r="E206" s="1" t="s">
        <v>35</v>
      </c>
      <c r="F206" s="12" t="s">
        <v>755</v>
      </c>
      <c r="G206" s="13">
        <v>44866</v>
      </c>
      <c r="H206" s="11" t="s">
        <v>18</v>
      </c>
      <c r="I206" s="11" t="s">
        <v>18</v>
      </c>
      <c r="J206" s="11" t="s">
        <v>18</v>
      </c>
      <c r="K206" s="11" t="s">
        <v>19</v>
      </c>
      <c r="L206" s="11" t="s">
        <v>19</v>
      </c>
      <c r="M206" s="11" t="s">
        <v>215</v>
      </c>
      <c r="N206" s="11" t="s">
        <v>216</v>
      </c>
      <c r="O206" s="11" t="s">
        <v>41</v>
      </c>
      <c r="P206" s="11" t="s">
        <v>42</v>
      </c>
      <c r="Q206" s="11" t="s">
        <v>42</v>
      </c>
      <c r="R206" s="11" t="s">
        <v>33</v>
      </c>
      <c r="S206" s="20">
        <v>40</v>
      </c>
      <c r="T206" s="11" t="s">
        <v>738</v>
      </c>
      <c r="U206" s="11" t="s">
        <v>22</v>
      </c>
      <c r="V206" s="11" t="s">
        <v>22</v>
      </c>
      <c r="W206" s="11" t="s">
        <v>23</v>
      </c>
      <c r="X206" s="11" t="s">
        <v>24</v>
      </c>
      <c r="Y206">
        <v>240</v>
      </c>
      <c r="Z206">
        <f t="shared" si="8"/>
        <v>204</v>
      </c>
    </row>
    <row r="207" spans="1:26" x14ac:dyDescent="0.35">
      <c r="A207" s="24" t="str">
        <f>+IF(B207&lt;&gt;'Terminal Handling Charge'!$B$3,"",IF(COUNTIF(B:B,B207)&gt;0,COUNTIF(B$3:B207,B207),""))</f>
        <v/>
      </c>
      <c r="B207" s="24" t="str">
        <f t="shared" si="7"/>
        <v>Terminal Handling Charge - DestinationZambia</v>
      </c>
      <c r="C207" s="24" t="s">
        <v>42</v>
      </c>
      <c r="D207" s="24" t="s">
        <v>747</v>
      </c>
      <c r="E207" s="1" t="s">
        <v>35</v>
      </c>
      <c r="F207" s="12" t="s">
        <v>755</v>
      </c>
      <c r="G207" s="13">
        <v>44866</v>
      </c>
      <c r="H207" s="11" t="s">
        <v>18</v>
      </c>
      <c r="I207" s="11" t="s">
        <v>18</v>
      </c>
      <c r="J207" s="11" t="s">
        <v>18</v>
      </c>
      <c r="K207" s="11" t="s">
        <v>19</v>
      </c>
      <c r="L207" s="11" t="s">
        <v>19</v>
      </c>
      <c r="M207" s="11" t="s">
        <v>215</v>
      </c>
      <c r="N207" s="11" t="s">
        <v>216</v>
      </c>
      <c r="O207" s="11" t="s">
        <v>41</v>
      </c>
      <c r="P207" s="11" t="s">
        <v>42</v>
      </c>
      <c r="Q207" s="11" t="s">
        <v>42</v>
      </c>
      <c r="R207" s="11" t="s">
        <v>60</v>
      </c>
      <c r="S207" s="20">
        <v>40</v>
      </c>
      <c r="T207" s="11" t="s">
        <v>738</v>
      </c>
      <c r="U207" s="11" t="s">
        <v>22</v>
      </c>
      <c r="V207" s="11" t="s">
        <v>22</v>
      </c>
      <c r="W207" s="11" t="s">
        <v>23</v>
      </c>
      <c r="X207" s="11" t="s">
        <v>24</v>
      </c>
      <c r="Y207">
        <v>240</v>
      </c>
      <c r="Z207">
        <f t="shared" si="8"/>
        <v>205</v>
      </c>
    </row>
    <row r="208" spans="1:26" x14ac:dyDescent="0.35">
      <c r="A208" s="24" t="str">
        <f>+IF(B208&lt;&gt;'Terminal Handling Charge'!$B$3,"",IF(COUNTIF(B:B,B208)&gt;0,COUNTIF(B$3:B208,B208),""))</f>
        <v/>
      </c>
      <c r="B208" s="24" t="str">
        <f t="shared" si="7"/>
        <v>Terminal Handling Charge - DestinationZambia</v>
      </c>
      <c r="C208" s="24" t="s">
        <v>42</v>
      </c>
      <c r="D208" s="24" t="s">
        <v>747</v>
      </c>
      <c r="E208" s="1" t="s">
        <v>35</v>
      </c>
      <c r="F208" s="12" t="s">
        <v>755</v>
      </c>
      <c r="G208" s="13">
        <v>44866</v>
      </c>
      <c r="H208" s="11" t="s">
        <v>18</v>
      </c>
      <c r="I208" s="11" t="s">
        <v>18</v>
      </c>
      <c r="J208" s="11" t="s">
        <v>18</v>
      </c>
      <c r="K208" s="11" t="s">
        <v>19</v>
      </c>
      <c r="L208" s="11" t="s">
        <v>19</v>
      </c>
      <c r="M208" s="11" t="s">
        <v>215</v>
      </c>
      <c r="N208" s="11" t="s">
        <v>216</v>
      </c>
      <c r="O208" s="11" t="s">
        <v>41</v>
      </c>
      <c r="P208" s="11" t="s">
        <v>42</v>
      </c>
      <c r="Q208" s="11" t="s">
        <v>42</v>
      </c>
      <c r="R208" s="11" t="s">
        <v>64</v>
      </c>
      <c r="S208" s="20">
        <v>40</v>
      </c>
      <c r="T208" s="11" t="s">
        <v>738</v>
      </c>
      <c r="U208" s="11" t="s">
        <v>22</v>
      </c>
      <c r="V208" s="11" t="s">
        <v>22</v>
      </c>
      <c r="W208" s="11" t="s">
        <v>23</v>
      </c>
      <c r="X208" s="11" t="s">
        <v>24</v>
      </c>
      <c r="Y208">
        <v>240</v>
      </c>
      <c r="Z208">
        <f t="shared" si="8"/>
        <v>206</v>
      </c>
    </row>
    <row r="209" spans="1:26" x14ac:dyDescent="0.35">
      <c r="A209" s="24" t="str">
        <f>+IF(B209&lt;&gt;'Terminal Handling Charge'!$B$3,"",IF(COUNTIF(B:B,B209)&gt;0,COUNTIF(B$3:B209,B209),""))</f>
        <v/>
      </c>
      <c r="B209" s="24" t="str">
        <f t="shared" si="7"/>
        <v>Terminal Handling Charge - DestinationZambia</v>
      </c>
      <c r="C209" s="24" t="s">
        <v>42</v>
      </c>
      <c r="D209" s="24" t="s">
        <v>747</v>
      </c>
      <c r="E209" s="1" t="s">
        <v>35</v>
      </c>
      <c r="F209" s="12" t="s">
        <v>755</v>
      </c>
      <c r="G209" s="13">
        <v>44866</v>
      </c>
      <c r="H209" s="11" t="s">
        <v>18</v>
      </c>
      <c r="I209" s="11" t="s">
        <v>18</v>
      </c>
      <c r="J209" s="11" t="s">
        <v>18</v>
      </c>
      <c r="K209" s="11" t="s">
        <v>19</v>
      </c>
      <c r="L209" s="11" t="s">
        <v>19</v>
      </c>
      <c r="M209" s="11" t="s">
        <v>215</v>
      </c>
      <c r="N209" s="11" t="s">
        <v>216</v>
      </c>
      <c r="O209" s="11" t="s">
        <v>41</v>
      </c>
      <c r="P209" s="11" t="s">
        <v>42</v>
      </c>
      <c r="Q209" s="11" t="s">
        <v>42</v>
      </c>
      <c r="R209" s="11" t="s">
        <v>58</v>
      </c>
      <c r="S209" s="20">
        <v>40</v>
      </c>
      <c r="T209" s="11" t="s">
        <v>738</v>
      </c>
      <c r="U209" s="11" t="s">
        <v>22</v>
      </c>
      <c r="V209" s="11" t="s">
        <v>22</v>
      </c>
      <c r="W209" s="11" t="s">
        <v>23</v>
      </c>
      <c r="X209" s="11" t="s">
        <v>24</v>
      </c>
      <c r="Y209">
        <v>240</v>
      </c>
      <c r="Z209">
        <f t="shared" si="8"/>
        <v>207</v>
      </c>
    </row>
    <row r="210" spans="1:26" ht="29" x14ac:dyDescent="0.35">
      <c r="A210" s="24" t="str">
        <f>+IF(B210&lt;&gt;'Terminal Handling Charge'!$B$3,"",IF(COUNTIF(B:B,B210)&gt;0,COUNTIF(B$3:B210,B210),""))</f>
        <v/>
      </c>
      <c r="B210" s="24" t="str">
        <f t="shared" si="7"/>
        <v>Terminal Handling Charge - DestinationCuracao</v>
      </c>
      <c r="C210" s="24" t="s">
        <v>700</v>
      </c>
      <c r="D210" s="24" t="s">
        <v>747</v>
      </c>
      <c r="E210" s="1" t="s">
        <v>101</v>
      </c>
      <c r="F210" s="12" t="s">
        <v>757</v>
      </c>
      <c r="G210" s="13">
        <v>44866</v>
      </c>
      <c r="H210" s="11" t="s">
        <v>18</v>
      </c>
      <c r="I210" s="11" t="s">
        <v>18</v>
      </c>
      <c r="J210" s="11" t="s">
        <v>18</v>
      </c>
      <c r="K210" s="11" t="s">
        <v>19</v>
      </c>
      <c r="L210" s="11" t="s">
        <v>19</v>
      </c>
      <c r="M210" s="11" t="s">
        <v>19</v>
      </c>
      <c r="N210" s="11" t="s">
        <v>19</v>
      </c>
      <c r="O210" s="11" t="s">
        <v>126</v>
      </c>
      <c r="P210" s="11" t="s">
        <v>127</v>
      </c>
      <c r="Q210" s="11" t="s">
        <v>700</v>
      </c>
      <c r="R210" s="11" t="s">
        <v>78</v>
      </c>
      <c r="S210" s="20" t="s">
        <v>78</v>
      </c>
      <c r="T210" s="11" t="s">
        <v>32</v>
      </c>
      <c r="U210" s="11" t="s">
        <v>22</v>
      </c>
      <c r="V210" s="11" t="s">
        <v>22</v>
      </c>
      <c r="W210" s="11" t="s">
        <v>23</v>
      </c>
      <c r="X210" s="11" t="s">
        <v>24</v>
      </c>
      <c r="Y210">
        <v>510</v>
      </c>
      <c r="Z210">
        <f t="shared" si="8"/>
        <v>208</v>
      </c>
    </row>
    <row r="211" spans="1:26" x14ac:dyDescent="0.35">
      <c r="A211" s="24" t="str">
        <f>+IF(B211&lt;&gt;'Terminal Handling Charge'!$B$3,"",IF(COUNTIF(B:B,B211)&gt;0,COUNTIF(B$3:B211,B211),""))</f>
        <v/>
      </c>
      <c r="B211" s="24" t="str">
        <f t="shared" si="7"/>
        <v>Terminal Handling Charge - DestinationPapua New Guinea</v>
      </c>
      <c r="C211" s="24" t="s">
        <v>695</v>
      </c>
      <c r="D211" s="24" t="s">
        <v>747</v>
      </c>
      <c r="E211" s="1" t="s">
        <v>62</v>
      </c>
      <c r="F211" s="12" t="s">
        <v>756</v>
      </c>
      <c r="G211" s="13">
        <v>44927</v>
      </c>
      <c r="H211" s="11" t="s">
        <v>18</v>
      </c>
      <c r="I211" s="11" t="s">
        <v>18</v>
      </c>
      <c r="J211" s="11" t="s">
        <v>18</v>
      </c>
      <c r="K211" s="11" t="s">
        <v>19</v>
      </c>
      <c r="L211" s="11" t="s">
        <v>19</v>
      </c>
      <c r="M211" s="11" t="s">
        <v>19</v>
      </c>
      <c r="N211" s="11" t="s">
        <v>19</v>
      </c>
      <c r="O211" s="11" t="s">
        <v>153</v>
      </c>
      <c r="P211" s="11" t="s">
        <v>154</v>
      </c>
      <c r="Q211" s="11" t="s">
        <v>695</v>
      </c>
      <c r="R211" s="11" t="s">
        <v>40</v>
      </c>
      <c r="S211" s="20">
        <v>20</v>
      </c>
      <c r="T211" s="11" t="s">
        <v>21</v>
      </c>
      <c r="U211" s="11" t="s">
        <v>22</v>
      </c>
      <c r="V211" s="11" t="s">
        <v>22</v>
      </c>
      <c r="W211" s="11" t="s">
        <v>23</v>
      </c>
      <c r="X211" s="11" t="s">
        <v>66</v>
      </c>
      <c r="Y211">
        <v>2425</v>
      </c>
      <c r="Z211">
        <f t="shared" si="8"/>
        <v>209</v>
      </c>
    </row>
    <row r="212" spans="1:26" x14ac:dyDescent="0.35">
      <c r="A212" s="24" t="str">
        <f>+IF(B212&lt;&gt;'Terminal Handling Charge'!$B$3,"",IF(COUNTIF(B:B,B212)&gt;0,COUNTIF(B$3:B212,B212),""))</f>
        <v/>
      </c>
      <c r="B212" s="24" t="str">
        <f t="shared" si="7"/>
        <v>Terminal Handling Charge - DestinationPapua New Guinea</v>
      </c>
      <c r="C212" s="24" t="s">
        <v>695</v>
      </c>
      <c r="D212" s="24" t="s">
        <v>747</v>
      </c>
      <c r="E212" s="1" t="s">
        <v>62</v>
      </c>
      <c r="F212" s="12" t="s">
        <v>756</v>
      </c>
      <c r="G212" s="13">
        <v>44927</v>
      </c>
      <c r="H212" s="11" t="s">
        <v>18</v>
      </c>
      <c r="I212" s="11" t="s">
        <v>18</v>
      </c>
      <c r="J212" s="11" t="s">
        <v>18</v>
      </c>
      <c r="K212" s="11" t="s">
        <v>19</v>
      </c>
      <c r="L212" s="11" t="s">
        <v>19</v>
      </c>
      <c r="M212" s="11" t="s">
        <v>19</v>
      </c>
      <c r="N212" s="11" t="s">
        <v>19</v>
      </c>
      <c r="O212" s="11" t="s">
        <v>153</v>
      </c>
      <c r="P212" s="11" t="s">
        <v>154</v>
      </c>
      <c r="Q212" s="11" t="s">
        <v>695</v>
      </c>
      <c r="R212" s="11" t="s">
        <v>20</v>
      </c>
      <c r="S212" s="20">
        <v>40</v>
      </c>
      <c r="T212" s="11" t="s">
        <v>21</v>
      </c>
      <c r="U212" s="11" t="s">
        <v>22</v>
      </c>
      <c r="V212" s="11" t="s">
        <v>22</v>
      </c>
      <c r="W212" s="11" t="s">
        <v>23</v>
      </c>
      <c r="X212" s="11" t="s">
        <v>66</v>
      </c>
      <c r="Y212">
        <v>4625</v>
      </c>
      <c r="Z212">
        <f t="shared" si="8"/>
        <v>210</v>
      </c>
    </row>
    <row r="213" spans="1:26" x14ac:dyDescent="0.35">
      <c r="A213" s="24" t="str">
        <f>+IF(B213&lt;&gt;'Terminal Handling Charge'!$B$3,"",IF(COUNTIF(B:B,B213)&gt;0,COUNTIF(B$3:B213,B213),""))</f>
        <v/>
      </c>
      <c r="B213" s="24" t="str">
        <f t="shared" si="7"/>
        <v>Terminal Handling Charge - DestinationPapua New Guinea</v>
      </c>
      <c r="C213" s="24" t="s">
        <v>695</v>
      </c>
      <c r="D213" s="24" t="s">
        <v>747</v>
      </c>
      <c r="E213" s="1" t="s">
        <v>62</v>
      </c>
      <c r="F213" s="12" t="s">
        <v>756</v>
      </c>
      <c r="G213" s="13">
        <v>44927</v>
      </c>
      <c r="H213" s="11" t="s">
        <v>18</v>
      </c>
      <c r="I213" s="11" t="s">
        <v>18</v>
      </c>
      <c r="J213" s="11" t="s">
        <v>18</v>
      </c>
      <c r="K213" s="11" t="s">
        <v>19</v>
      </c>
      <c r="L213" s="11" t="s">
        <v>19</v>
      </c>
      <c r="M213" s="11" t="s">
        <v>19</v>
      </c>
      <c r="N213" s="11" t="s">
        <v>19</v>
      </c>
      <c r="O213" s="11" t="s">
        <v>153</v>
      </c>
      <c r="P213" s="11" t="s">
        <v>154</v>
      </c>
      <c r="Q213" s="11" t="s">
        <v>695</v>
      </c>
      <c r="R213" s="11" t="s">
        <v>65</v>
      </c>
      <c r="S213" s="20">
        <v>45</v>
      </c>
      <c r="T213" s="11" t="s">
        <v>21</v>
      </c>
      <c r="U213" s="11" t="s">
        <v>22</v>
      </c>
      <c r="V213" s="11" t="s">
        <v>22</v>
      </c>
      <c r="W213" s="11" t="s">
        <v>23</v>
      </c>
      <c r="X213" s="11" t="s">
        <v>66</v>
      </c>
      <c r="Y213">
        <v>4625</v>
      </c>
      <c r="Z213">
        <f t="shared" si="8"/>
        <v>211</v>
      </c>
    </row>
    <row r="214" spans="1:26" x14ac:dyDescent="0.35">
      <c r="A214" s="24" t="str">
        <f>+IF(B214&lt;&gt;'Terminal Handling Charge'!$B$3,"",IF(COUNTIF(B:B,B214)&gt;0,COUNTIF(B$3:B214,B214),""))</f>
        <v/>
      </c>
      <c r="B214" s="24" t="str">
        <f t="shared" si="7"/>
        <v>Terminal Handling Charge - DestinationPapua New Guinea</v>
      </c>
      <c r="C214" s="24" t="s">
        <v>695</v>
      </c>
      <c r="D214" s="24" t="s">
        <v>747</v>
      </c>
      <c r="E214" s="1" t="s">
        <v>62</v>
      </c>
      <c r="F214" s="12" t="s">
        <v>756</v>
      </c>
      <c r="G214" s="13">
        <v>44927</v>
      </c>
      <c r="H214" s="11" t="s">
        <v>18</v>
      </c>
      <c r="I214" s="11" t="s">
        <v>18</v>
      </c>
      <c r="J214" s="11" t="s">
        <v>18</v>
      </c>
      <c r="K214" s="11" t="s">
        <v>19</v>
      </c>
      <c r="L214" s="11" t="s">
        <v>19</v>
      </c>
      <c r="M214" s="11" t="s">
        <v>19</v>
      </c>
      <c r="N214" s="11" t="s">
        <v>19</v>
      </c>
      <c r="O214" s="11" t="s">
        <v>153</v>
      </c>
      <c r="P214" s="11" t="s">
        <v>154</v>
      </c>
      <c r="Q214" s="11" t="s">
        <v>695</v>
      </c>
      <c r="R214" s="11" t="s">
        <v>762</v>
      </c>
      <c r="S214" s="20">
        <v>20</v>
      </c>
      <c r="T214" s="11" t="s">
        <v>28</v>
      </c>
      <c r="U214" s="11" t="s">
        <v>22</v>
      </c>
      <c r="V214" s="11" t="s">
        <v>22</v>
      </c>
      <c r="W214" s="11" t="s">
        <v>23</v>
      </c>
      <c r="X214" s="11" t="s">
        <v>66</v>
      </c>
      <c r="Y214">
        <v>2670</v>
      </c>
      <c r="Z214">
        <f t="shared" si="8"/>
        <v>212</v>
      </c>
    </row>
    <row r="215" spans="1:26" x14ac:dyDescent="0.35">
      <c r="A215" s="24" t="str">
        <f>+IF(B215&lt;&gt;'Terminal Handling Charge'!$B$3,"",IF(COUNTIF(B:B,B215)&gt;0,COUNTIF(B$3:B215,B215),""))</f>
        <v/>
      </c>
      <c r="B215" s="24" t="str">
        <f t="shared" si="7"/>
        <v>Terminal Handling Charge - DestinationPapua New Guinea</v>
      </c>
      <c r="C215" s="24" t="s">
        <v>695</v>
      </c>
      <c r="D215" s="24" t="s">
        <v>747</v>
      </c>
      <c r="E215" s="1" t="s">
        <v>62</v>
      </c>
      <c r="F215" s="12" t="s">
        <v>756</v>
      </c>
      <c r="G215" s="13">
        <v>44927</v>
      </c>
      <c r="H215" s="11" t="s">
        <v>18</v>
      </c>
      <c r="I215" s="11" t="s">
        <v>18</v>
      </c>
      <c r="J215" s="11" t="s">
        <v>18</v>
      </c>
      <c r="K215" s="11" t="s">
        <v>19</v>
      </c>
      <c r="L215" s="11" t="s">
        <v>19</v>
      </c>
      <c r="M215" s="11" t="s">
        <v>19</v>
      </c>
      <c r="N215" s="11" t="s">
        <v>19</v>
      </c>
      <c r="O215" s="11" t="s">
        <v>153</v>
      </c>
      <c r="P215" s="11" t="s">
        <v>154</v>
      </c>
      <c r="Q215" s="11" t="s">
        <v>695</v>
      </c>
      <c r="R215" s="11" t="s">
        <v>38</v>
      </c>
      <c r="S215" s="20">
        <v>40</v>
      </c>
      <c r="T215" s="11" t="s">
        <v>28</v>
      </c>
      <c r="U215" s="11" t="s">
        <v>22</v>
      </c>
      <c r="V215" s="11" t="s">
        <v>22</v>
      </c>
      <c r="W215" s="11" t="s">
        <v>23</v>
      </c>
      <c r="X215" s="11" t="s">
        <v>66</v>
      </c>
      <c r="Y215">
        <v>4970</v>
      </c>
      <c r="Z215">
        <f t="shared" si="8"/>
        <v>213</v>
      </c>
    </row>
    <row r="216" spans="1:26" x14ac:dyDescent="0.35">
      <c r="A216" s="24" t="str">
        <f>+IF(B216&lt;&gt;'Terminal Handling Charge'!$B$3,"",IF(COUNTIF(B:B,B216)&gt;0,COUNTIF(B$3:B216,B216),""))</f>
        <v/>
      </c>
      <c r="B216" s="24" t="str">
        <f t="shared" si="7"/>
        <v>Terminal Handling Charge - DestinationIndia</v>
      </c>
      <c r="C216" s="24" t="s">
        <v>764</v>
      </c>
      <c r="D216" s="24" t="s">
        <v>747</v>
      </c>
      <c r="E216" s="1" t="s">
        <v>773</v>
      </c>
      <c r="F216" s="12" t="s">
        <v>774</v>
      </c>
      <c r="G216" s="13">
        <v>44866</v>
      </c>
      <c r="H216" s="11" t="s">
        <v>18</v>
      </c>
      <c r="I216" s="11" t="s">
        <v>18</v>
      </c>
      <c r="J216" s="11" t="s">
        <v>18</v>
      </c>
      <c r="K216" s="11" t="s">
        <v>19</v>
      </c>
      <c r="L216" s="11" t="s">
        <v>19</v>
      </c>
      <c r="M216" s="11" t="s">
        <v>19</v>
      </c>
      <c r="N216" s="11" t="s">
        <v>19</v>
      </c>
      <c r="O216" s="11" t="s">
        <v>778</v>
      </c>
      <c r="P216" s="11" t="s">
        <v>791</v>
      </c>
      <c r="Q216" s="11" t="s">
        <v>764</v>
      </c>
      <c r="R216" s="11" t="s">
        <v>40</v>
      </c>
      <c r="S216" s="20">
        <v>20</v>
      </c>
      <c r="T216" s="11" t="s">
        <v>21</v>
      </c>
      <c r="U216" s="11"/>
      <c r="V216" s="11"/>
      <c r="W216" s="11"/>
      <c r="X216" s="11" t="s">
        <v>801</v>
      </c>
      <c r="Y216">
        <v>7560</v>
      </c>
      <c r="Z216">
        <f t="shared" si="8"/>
        <v>214</v>
      </c>
    </row>
    <row r="217" spans="1:26" x14ac:dyDescent="0.35">
      <c r="A217" s="24" t="str">
        <f>+IF(B217&lt;&gt;'Terminal Handling Charge'!$B$3,"",IF(COUNTIF(B:B,B217)&gt;0,COUNTIF(B$3:B217,B217),""))</f>
        <v/>
      </c>
      <c r="B217" s="24" t="str">
        <f t="shared" si="7"/>
        <v>Terminal Handling Charge - DestinationIndia</v>
      </c>
      <c r="C217" s="24" t="s">
        <v>764</v>
      </c>
      <c r="D217" s="24" t="s">
        <v>747</v>
      </c>
      <c r="E217" s="1" t="s">
        <v>773</v>
      </c>
      <c r="F217" s="12" t="s">
        <v>774</v>
      </c>
      <c r="G217" s="13">
        <v>44866</v>
      </c>
      <c r="H217" s="11" t="s">
        <v>18</v>
      </c>
      <c r="I217" s="11" t="s">
        <v>18</v>
      </c>
      <c r="J217" s="11" t="s">
        <v>18</v>
      </c>
      <c r="K217" s="11" t="s">
        <v>19</v>
      </c>
      <c r="L217" s="11" t="s">
        <v>19</v>
      </c>
      <c r="M217" s="11" t="s">
        <v>19</v>
      </c>
      <c r="N217" s="11" t="s">
        <v>19</v>
      </c>
      <c r="O217" s="11" t="s">
        <v>778</v>
      </c>
      <c r="P217" s="11" t="s">
        <v>791</v>
      </c>
      <c r="Q217" s="11" t="s">
        <v>764</v>
      </c>
      <c r="R217" s="11" t="s">
        <v>20</v>
      </c>
      <c r="S217" s="20">
        <v>40</v>
      </c>
      <c r="T217" s="11" t="s">
        <v>21</v>
      </c>
      <c r="U217" s="11"/>
      <c r="V217" s="11"/>
      <c r="W217" s="11"/>
      <c r="X217" s="11" t="s">
        <v>801</v>
      </c>
      <c r="Y217">
        <v>11610</v>
      </c>
      <c r="Z217">
        <f t="shared" si="8"/>
        <v>215</v>
      </c>
    </row>
    <row r="218" spans="1:26" x14ac:dyDescent="0.35">
      <c r="A218" s="24" t="str">
        <f>+IF(B218&lt;&gt;'Terminal Handling Charge'!$B$3,"",IF(COUNTIF(B:B,B218)&gt;0,COUNTIF(B$3:B218,B218),""))</f>
        <v/>
      </c>
      <c r="B218" s="24" t="str">
        <f t="shared" si="7"/>
        <v>Terminal Handling Charge - DestinationIndia</v>
      </c>
      <c r="C218" s="24" t="s">
        <v>764</v>
      </c>
      <c r="D218" s="24" t="s">
        <v>747</v>
      </c>
      <c r="E218" s="1" t="s">
        <v>773</v>
      </c>
      <c r="F218" s="12" t="s">
        <v>774</v>
      </c>
      <c r="G218" s="13">
        <v>44866</v>
      </c>
      <c r="H218" s="11" t="s">
        <v>18</v>
      </c>
      <c r="I218" s="11" t="s">
        <v>18</v>
      </c>
      <c r="J218" s="11" t="s">
        <v>18</v>
      </c>
      <c r="K218" s="11" t="s">
        <v>19</v>
      </c>
      <c r="L218" s="11" t="s">
        <v>19</v>
      </c>
      <c r="M218" s="11" t="s">
        <v>19</v>
      </c>
      <c r="N218" s="11" t="s">
        <v>19</v>
      </c>
      <c r="O218" s="11" t="s">
        <v>778</v>
      </c>
      <c r="P218" s="11" t="s">
        <v>791</v>
      </c>
      <c r="Q218" s="11" t="s">
        <v>764</v>
      </c>
      <c r="R218" s="11" t="s">
        <v>65</v>
      </c>
      <c r="S218" s="20">
        <v>45</v>
      </c>
      <c r="T218" s="11" t="s">
        <v>21</v>
      </c>
      <c r="U218" s="11"/>
      <c r="V218" s="11"/>
      <c r="W218" s="11"/>
      <c r="X218" s="11" t="s">
        <v>801</v>
      </c>
      <c r="Y218">
        <v>13650</v>
      </c>
      <c r="Z218">
        <f t="shared" si="8"/>
        <v>216</v>
      </c>
    </row>
    <row r="219" spans="1:26" x14ac:dyDescent="0.35">
      <c r="A219" s="24" t="str">
        <f>+IF(B219&lt;&gt;'Terminal Handling Charge'!$B$3,"",IF(COUNTIF(B:B,B219)&gt;0,COUNTIF(B$3:B219,B219),""))</f>
        <v/>
      </c>
      <c r="B219" s="24" t="str">
        <f t="shared" si="7"/>
        <v>Terminal Handling Charge - DestinationIndia</v>
      </c>
      <c r="C219" s="24" t="s">
        <v>764</v>
      </c>
      <c r="D219" s="24" t="s">
        <v>747</v>
      </c>
      <c r="E219" s="1" t="s">
        <v>773</v>
      </c>
      <c r="F219" s="12" t="s">
        <v>774</v>
      </c>
      <c r="G219" s="13">
        <v>44866</v>
      </c>
      <c r="H219" s="11" t="s">
        <v>18</v>
      </c>
      <c r="I219" s="11" t="s">
        <v>18</v>
      </c>
      <c r="J219" s="11" t="s">
        <v>18</v>
      </c>
      <c r="K219" s="11" t="s">
        <v>19</v>
      </c>
      <c r="L219" s="11" t="s">
        <v>19</v>
      </c>
      <c r="M219" s="11" t="s">
        <v>19</v>
      </c>
      <c r="N219" s="11" t="s">
        <v>19</v>
      </c>
      <c r="O219" s="11" t="s">
        <v>778</v>
      </c>
      <c r="P219" s="11" t="s">
        <v>791</v>
      </c>
      <c r="Q219" s="11" t="s">
        <v>764</v>
      </c>
      <c r="R219" s="11" t="s">
        <v>63</v>
      </c>
      <c r="S219" s="20">
        <v>20</v>
      </c>
      <c r="T219" s="11" t="s">
        <v>772</v>
      </c>
      <c r="U219" s="11"/>
      <c r="V219" s="11"/>
      <c r="W219" s="11"/>
      <c r="X219" s="11" t="s">
        <v>801</v>
      </c>
      <c r="Y219">
        <v>10476</v>
      </c>
      <c r="Z219">
        <f t="shared" si="8"/>
        <v>217</v>
      </c>
    </row>
    <row r="220" spans="1:26" x14ac:dyDescent="0.35">
      <c r="A220" s="24" t="str">
        <f>+IF(B220&lt;&gt;'Terminal Handling Charge'!$B$3,"",IF(COUNTIF(B:B,B220)&gt;0,COUNTIF(B$3:B220,B220),""))</f>
        <v/>
      </c>
      <c r="B220" s="24" t="str">
        <f t="shared" si="7"/>
        <v>Terminal Handling Charge - DestinationIndia</v>
      </c>
      <c r="C220" s="24" t="s">
        <v>764</v>
      </c>
      <c r="D220" s="24" t="s">
        <v>747</v>
      </c>
      <c r="E220" s="1" t="s">
        <v>773</v>
      </c>
      <c r="F220" s="12" t="s">
        <v>774</v>
      </c>
      <c r="G220" s="13">
        <v>44866</v>
      </c>
      <c r="H220" s="11" t="s">
        <v>18</v>
      </c>
      <c r="I220" s="11" t="s">
        <v>18</v>
      </c>
      <c r="J220" s="11" t="s">
        <v>18</v>
      </c>
      <c r="K220" s="11" t="s">
        <v>19</v>
      </c>
      <c r="L220" s="11" t="s">
        <v>19</v>
      </c>
      <c r="M220" s="11" t="s">
        <v>19</v>
      </c>
      <c r="N220" s="11" t="s">
        <v>19</v>
      </c>
      <c r="O220" s="11" t="s">
        <v>778</v>
      </c>
      <c r="P220" s="11" t="s">
        <v>791</v>
      </c>
      <c r="Q220" s="11" t="s">
        <v>764</v>
      </c>
      <c r="R220" s="11" t="s">
        <v>77</v>
      </c>
      <c r="S220" s="20">
        <v>20</v>
      </c>
      <c r="T220" s="11" t="s">
        <v>772</v>
      </c>
      <c r="U220" s="11"/>
      <c r="V220" s="11"/>
      <c r="W220" s="11"/>
      <c r="X220" s="11" t="s">
        <v>801</v>
      </c>
      <c r="Y220">
        <v>10476</v>
      </c>
      <c r="Z220">
        <f t="shared" si="8"/>
        <v>218</v>
      </c>
    </row>
    <row r="221" spans="1:26" x14ac:dyDescent="0.35">
      <c r="A221" s="24" t="str">
        <f>+IF(B221&lt;&gt;'Terminal Handling Charge'!$B$3,"",IF(COUNTIF(B:B,B221)&gt;0,COUNTIF(B$3:B221,B221),""))</f>
        <v/>
      </c>
      <c r="B221" s="24" t="str">
        <f t="shared" si="7"/>
        <v>Terminal Handling Charge - DestinationIndia</v>
      </c>
      <c r="C221" s="24" t="s">
        <v>764</v>
      </c>
      <c r="D221" s="24" t="s">
        <v>747</v>
      </c>
      <c r="E221" s="1" t="s">
        <v>773</v>
      </c>
      <c r="F221" s="12" t="s">
        <v>774</v>
      </c>
      <c r="G221" s="13">
        <v>44866</v>
      </c>
      <c r="H221" s="11" t="s">
        <v>18</v>
      </c>
      <c r="I221" s="11" t="s">
        <v>18</v>
      </c>
      <c r="J221" s="11" t="s">
        <v>18</v>
      </c>
      <c r="K221" s="11" t="s">
        <v>19</v>
      </c>
      <c r="L221" s="11" t="s">
        <v>19</v>
      </c>
      <c r="M221" s="11" t="s">
        <v>19</v>
      </c>
      <c r="N221" s="11" t="s">
        <v>19</v>
      </c>
      <c r="O221" s="11" t="s">
        <v>778</v>
      </c>
      <c r="P221" s="11" t="s">
        <v>791</v>
      </c>
      <c r="Q221" s="11" t="s">
        <v>764</v>
      </c>
      <c r="R221" s="11" t="s">
        <v>59</v>
      </c>
      <c r="S221" s="20">
        <v>20</v>
      </c>
      <c r="T221" s="11" t="s">
        <v>772</v>
      </c>
      <c r="U221" s="11"/>
      <c r="V221" s="11"/>
      <c r="W221" s="11"/>
      <c r="X221" s="11" t="s">
        <v>801</v>
      </c>
      <c r="Y221">
        <v>10476</v>
      </c>
      <c r="Z221">
        <f t="shared" si="8"/>
        <v>219</v>
      </c>
    </row>
    <row r="222" spans="1:26" x14ac:dyDescent="0.35">
      <c r="A222" s="24" t="str">
        <f>+IF(B222&lt;&gt;'Terminal Handling Charge'!$B$3,"",IF(COUNTIF(B:B,B222)&gt;0,COUNTIF(B$3:B222,B222),""))</f>
        <v/>
      </c>
      <c r="B222" s="24" t="str">
        <f t="shared" si="7"/>
        <v>Terminal Handling Charge - DestinationIndia</v>
      </c>
      <c r="C222" s="24" t="s">
        <v>764</v>
      </c>
      <c r="D222" s="24" t="s">
        <v>747</v>
      </c>
      <c r="E222" s="1" t="s">
        <v>773</v>
      </c>
      <c r="F222" s="12" t="s">
        <v>774</v>
      </c>
      <c r="G222" s="13">
        <v>44866</v>
      </c>
      <c r="H222" s="11" t="s">
        <v>18</v>
      </c>
      <c r="I222" s="11" t="s">
        <v>18</v>
      </c>
      <c r="J222" s="11" t="s">
        <v>18</v>
      </c>
      <c r="K222" s="11" t="s">
        <v>19</v>
      </c>
      <c r="L222" s="11" t="s">
        <v>19</v>
      </c>
      <c r="M222" s="11" t="s">
        <v>19</v>
      </c>
      <c r="N222" s="11" t="s">
        <v>19</v>
      </c>
      <c r="O222" s="11" t="s">
        <v>778</v>
      </c>
      <c r="P222" s="11" t="s">
        <v>791</v>
      </c>
      <c r="Q222" s="11" t="s">
        <v>764</v>
      </c>
      <c r="R222" s="11" t="s">
        <v>61</v>
      </c>
      <c r="S222" s="20">
        <v>20</v>
      </c>
      <c r="T222" s="11" t="s">
        <v>772</v>
      </c>
      <c r="U222" s="11"/>
      <c r="V222" s="11"/>
      <c r="W222" s="11"/>
      <c r="X222" s="11" t="s">
        <v>801</v>
      </c>
      <c r="Y222">
        <v>10476</v>
      </c>
      <c r="Z222">
        <f t="shared" si="8"/>
        <v>220</v>
      </c>
    </row>
    <row r="223" spans="1:26" x14ac:dyDescent="0.35">
      <c r="A223" s="24" t="str">
        <f>+IF(B223&lt;&gt;'Terminal Handling Charge'!$B$3,"",IF(COUNTIF(B:B,B223)&gt;0,COUNTIF(B$3:B223,B223),""))</f>
        <v/>
      </c>
      <c r="B223" s="24" t="str">
        <f t="shared" si="7"/>
        <v>Terminal Handling Charge - DestinationIndia</v>
      </c>
      <c r="C223" s="24" t="s">
        <v>764</v>
      </c>
      <c r="D223" s="24" t="s">
        <v>747</v>
      </c>
      <c r="E223" s="1" t="s">
        <v>773</v>
      </c>
      <c r="F223" s="12" t="s">
        <v>774</v>
      </c>
      <c r="G223" s="13">
        <v>44866</v>
      </c>
      <c r="H223" s="11" t="s">
        <v>18</v>
      </c>
      <c r="I223" s="11" t="s">
        <v>18</v>
      </c>
      <c r="J223" s="11" t="s">
        <v>18</v>
      </c>
      <c r="K223" s="11" t="s">
        <v>19</v>
      </c>
      <c r="L223" s="11" t="s">
        <v>19</v>
      </c>
      <c r="M223" s="11" t="s">
        <v>19</v>
      </c>
      <c r="N223" s="11" t="s">
        <v>19</v>
      </c>
      <c r="O223" s="11" t="s">
        <v>778</v>
      </c>
      <c r="P223" s="11" t="s">
        <v>791</v>
      </c>
      <c r="Q223" s="11" t="s">
        <v>764</v>
      </c>
      <c r="R223" s="11" t="s">
        <v>56</v>
      </c>
      <c r="S223" s="20">
        <v>20</v>
      </c>
      <c r="T223" s="11" t="s">
        <v>772</v>
      </c>
      <c r="U223" s="11"/>
      <c r="V223" s="11"/>
      <c r="W223" s="11"/>
      <c r="X223" s="11" t="s">
        <v>801</v>
      </c>
      <c r="Y223">
        <v>10476</v>
      </c>
      <c r="Z223">
        <f t="shared" si="8"/>
        <v>221</v>
      </c>
    </row>
    <row r="224" spans="1:26" x14ac:dyDescent="0.35">
      <c r="A224" s="24" t="str">
        <f>+IF(B224&lt;&gt;'Terminal Handling Charge'!$B$3,"",IF(COUNTIF(B:B,B224)&gt;0,COUNTIF(B$3:B224,B224),""))</f>
        <v/>
      </c>
      <c r="B224" s="24" t="str">
        <f t="shared" si="7"/>
        <v>Terminal Handling Charge - DestinationIndia</v>
      </c>
      <c r="C224" s="24" t="s">
        <v>764</v>
      </c>
      <c r="D224" s="24" t="s">
        <v>747</v>
      </c>
      <c r="E224" s="1" t="s">
        <v>773</v>
      </c>
      <c r="F224" s="12" t="s">
        <v>774</v>
      </c>
      <c r="G224" s="13">
        <v>44866</v>
      </c>
      <c r="H224" s="11" t="s">
        <v>18</v>
      </c>
      <c r="I224" s="11" t="s">
        <v>18</v>
      </c>
      <c r="J224" s="11" t="s">
        <v>18</v>
      </c>
      <c r="K224" s="11" t="s">
        <v>19</v>
      </c>
      <c r="L224" s="11" t="s">
        <v>19</v>
      </c>
      <c r="M224" s="11" t="s">
        <v>19</v>
      </c>
      <c r="N224" s="11" t="s">
        <v>19</v>
      </c>
      <c r="O224" s="11" t="s">
        <v>778</v>
      </c>
      <c r="P224" s="11" t="s">
        <v>791</v>
      </c>
      <c r="Q224" s="11" t="s">
        <v>764</v>
      </c>
      <c r="R224" s="11" t="s">
        <v>60</v>
      </c>
      <c r="S224" s="20">
        <v>40</v>
      </c>
      <c r="T224" s="11" t="s">
        <v>772</v>
      </c>
      <c r="U224" s="11"/>
      <c r="V224" s="11"/>
      <c r="W224" s="11"/>
      <c r="X224" s="11" t="s">
        <v>801</v>
      </c>
      <c r="Y224">
        <v>16730</v>
      </c>
      <c r="Z224">
        <f t="shared" si="8"/>
        <v>222</v>
      </c>
    </row>
    <row r="225" spans="1:26" x14ac:dyDescent="0.35">
      <c r="A225" s="24" t="str">
        <f>+IF(B225&lt;&gt;'Terminal Handling Charge'!$B$3,"",IF(COUNTIF(B:B,B225)&gt;0,COUNTIF(B$3:B225,B225),""))</f>
        <v/>
      </c>
      <c r="B225" s="24" t="str">
        <f t="shared" si="7"/>
        <v>Terminal Handling Charge - DestinationIndia</v>
      </c>
      <c r="C225" s="24" t="s">
        <v>764</v>
      </c>
      <c r="D225" s="24" t="s">
        <v>747</v>
      </c>
      <c r="E225" s="1" t="s">
        <v>773</v>
      </c>
      <c r="F225" s="12" t="s">
        <v>774</v>
      </c>
      <c r="G225" s="13">
        <v>44866</v>
      </c>
      <c r="H225" s="11" t="s">
        <v>18</v>
      </c>
      <c r="I225" s="11" t="s">
        <v>18</v>
      </c>
      <c r="J225" s="11" t="s">
        <v>18</v>
      </c>
      <c r="K225" s="11" t="s">
        <v>19</v>
      </c>
      <c r="L225" s="11" t="s">
        <v>19</v>
      </c>
      <c r="M225" s="11" t="s">
        <v>19</v>
      </c>
      <c r="N225" s="11" t="s">
        <v>19</v>
      </c>
      <c r="O225" s="11" t="s">
        <v>778</v>
      </c>
      <c r="P225" s="11" t="s">
        <v>791</v>
      </c>
      <c r="Q225" s="11" t="s">
        <v>764</v>
      </c>
      <c r="R225" s="11" t="s">
        <v>58</v>
      </c>
      <c r="S225" s="20">
        <v>40</v>
      </c>
      <c r="T225" s="11" t="s">
        <v>772</v>
      </c>
      <c r="U225" s="11"/>
      <c r="V225" s="11"/>
      <c r="W225" s="11"/>
      <c r="X225" s="11" t="s">
        <v>801</v>
      </c>
      <c r="Y225">
        <v>16730</v>
      </c>
      <c r="Z225">
        <f t="shared" si="8"/>
        <v>223</v>
      </c>
    </row>
    <row r="226" spans="1:26" x14ac:dyDescent="0.35">
      <c r="A226" s="24" t="str">
        <f>+IF(B226&lt;&gt;'Terminal Handling Charge'!$B$3,"",IF(COUNTIF(B:B,B226)&gt;0,COUNTIF(B$3:B226,B226),""))</f>
        <v/>
      </c>
      <c r="B226" s="24" t="str">
        <f t="shared" si="7"/>
        <v>Terminal Handling Charge - DestinationIndia</v>
      </c>
      <c r="C226" s="24" t="s">
        <v>764</v>
      </c>
      <c r="D226" s="24" t="s">
        <v>747</v>
      </c>
      <c r="E226" s="1" t="s">
        <v>773</v>
      </c>
      <c r="F226" s="12" t="s">
        <v>774</v>
      </c>
      <c r="G226" s="13">
        <v>44866</v>
      </c>
      <c r="H226" s="11" t="s">
        <v>18</v>
      </c>
      <c r="I226" s="11" t="s">
        <v>18</v>
      </c>
      <c r="J226" s="11" t="s">
        <v>18</v>
      </c>
      <c r="K226" s="11" t="s">
        <v>19</v>
      </c>
      <c r="L226" s="11" t="s">
        <v>19</v>
      </c>
      <c r="M226" s="11" t="s">
        <v>19</v>
      </c>
      <c r="N226" s="11" t="s">
        <v>19</v>
      </c>
      <c r="O226" s="11" t="s">
        <v>778</v>
      </c>
      <c r="P226" s="11" t="s">
        <v>791</v>
      </c>
      <c r="Q226" s="11" t="s">
        <v>764</v>
      </c>
      <c r="R226" s="11" t="s">
        <v>64</v>
      </c>
      <c r="S226" s="20">
        <v>40</v>
      </c>
      <c r="T226" s="11" t="s">
        <v>772</v>
      </c>
      <c r="U226" s="11"/>
      <c r="V226" s="11"/>
      <c r="W226" s="11"/>
      <c r="X226" s="11" t="s">
        <v>801</v>
      </c>
      <c r="Y226">
        <v>16730</v>
      </c>
      <c r="Z226">
        <f t="shared" si="8"/>
        <v>224</v>
      </c>
    </row>
    <row r="227" spans="1:26" x14ac:dyDescent="0.35">
      <c r="A227" s="24" t="str">
        <f>+IF(B227&lt;&gt;'Terminal Handling Charge'!$B$3,"",IF(COUNTIF(B:B,B227)&gt;0,COUNTIF(B$3:B227,B227),""))</f>
        <v/>
      </c>
      <c r="B227" s="24" t="str">
        <f t="shared" si="7"/>
        <v>Terminal Handling Charge - DestinationIndia</v>
      </c>
      <c r="C227" s="24" t="s">
        <v>764</v>
      </c>
      <c r="D227" s="24" t="s">
        <v>747</v>
      </c>
      <c r="E227" s="1" t="s">
        <v>773</v>
      </c>
      <c r="F227" s="12" t="s">
        <v>774</v>
      </c>
      <c r="G227" s="13">
        <v>44866</v>
      </c>
      <c r="H227" s="11" t="s">
        <v>18</v>
      </c>
      <c r="I227" s="11" t="s">
        <v>18</v>
      </c>
      <c r="J227" s="11" t="s">
        <v>18</v>
      </c>
      <c r="K227" s="11" t="s">
        <v>19</v>
      </c>
      <c r="L227" s="11" t="s">
        <v>19</v>
      </c>
      <c r="M227" s="11" t="s">
        <v>19</v>
      </c>
      <c r="N227" s="11" t="s">
        <v>19</v>
      </c>
      <c r="O227" s="11" t="s">
        <v>778</v>
      </c>
      <c r="P227" s="11" t="s">
        <v>791</v>
      </c>
      <c r="Q227" s="11" t="s">
        <v>764</v>
      </c>
      <c r="R227" s="11" t="s">
        <v>33</v>
      </c>
      <c r="S227" s="20">
        <v>40</v>
      </c>
      <c r="T227" s="11" t="s">
        <v>772</v>
      </c>
      <c r="U227" s="11"/>
      <c r="V227" s="11"/>
      <c r="W227" s="11"/>
      <c r="X227" s="11" t="s">
        <v>801</v>
      </c>
      <c r="Y227">
        <v>16730</v>
      </c>
      <c r="Z227">
        <f t="shared" si="8"/>
        <v>225</v>
      </c>
    </row>
    <row r="228" spans="1:26" x14ac:dyDescent="0.35">
      <c r="A228" s="24" t="str">
        <f>+IF(B228&lt;&gt;'Terminal Handling Charge'!$B$3,"",IF(COUNTIF(B:B,B228)&gt;0,COUNTIF(B$3:B228,B228),""))</f>
        <v/>
      </c>
      <c r="B228" s="24" t="str">
        <f t="shared" si="7"/>
        <v>Terminal Handling Charge - DestinationSpain</v>
      </c>
      <c r="C228" s="24" t="s">
        <v>669</v>
      </c>
      <c r="D228" s="24" t="s">
        <v>747</v>
      </c>
      <c r="E228" s="1" t="s">
        <v>753</v>
      </c>
      <c r="F228" s="12" t="s">
        <v>31</v>
      </c>
      <c r="G228" s="13">
        <v>44866</v>
      </c>
      <c r="H228" s="11" t="s">
        <v>18</v>
      </c>
      <c r="I228" s="11" t="s">
        <v>18</v>
      </c>
      <c r="J228" s="11" t="s">
        <v>18</v>
      </c>
      <c r="K228" s="11" t="s">
        <v>19</v>
      </c>
      <c r="L228" s="11" t="s">
        <v>19</v>
      </c>
      <c r="M228" s="11" t="s">
        <v>19</v>
      </c>
      <c r="N228" s="11" t="s">
        <v>19</v>
      </c>
      <c r="O228" s="11" t="s">
        <v>292</v>
      </c>
      <c r="P228" s="11" t="s">
        <v>293</v>
      </c>
      <c r="Q228" s="11" t="s">
        <v>669</v>
      </c>
      <c r="R228" s="11" t="s">
        <v>30</v>
      </c>
      <c r="S228" s="20" t="s">
        <v>30</v>
      </c>
      <c r="T228" s="11" t="s">
        <v>21</v>
      </c>
      <c r="U228" s="11" t="s">
        <v>22</v>
      </c>
      <c r="V228" s="11" t="s">
        <v>22</v>
      </c>
      <c r="W228" s="11" t="s">
        <v>23</v>
      </c>
      <c r="X228" s="11" t="s">
        <v>31</v>
      </c>
      <c r="Y228">
        <v>245</v>
      </c>
      <c r="Z228">
        <f t="shared" si="8"/>
        <v>226</v>
      </c>
    </row>
    <row r="229" spans="1:26" x14ac:dyDescent="0.35">
      <c r="A229" s="24" t="str">
        <f>+IF(B229&lt;&gt;'Terminal Handling Charge'!$B$3,"",IF(COUNTIF(B:B,B229)&gt;0,COUNTIF(B$3:B229,B229),""))</f>
        <v/>
      </c>
      <c r="B229" s="24" t="str">
        <f t="shared" si="7"/>
        <v>Terminal Handling Charge - DestinationSpain</v>
      </c>
      <c r="C229" s="24" t="s">
        <v>669</v>
      </c>
      <c r="D229" s="24" t="s">
        <v>747</v>
      </c>
      <c r="E229" s="1" t="s">
        <v>753</v>
      </c>
      <c r="F229" s="12" t="s">
        <v>31</v>
      </c>
      <c r="G229" s="13">
        <v>44866</v>
      </c>
      <c r="H229" s="11" t="s">
        <v>18</v>
      </c>
      <c r="I229" s="11" t="s">
        <v>18</v>
      </c>
      <c r="J229" s="11" t="s">
        <v>18</v>
      </c>
      <c r="K229" s="11" t="s">
        <v>19</v>
      </c>
      <c r="L229" s="11" t="s">
        <v>19</v>
      </c>
      <c r="M229" s="11" t="s">
        <v>19</v>
      </c>
      <c r="N229" s="11" t="s">
        <v>19</v>
      </c>
      <c r="O229" s="11" t="s">
        <v>292</v>
      </c>
      <c r="P229" s="11" t="s">
        <v>293</v>
      </c>
      <c r="Q229" s="11" t="s">
        <v>669</v>
      </c>
      <c r="R229" s="11" t="s">
        <v>27</v>
      </c>
      <c r="S229" s="20" t="s">
        <v>27</v>
      </c>
      <c r="T229" s="11" t="s">
        <v>28</v>
      </c>
      <c r="U229" s="11" t="s">
        <v>22</v>
      </c>
      <c r="V229" s="11" t="s">
        <v>22</v>
      </c>
      <c r="W229" s="11" t="s">
        <v>23</v>
      </c>
      <c r="X229" s="11" t="s">
        <v>31</v>
      </c>
      <c r="Y229">
        <v>340</v>
      </c>
      <c r="Z229">
        <f t="shared" si="8"/>
        <v>227</v>
      </c>
    </row>
    <row r="230" spans="1:26" x14ac:dyDescent="0.35">
      <c r="A230" s="24" t="str">
        <f>+IF(B230&lt;&gt;'Terminal Handling Charge'!$B$3,"",IF(COUNTIF(B:B,B230)&gt;0,COUNTIF(B$3:B230,B230),""))</f>
        <v/>
      </c>
      <c r="B230" s="24" t="str">
        <f t="shared" si="7"/>
        <v>Terminal Handling Charge - DestinationPortugal</v>
      </c>
      <c r="C230" s="24" t="s">
        <v>585</v>
      </c>
      <c r="D230" s="24" t="s">
        <v>747</v>
      </c>
      <c r="E230" s="1" t="s">
        <v>753</v>
      </c>
      <c r="F230" s="12" t="s">
        <v>31</v>
      </c>
      <c r="G230" s="13">
        <v>44866</v>
      </c>
      <c r="H230" s="11" t="s">
        <v>18</v>
      </c>
      <c r="I230" s="11" t="s">
        <v>18</v>
      </c>
      <c r="J230" s="11" t="s">
        <v>18</v>
      </c>
      <c r="K230" s="11" t="s">
        <v>19</v>
      </c>
      <c r="L230" s="11" t="s">
        <v>19</v>
      </c>
      <c r="M230" s="11" t="s">
        <v>19</v>
      </c>
      <c r="N230" s="11" t="s">
        <v>19</v>
      </c>
      <c r="O230" s="11" t="s">
        <v>388</v>
      </c>
      <c r="P230" s="11" t="s">
        <v>389</v>
      </c>
      <c r="Q230" s="11" t="s">
        <v>585</v>
      </c>
      <c r="R230" s="11" t="s">
        <v>56</v>
      </c>
      <c r="S230" s="20">
        <v>20</v>
      </c>
      <c r="T230" s="11" t="s">
        <v>21</v>
      </c>
      <c r="U230" s="11" t="s">
        <v>22</v>
      </c>
      <c r="V230" s="11" t="s">
        <v>22</v>
      </c>
      <c r="W230" s="11" t="s">
        <v>23</v>
      </c>
      <c r="X230" s="11" t="s">
        <v>31</v>
      </c>
      <c r="Y230">
        <v>250</v>
      </c>
      <c r="Z230">
        <f t="shared" si="8"/>
        <v>228</v>
      </c>
    </row>
    <row r="231" spans="1:26" x14ac:dyDescent="0.35">
      <c r="A231" s="24" t="str">
        <f>+IF(B231&lt;&gt;'Terminal Handling Charge'!$B$3,"",IF(COUNTIF(B:B,B231)&gt;0,COUNTIF(B$3:B231,B231),""))</f>
        <v/>
      </c>
      <c r="B231" s="24" t="str">
        <f t="shared" si="7"/>
        <v>Terminal Handling Charge - DestinationPortugal</v>
      </c>
      <c r="C231" s="24" t="s">
        <v>585</v>
      </c>
      <c r="D231" s="24" t="s">
        <v>747</v>
      </c>
      <c r="E231" s="1" t="s">
        <v>753</v>
      </c>
      <c r="F231" s="12" t="s">
        <v>31</v>
      </c>
      <c r="G231" s="13">
        <v>44866</v>
      </c>
      <c r="H231" s="11" t="s">
        <v>18</v>
      </c>
      <c r="I231" s="11" t="s">
        <v>18</v>
      </c>
      <c r="J231" s="11" t="s">
        <v>18</v>
      </c>
      <c r="K231" s="11" t="s">
        <v>19</v>
      </c>
      <c r="L231" s="11" t="s">
        <v>19</v>
      </c>
      <c r="M231" s="11" t="s">
        <v>19</v>
      </c>
      <c r="N231" s="11" t="s">
        <v>19</v>
      </c>
      <c r="O231" s="11" t="s">
        <v>388</v>
      </c>
      <c r="P231" s="11" t="s">
        <v>389</v>
      </c>
      <c r="Q231" s="11" t="s">
        <v>585</v>
      </c>
      <c r="R231" s="11" t="s">
        <v>30</v>
      </c>
      <c r="S231" s="20" t="s">
        <v>30</v>
      </c>
      <c r="T231" s="11" t="s">
        <v>21</v>
      </c>
      <c r="U231" s="11" t="s">
        <v>22</v>
      </c>
      <c r="V231" s="11" t="s">
        <v>22</v>
      </c>
      <c r="W231" s="11" t="s">
        <v>23</v>
      </c>
      <c r="X231" s="11" t="s">
        <v>31</v>
      </c>
      <c r="Y231">
        <v>215</v>
      </c>
      <c r="Z231">
        <f t="shared" si="8"/>
        <v>229</v>
      </c>
    </row>
    <row r="232" spans="1:26" x14ac:dyDescent="0.35">
      <c r="A232" s="24" t="str">
        <f>+IF(B232&lt;&gt;'Terminal Handling Charge'!$B$3,"",IF(COUNTIF(B:B,B232)&gt;0,COUNTIF(B$3:B232,B232),""))</f>
        <v/>
      </c>
      <c r="B232" s="24" t="str">
        <f t="shared" si="7"/>
        <v>Terminal Handling Charge - DestinationPortugal</v>
      </c>
      <c r="C232" s="24" t="s">
        <v>585</v>
      </c>
      <c r="D232" s="24" t="s">
        <v>747</v>
      </c>
      <c r="E232" s="1" t="s">
        <v>753</v>
      </c>
      <c r="F232" s="12" t="s">
        <v>31</v>
      </c>
      <c r="G232" s="13">
        <v>44866</v>
      </c>
      <c r="H232" s="11" t="s">
        <v>18</v>
      </c>
      <c r="I232" s="11" t="s">
        <v>18</v>
      </c>
      <c r="J232" s="11" t="s">
        <v>18</v>
      </c>
      <c r="K232" s="11" t="s">
        <v>19</v>
      </c>
      <c r="L232" s="11" t="s">
        <v>19</v>
      </c>
      <c r="M232" s="11" t="s">
        <v>19</v>
      </c>
      <c r="N232" s="11" t="s">
        <v>19</v>
      </c>
      <c r="O232" s="11" t="s">
        <v>388</v>
      </c>
      <c r="P232" s="11" t="s">
        <v>389</v>
      </c>
      <c r="Q232" s="11" t="s">
        <v>585</v>
      </c>
      <c r="R232" s="11" t="s">
        <v>27</v>
      </c>
      <c r="S232" s="20" t="s">
        <v>27</v>
      </c>
      <c r="T232" s="11" t="s">
        <v>28</v>
      </c>
      <c r="U232" s="11" t="s">
        <v>22</v>
      </c>
      <c r="V232" s="11" t="s">
        <v>22</v>
      </c>
      <c r="W232" s="11" t="s">
        <v>23</v>
      </c>
      <c r="X232" s="11" t="s">
        <v>31</v>
      </c>
      <c r="Y232">
        <v>270</v>
      </c>
      <c r="Z232">
        <f t="shared" si="8"/>
        <v>230</v>
      </c>
    </row>
    <row r="233" spans="1:26" x14ac:dyDescent="0.35">
      <c r="A233" s="24" t="str">
        <f>+IF(B233&lt;&gt;'Terminal Handling Charge'!$B$3,"",IF(COUNTIF(B:B,B233)&gt;0,COUNTIF(B$3:B233,B233),""))</f>
        <v/>
      </c>
      <c r="B233" s="24" t="str">
        <f t="shared" si="7"/>
        <v>Terminal Handling Charge - DestinationPortugal</v>
      </c>
      <c r="C233" s="24" t="s">
        <v>585</v>
      </c>
      <c r="D233" s="24" t="s">
        <v>747</v>
      </c>
      <c r="E233" s="1" t="s">
        <v>753</v>
      </c>
      <c r="F233" s="12" t="s">
        <v>31</v>
      </c>
      <c r="G233" s="13">
        <v>44866</v>
      </c>
      <c r="H233" s="11" t="s">
        <v>18</v>
      </c>
      <c r="I233" s="11" t="s">
        <v>18</v>
      </c>
      <c r="J233" s="11" t="s">
        <v>18</v>
      </c>
      <c r="K233" s="11" t="s">
        <v>19</v>
      </c>
      <c r="L233" s="11" t="s">
        <v>19</v>
      </c>
      <c r="M233" s="11" t="s">
        <v>19</v>
      </c>
      <c r="N233" s="11" t="s">
        <v>19</v>
      </c>
      <c r="O233" s="11" t="s">
        <v>388</v>
      </c>
      <c r="P233" s="11" t="s">
        <v>389</v>
      </c>
      <c r="Q233" s="11" t="s">
        <v>585</v>
      </c>
      <c r="R233" s="11" t="s">
        <v>61</v>
      </c>
      <c r="S233" s="20">
        <v>20</v>
      </c>
      <c r="T233" s="11" t="s">
        <v>738</v>
      </c>
      <c r="U233" s="11" t="s">
        <v>22</v>
      </c>
      <c r="V233" s="11" t="s">
        <v>22</v>
      </c>
      <c r="W233" s="11" t="s">
        <v>23</v>
      </c>
      <c r="X233" s="11" t="s">
        <v>31</v>
      </c>
      <c r="Y233">
        <v>250</v>
      </c>
      <c r="Z233">
        <f t="shared" si="8"/>
        <v>231</v>
      </c>
    </row>
    <row r="234" spans="1:26" x14ac:dyDescent="0.35">
      <c r="A234" s="24" t="str">
        <f>+IF(B234&lt;&gt;'Terminal Handling Charge'!$B$3,"",IF(COUNTIF(B:B,B234)&gt;0,COUNTIF(B$3:B234,B234),""))</f>
        <v/>
      </c>
      <c r="B234" s="24" t="str">
        <f t="shared" si="7"/>
        <v>Terminal Handling Charge - DestinationPortugal</v>
      </c>
      <c r="C234" s="24" t="s">
        <v>585</v>
      </c>
      <c r="D234" s="24" t="s">
        <v>747</v>
      </c>
      <c r="E234" s="1" t="s">
        <v>753</v>
      </c>
      <c r="F234" s="12" t="s">
        <v>31</v>
      </c>
      <c r="G234" s="13">
        <v>44866</v>
      </c>
      <c r="H234" s="11" t="s">
        <v>18</v>
      </c>
      <c r="I234" s="11" t="s">
        <v>18</v>
      </c>
      <c r="J234" s="11" t="s">
        <v>18</v>
      </c>
      <c r="K234" s="11" t="s">
        <v>19</v>
      </c>
      <c r="L234" s="11" t="s">
        <v>19</v>
      </c>
      <c r="M234" s="11" t="s">
        <v>19</v>
      </c>
      <c r="N234" s="11" t="s">
        <v>19</v>
      </c>
      <c r="O234" s="11" t="s">
        <v>388</v>
      </c>
      <c r="P234" s="11" t="s">
        <v>389</v>
      </c>
      <c r="Q234" s="11" t="s">
        <v>585</v>
      </c>
      <c r="R234" s="11" t="s">
        <v>77</v>
      </c>
      <c r="S234" s="20">
        <v>20</v>
      </c>
      <c r="T234" s="11" t="s">
        <v>738</v>
      </c>
      <c r="U234" s="11" t="s">
        <v>22</v>
      </c>
      <c r="V234" s="11" t="s">
        <v>22</v>
      </c>
      <c r="W234" s="11" t="s">
        <v>23</v>
      </c>
      <c r="X234" s="11" t="s">
        <v>31</v>
      </c>
      <c r="Y234">
        <v>250</v>
      </c>
      <c r="Z234">
        <f t="shared" si="8"/>
        <v>232</v>
      </c>
    </row>
    <row r="235" spans="1:26" x14ac:dyDescent="0.35">
      <c r="A235" s="24" t="str">
        <f>+IF(B235&lt;&gt;'Terminal Handling Charge'!$B$3,"",IF(COUNTIF(B:B,B235)&gt;0,COUNTIF(B$3:B235,B235),""))</f>
        <v/>
      </c>
      <c r="B235" s="24" t="str">
        <f t="shared" si="7"/>
        <v>Terminal Handling Charge - DestinationPortugal</v>
      </c>
      <c r="C235" s="24" t="s">
        <v>585</v>
      </c>
      <c r="D235" s="24" t="s">
        <v>747</v>
      </c>
      <c r="E235" s="1" t="s">
        <v>753</v>
      </c>
      <c r="F235" s="12" t="s">
        <v>31</v>
      </c>
      <c r="G235" s="13">
        <v>44866</v>
      </c>
      <c r="H235" s="11" t="s">
        <v>18</v>
      </c>
      <c r="I235" s="11" t="s">
        <v>18</v>
      </c>
      <c r="J235" s="11" t="s">
        <v>18</v>
      </c>
      <c r="K235" s="11" t="s">
        <v>19</v>
      </c>
      <c r="L235" s="11" t="s">
        <v>19</v>
      </c>
      <c r="M235" s="11" t="s">
        <v>19</v>
      </c>
      <c r="N235" s="11" t="s">
        <v>19</v>
      </c>
      <c r="O235" s="11" t="s">
        <v>388</v>
      </c>
      <c r="P235" s="11" t="s">
        <v>389</v>
      </c>
      <c r="Q235" s="11" t="s">
        <v>585</v>
      </c>
      <c r="R235" s="11" t="s">
        <v>59</v>
      </c>
      <c r="S235" s="20">
        <v>20</v>
      </c>
      <c r="T235" s="11" t="s">
        <v>738</v>
      </c>
      <c r="U235" s="11" t="s">
        <v>22</v>
      </c>
      <c r="V235" s="11" t="s">
        <v>22</v>
      </c>
      <c r="W235" s="11" t="s">
        <v>23</v>
      </c>
      <c r="X235" s="11" t="s">
        <v>31</v>
      </c>
      <c r="Y235">
        <v>250</v>
      </c>
      <c r="Z235">
        <f t="shared" si="8"/>
        <v>233</v>
      </c>
    </row>
    <row r="236" spans="1:26" x14ac:dyDescent="0.35">
      <c r="A236" s="24" t="str">
        <f>+IF(B236&lt;&gt;'Terminal Handling Charge'!$B$3,"",IF(COUNTIF(B:B,B236)&gt;0,COUNTIF(B$3:B236,B236),""))</f>
        <v/>
      </c>
      <c r="B236" s="24" t="str">
        <f t="shared" si="7"/>
        <v>Terminal Handling Charge - DestinationPortugal</v>
      </c>
      <c r="C236" s="24" t="s">
        <v>585</v>
      </c>
      <c r="D236" s="24" t="s">
        <v>747</v>
      </c>
      <c r="E236" s="1" t="s">
        <v>753</v>
      </c>
      <c r="F236" s="12" t="s">
        <v>31</v>
      </c>
      <c r="G236" s="13">
        <v>44866</v>
      </c>
      <c r="H236" s="11" t="s">
        <v>18</v>
      </c>
      <c r="I236" s="11" t="s">
        <v>18</v>
      </c>
      <c r="J236" s="11" t="s">
        <v>18</v>
      </c>
      <c r="K236" s="11" t="s">
        <v>19</v>
      </c>
      <c r="L236" s="11" t="s">
        <v>19</v>
      </c>
      <c r="M236" s="11" t="s">
        <v>19</v>
      </c>
      <c r="N236" s="11" t="s">
        <v>19</v>
      </c>
      <c r="O236" s="11" t="s">
        <v>388</v>
      </c>
      <c r="P236" s="11" t="s">
        <v>389</v>
      </c>
      <c r="Q236" s="11" t="s">
        <v>585</v>
      </c>
      <c r="R236" s="11" t="s">
        <v>63</v>
      </c>
      <c r="S236" s="20">
        <v>20</v>
      </c>
      <c r="T236" s="11" t="s">
        <v>738</v>
      </c>
      <c r="U236" s="11" t="s">
        <v>22</v>
      </c>
      <c r="V236" s="11" t="s">
        <v>22</v>
      </c>
      <c r="W236" s="11" t="s">
        <v>23</v>
      </c>
      <c r="X236" s="11" t="s">
        <v>31</v>
      </c>
      <c r="Y236">
        <v>250</v>
      </c>
      <c r="Z236">
        <f t="shared" si="8"/>
        <v>234</v>
      </c>
    </row>
    <row r="237" spans="1:26" x14ac:dyDescent="0.35">
      <c r="A237" s="24" t="str">
        <f>+IF(B237&lt;&gt;'Terminal Handling Charge'!$B$3,"",IF(COUNTIF(B:B,B237)&gt;0,COUNTIF(B$3:B237,B237),""))</f>
        <v/>
      </c>
      <c r="B237" s="24" t="str">
        <f t="shared" si="7"/>
        <v>Terminal Handling Charge - DestinationPortugal</v>
      </c>
      <c r="C237" s="24" t="s">
        <v>585</v>
      </c>
      <c r="D237" s="24" t="s">
        <v>747</v>
      </c>
      <c r="E237" s="1" t="s">
        <v>753</v>
      </c>
      <c r="F237" s="12" t="s">
        <v>31</v>
      </c>
      <c r="G237" s="13">
        <v>44866</v>
      </c>
      <c r="H237" s="11" t="s">
        <v>18</v>
      </c>
      <c r="I237" s="11" t="s">
        <v>18</v>
      </c>
      <c r="J237" s="11" t="s">
        <v>18</v>
      </c>
      <c r="K237" s="11" t="s">
        <v>19</v>
      </c>
      <c r="L237" s="11" t="s">
        <v>19</v>
      </c>
      <c r="M237" s="11" t="s">
        <v>19</v>
      </c>
      <c r="N237" s="11" t="s">
        <v>19</v>
      </c>
      <c r="O237" s="11" t="s">
        <v>388</v>
      </c>
      <c r="P237" s="11" t="s">
        <v>389</v>
      </c>
      <c r="Q237" s="11" t="s">
        <v>585</v>
      </c>
      <c r="R237" s="11" t="s">
        <v>58</v>
      </c>
      <c r="S237" s="20">
        <v>40</v>
      </c>
      <c r="T237" s="11" t="s">
        <v>738</v>
      </c>
      <c r="U237" s="11" t="s">
        <v>22</v>
      </c>
      <c r="V237" s="11" t="s">
        <v>22</v>
      </c>
      <c r="W237" s="11" t="s">
        <v>23</v>
      </c>
      <c r="X237" s="11" t="s">
        <v>31</v>
      </c>
      <c r="Y237">
        <v>250</v>
      </c>
      <c r="Z237">
        <f t="shared" si="8"/>
        <v>235</v>
      </c>
    </row>
    <row r="238" spans="1:26" x14ac:dyDescent="0.35">
      <c r="A238" s="24" t="str">
        <f>+IF(B238&lt;&gt;'Terminal Handling Charge'!$B$3,"",IF(COUNTIF(B:B,B238)&gt;0,COUNTIF(B$3:B238,B238),""))</f>
        <v/>
      </c>
      <c r="B238" s="24" t="str">
        <f t="shared" si="7"/>
        <v>Terminal Handling Charge - DestinationPortugal</v>
      </c>
      <c r="C238" s="24" t="s">
        <v>585</v>
      </c>
      <c r="D238" s="24" t="s">
        <v>747</v>
      </c>
      <c r="E238" s="1" t="s">
        <v>753</v>
      </c>
      <c r="F238" s="12" t="s">
        <v>31</v>
      </c>
      <c r="G238" s="13">
        <v>44866</v>
      </c>
      <c r="H238" s="11" t="s">
        <v>18</v>
      </c>
      <c r="I238" s="11" t="s">
        <v>18</v>
      </c>
      <c r="J238" s="11" t="s">
        <v>18</v>
      </c>
      <c r="K238" s="11" t="s">
        <v>19</v>
      </c>
      <c r="L238" s="11" t="s">
        <v>19</v>
      </c>
      <c r="M238" s="11" t="s">
        <v>19</v>
      </c>
      <c r="N238" s="11" t="s">
        <v>19</v>
      </c>
      <c r="O238" s="11" t="s">
        <v>388</v>
      </c>
      <c r="P238" s="11" t="s">
        <v>389</v>
      </c>
      <c r="Q238" s="11" t="s">
        <v>585</v>
      </c>
      <c r="R238" s="11" t="s">
        <v>64</v>
      </c>
      <c r="S238" s="20">
        <v>40</v>
      </c>
      <c r="T238" s="11" t="s">
        <v>738</v>
      </c>
      <c r="U238" s="11" t="s">
        <v>22</v>
      </c>
      <c r="V238" s="11" t="s">
        <v>22</v>
      </c>
      <c r="W238" s="11" t="s">
        <v>23</v>
      </c>
      <c r="X238" s="11" t="s">
        <v>31</v>
      </c>
      <c r="Y238">
        <v>250</v>
      </c>
      <c r="Z238">
        <f t="shared" si="8"/>
        <v>236</v>
      </c>
    </row>
    <row r="239" spans="1:26" x14ac:dyDescent="0.35">
      <c r="A239" s="24" t="str">
        <f>+IF(B239&lt;&gt;'Terminal Handling Charge'!$B$3,"",IF(COUNTIF(B:B,B239)&gt;0,COUNTIF(B$3:B239,B239),""))</f>
        <v/>
      </c>
      <c r="B239" s="24" t="str">
        <f t="shared" si="7"/>
        <v>Terminal Handling Charge - DestinationPortugal</v>
      </c>
      <c r="C239" s="24" t="s">
        <v>585</v>
      </c>
      <c r="D239" s="24" t="s">
        <v>747</v>
      </c>
      <c r="E239" s="1" t="s">
        <v>753</v>
      </c>
      <c r="F239" s="12" t="s">
        <v>31</v>
      </c>
      <c r="G239" s="13">
        <v>44866</v>
      </c>
      <c r="H239" s="11" t="s">
        <v>18</v>
      </c>
      <c r="I239" s="11" t="s">
        <v>18</v>
      </c>
      <c r="J239" s="11" t="s">
        <v>18</v>
      </c>
      <c r="K239" s="11" t="s">
        <v>19</v>
      </c>
      <c r="L239" s="11" t="s">
        <v>19</v>
      </c>
      <c r="M239" s="11" t="s">
        <v>19</v>
      </c>
      <c r="N239" s="11" t="s">
        <v>19</v>
      </c>
      <c r="O239" s="11" t="s">
        <v>388</v>
      </c>
      <c r="P239" s="11" t="s">
        <v>389</v>
      </c>
      <c r="Q239" s="11" t="s">
        <v>585</v>
      </c>
      <c r="R239" s="11" t="s">
        <v>60</v>
      </c>
      <c r="S239" s="20">
        <v>40</v>
      </c>
      <c r="T239" s="11" t="s">
        <v>738</v>
      </c>
      <c r="U239" s="11" t="s">
        <v>22</v>
      </c>
      <c r="V239" s="11" t="s">
        <v>22</v>
      </c>
      <c r="W239" s="11" t="s">
        <v>23</v>
      </c>
      <c r="X239" s="11" t="s">
        <v>31</v>
      </c>
      <c r="Y239">
        <v>250</v>
      </c>
      <c r="Z239">
        <f t="shared" si="8"/>
        <v>237</v>
      </c>
    </row>
    <row r="240" spans="1:26" x14ac:dyDescent="0.35">
      <c r="A240" s="24" t="str">
        <f>+IF(B240&lt;&gt;'Terminal Handling Charge'!$B$3,"",IF(COUNTIF(B:B,B240)&gt;0,COUNTIF(B$3:B240,B240),""))</f>
        <v/>
      </c>
      <c r="B240" s="24" t="str">
        <f t="shared" si="7"/>
        <v>Terminal Handling Charge - DestinationPortugal</v>
      </c>
      <c r="C240" s="24" t="s">
        <v>585</v>
      </c>
      <c r="D240" s="24" t="s">
        <v>747</v>
      </c>
      <c r="E240" s="1" t="s">
        <v>753</v>
      </c>
      <c r="F240" s="12" t="s">
        <v>31</v>
      </c>
      <c r="G240" s="13">
        <v>44866</v>
      </c>
      <c r="H240" s="11" t="s">
        <v>18</v>
      </c>
      <c r="I240" s="11" t="s">
        <v>18</v>
      </c>
      <c r="J240" s="11" t="s">
        <v>18</v>
      </c>
      <c r="K240" s="11" t="s">
        <v>19</v>
      </c>
      <c r="L240" s="11" t="s">
        <v>19</v>
      </c>
      <c r="M240" s="11" t="s">
        <v>19</v>
      </c>
      <c r="N240" s="11" t="s">
        <v>19</v>
      </c>
      <c r="O240" s="11" t="s">
        <v>388</v>
      </c>
      <c r="P240" s="11" t="s">
        <v>389</v>
      </c>
      <c r="Q240" s="11" t="s">
        <v>585</v>
      </c>
      <c r="R240" s="11" t="s">
        <v>33</v>
      </c>
      <c r="S240" s="20">
        <v>40</v>
      </c>
      <c r="T240" s="11" t="s">
        <v>738</v>
      </c>
      <c r="U240" s="11" t="s">
        <v>22</v>
      </c>
      <c r="V240" s="11" t="s">
        <v>22</v>
      </c>
      <c r="W240" s="11" t="s">
        <v>23</v>
      </c>
      <c r="X240" s="11" t="s">
        <v>31</v>
      </c>
      <c r="Y240">
        <v>250</v>
      </c>
      <c r="Z240">
        <f t="shared" si="8"/>
        <v>238</v>
      </c>
    </row>
    <row r="241" spans="1:26" x14ac:dyDescent="0.35">
      <c r="A241" s="24" t="str">
        <f>+IF(B241&lt;&gt;'Terminal Handling Charge'!$B$3,"",IF(COUNTIF(B:B,B241)&gt;0,COUNTIF(B$3:B241,B241),""))</f>
        <v/>
      </c>
      <c r="B241" s="24" t="str">
        <f t="shared" si="7"/>
        <v>Terminal Handling Charge - DestinationBulgaria</v>
      </c>
      <c r="C241" s="24" t="s">
        <v>112</v>
      </c>
      <c r="D241" s="24" t="s">
        <v>747</v>
      </c>
      <c r="E241" s="1" t="s">
        <v>17</v>
      </c>
      <c r="F241" s="12" t="s">
        <v>31</v>
      </c>
      <c r="G241" s="13">
        <v>44866</v>
      </c>
      <c r="H241" s="11" t="s">
        <v>18</v>
      </c>
      <c r="I241" s="11" t="s">
        <v>18</v>
      </c>
      <c r="J241" s="11" t="s">
        <v>18</v>
      </c>
      <c r="K241" s="11" t="s">
        <v>19</v>
      </c>
      <c r="L241" s="11" t="s">
        <v>19</v>
      </c>
      <c r="M241" s="11" t="s">
        <v>19</v>
      </c>
      <c r="N241" s="11" t="s">
        <v>19</v>
      </c>
      <c r="O241" s="11" t="s">
        <v>396</v>
      </c>
      <c r="P241" s="11" t="s">
        <v>397</v>
      </c>
      <c r="Q241" s="11" t="s">
        <v>112</v>
      </c>
      <c r="R241" s="11" t="s">
        <v>762</v>
      </c>
      <c r="S241" s="20">
        <v>20</v>
      </c>
      <c r="T241" s="11" t="s">
        <v>34</v>
      </c>
      <c r="U241" s="11" t="s">
        <v>22</v>
      </c>
      <c r="V241" s="11" t="s">
        <v>22</v>
      </c>
      <c r="W241" s="11" t="s">
        <v>23</v>
      </c>
      <c r="X241" s="11" t="s">
        <v>31</v>
      </c>
      <c r="Y241">
        <v>520</v>
      </c>
      <c r="Z241">
        <f t="shared" si="8"/>
        <v>239</v>
      </c>
    </row>
    <row r="242" spans="1:26" x14ac:dyDescent="0.35">
      <c r="A242" s="24" t="str">
        <f>+IF(B242&lt;&gt;'Terminal Handling Charge'!$B$3,"",IF(COUNTIF(B:B,B242)&gt;0,COUNTIF(B$3:B242,B242),""))</f>
        <v/>
      </c>
      <c r="B242" s="24" t="str">
        <f t="shared" si="7"/>
        <v>Terminal Handling Charge - DestinationBulgaria</v>
      </c>
      <c r="C242" s="24" t="s">
        <v>112</v>
      </c>
      <c r="D242" s="24" t="s">
        <v>747</v>
      </c>
      <c r="E242" s="1" t="s">
        <v>17</v>
      </c>
      <c r="F242" s="12" t="s">
        <v>31</v>
      </c>
      <c r="G242" s="13">
        <v>44866</v>
      </c>
      <c r="H242" s="11" t="s">
        <v>18</v>
      </c>
      <c r="I242" s="11" t="s">
        <v>18</v>
      </c>
      <c r="J242" s="11" t="s">
        <v>18</v>
      </c>
      <c r="K242" s="11" t="s">
        <v>19</v>
      </c>
      <c r="L242" s="11" t="s">
        <v>19</v>
      </c>
      <c r="M242" s="11" t="s">
        <v>19</v>
      </c>
      <c r="N242" s="11" t="s">
        <v>19</v>
      </c>
      <c r="O242" s="11" t="s">
        <v>396</v>
      </c>
      <c r="P242" s="11" t="s">
        <v>397</v>
      </c>
      <c r="Q242" s="11" t="s">
        <v>112</v>
      </c>
      <c r="R242" s="11" t="s">
        <v>56</v>
      </c>
      <c r="S242" s="20">
        <v>20</v>
      </c>
      <c r="T242" s="11" t="s">
        <v>34</v>
      </c>
      <c r="U242" s="11" t="s">
        <v>22</v>
      </c>
      <c r="V242" s="11" t="s">
        <v>22</v>
      </c>
      <c r="W242" s="11" t="s">
        <v>23</v>
      </c>
      <c r="X242" s="11" t="s">
        <v>31</v>
      </c>
      <c r="Y242">
        <v>350</v>
      </c>
      <c r="Z242">
        <f t="shared" si="8"/>
        <v>240</v>
      </c>
    </row>
    <row r="243" spans="1:26" x14ac:dyDescent="0.35">
      <c r="A243" s="24" t="str">
        <f>+IF(B243&lt;&gt;'Terminal Handling Charge'!$B$3,"",IF(COUNTIF(B:B,B243)&gt;0,COUNTIF(B$3:B243,B243),""))</f>
        <v/>
      </c>
      <c r="B243" s="24" t="str">
        <f t="shared" si="7"/>
        <v>Terminal Handling Charge - DestinationBulgaria</v>
      </c>
      <c r="C243" s="24" t="s">
        <v>112</v>
      </c>
      <c r="D243" s="24" t="s">
        <v>747</v>
      </c>
      <c r="E243" s="1" t="s">
        <v>17</v>
      </c>
      <c r="F243" s="12" t="s">
        <v>31</v>
      </c>
      <c r="G243" s="13">
        <v>44866</v>
      </c>
      <c r="H243" s="11" t="s">
        <v>18</v>
      </c>
      <c r="I243" s="11" t="s">
        <v>18</v>
      </c>
      <c r="J243" s="11" t="s">
        <v>18</v>
      </c>
      <c r="K243" s="11" t="s">
        <v>19</v>
      </c>
      <c r="L243" s="11" t="s">
        <v>19</v>
      </c>
      <c r="M243" s="11" t="s">
        <v>19</v>
      </c>
      <c r="N243" s="11" t="s">
        <v>19</v>
      </c>
      <c r="O243" s="11" t="s">
        <v>396</v>
      </c>
      <c r="P243" s="11" t="s">
        <v>397</v>
      </c>
      <c r="Q243" s="11" t="s">
        <v>112</v>
      </c>
      <c r="R243" s="11" t="s">
        <v>40</v>
      </c>
      <c r="S243" s="20">
        <v>20</v>
      </c>
      <c r="T243" s="11" t="s">
        <v>34</v>
      </c>
      <c r="U243" s="11" t="s">
        <v>22</v>
      </c>
      <c r="V243" s="11" t="s">
        <v>22</v>
      </c>
      <c r="W243" s="11" t="s">
        <v>23</v>
      </c>
      <c r="X243" s="11" t="s">
        <v>31</v>
      </c>
      <c r="Y243">
        <v>283</v>
      </c>
      <c r="Z243">
        <f t="shared" si="8"/>
        <v>241</v>
      </c>
    </row>
    <row r="244" spans="1:26" x14ac:dyDescent="0.35">
      <c r="A244" s="24" t="str">
        <f>+IF(B244&lt;&gt;'Terminal Handling Charge'!$B$3,"",IF(COUNTIF(B:B,B244)&gt;0,COUNTIF(B$3:B244,B244),""))</f>
        <v/>
      </c>
      <c r="B244" s="24" t="str">
        <f t="shared" si="7"/>
        <v>Terminal Handling Charge - DestinationBulgaria</v>
      </c>
      <c r="C244" s="24" t="s">
        <v>112</v>
      </c>
      <c r="D244" s="24" t="s">
        <v>747</v>
      </c>
      <c r="E244" s="1" t="s">
        <v>17</v>
      </c>
      <c r="F244" s="12" t="s">
        <v>31</v>
      </c>
      <c r="G244" s="13">
        <v>44866</v>
      </c>
      <c r="H244" s="11" t="s">
        <v>18</v>
      </c>
      <c r="I244" s="11" t="s">
        <v>18</v>
      </c>
      <c r="J244" s="11" t="s">
        <v>18</v>
      </c>
      <c r="K244" s="11" t="s">
        <v>19</v>
      </c>
      <c r="L244" s="11" t="s">
        <v>19</v>
      </c>
      <c r="M244" s="11" t="s">
        <v>19</v>
      </c>
      <c r="N244" s="11" t="s">
        <v>19</v>
      </c>
      <c r="O244" s="11" t="s">
        <v>396</v>
      </c>
      <c r="P244" s="11" t="s">
        <v>397</v>
      </c>
      <c r="Q244" s="11" t="s">
        <v>112</v>
      </c>
      <c r="R244" s="11" t="s">
        <v>20</v>
      </c>
      <c r="S244" s="20">
        <v>40</v>
      </c>
      <c r="T244" s="11" t="s">
        <v>34</v>
      </c>
      <c r="U244" s="11" t="s">
        <v>22</v>
      </c>
      <c r="V244" s="11" t="s">
        <v>22</v>
      </c>
      <c r="W244" s="11" t="s">
        <v>23</v>
      </c>
      <c r="X244" s="11" t="s">
        <v>31</v>
      </c>
      <c r="Y244">
        <v>339</v>
      </c>
      <c r="Z244">
        <f t="shared" si="8"/>
        <v>242</v>
      </c>
    </row>
    <row r="245" spans="1:26" x14ac:dyDescent="0.35">
      <c r="A245" s="24" t="str">
        <f>+IF(B245&lt;&gt;'Terminal Handling Charge'!$B$3,"",IF(COUNTIF(B:B,B245)&gt;0,COUNTIF(B$3:B245,B245),""))</f>
        <v/>
      </c>
      <c r="B245" s="24" t="str">
        <f t="shared" si="7"/>
        <v>Terminal Handling Charge - DestinationBulgaria</v>
      </c>
      <c r="C245" s="24" t="s">
        <v>112</v>
      </c>
      <c r="D245" s="24" t="s">
        <v>747</v>
      </c>
      <c r="E245" s="1" t="s">
        <v>17</v>
      </c>
      <c r="F245" s="12" t="s">
        <v>31</v>
      </c>
      <c r="G245" s="13">
        <v>44866</v>
      </c>
      <c r="H245" s="11" t="s">
        <v>18</v>
      </c>
      <c r="I245" s="11" t="s">
        <v>18</v>
      </c>
      <c r="J245" s="11" t="s">
        <v>18</v>
      </c>
      <c r="K245" s="11" t="s">
        <v>19</v>
      </c>
      <c r="L245" s="11" t="s">
        <v>19</v>
      </c>
      <c r="M245" s="11" t="s">
        <v>19</v>
      </c>
      <c r="N245" s="11" t="s">
        <v>19</v>
      </c>
      <c r="O245" s="11" t="s">
        <v>396</v>
      </c>
      <c r="P245" s="11" t="s">
        <v>397</v>
      </c>
      <c r="Q245" s="11" t="s">
        <v>112</v>
      </c>
      <c r="R245" s="11" t="s">
        <v>38</v>
      </c>
      <c r="S245" s="20">
        <v>40</v>
      </c>
      <c r="T245" s="11" t="s">
        <v>34</v>
      </c>
      <c r="U245" s="11" t="s">
        <v>22</v>
      </c>
      <c r="V245" s="11" t="s">
        <v>22</v>
      </c>
      <c r="W245" s="11" t="s">
        <v>23</v>
      </c>
      <c r="X245" s="11" t="s">
        <v>31</v>
      </c>
      <c r="Y245">
        <v>610</v>
      </c>
      <c r="Z245">
        <f t="shared" si="8"/>
        <v>243</v>
      </c>
    </row>
    <row r="246" spans="1:26" x14ac:dyDescent="0.35">
      <c r="A246" s="24" t="str">
        <f>+IF(B246&lt;&gt;'Terminal Handling Charge'!$B$3,"",IF(COUNTIF(B:B,B246)&gt;0,COUNTIF(B$3:B246,B246),""))</f>
        <v/>
      </c>
      <c r="B246" s="24" t="str">
        <f t="shared" si="7"/>
        <v>Terminal Handling Charge - DestinationBulgaria</v>
      </c>
      <c r="C246" s="24" t="s">
        <v>112</v>
      </c>
      <c r="D246" s="24" t="s">
        <v>747</v>
      </c>
      <c r="E246" s="1" t="s">
        <v>17</v>
      </c>
      <c r="F246" s="12" t="s">
        <v>31</v>
      </c>
      <c r="G246" s="13">
        <v>44866</v>
      </c>
      <c r="H246" s="11" t="s">
        <v>18</v>
      </c>
      <c r="I246" s="11" t="s">
        <v>18</v>
      </c>
      <c r="J246" s="11" t="s">
        <v>18</v>
      </c>
      <c r="K246" s="11" t="s">
        <v>19</v>
      </c>
      <c r="L246" s="11" t="s">
        <v>19</v>
      </c>
      <c r="M246" s="11" t="s">
        <v>19</v>
      </c>
      <c r="N246" s="11" t="s">
        <v>19</v>
      </c>
      <c r="O246" s="11" t="s">
        <v>396</v>
      </c>
      <c r="P246" s="11" t="s">
        <v>397</v>
      </c>
      <c r="Q246" s="11" t="s">
        <v>112</v>
      </c>
      <c r="R246" s="11" t="s">
        <v>65</v>
      </c>
      <c r="S246" s="20">
        <v>45</v>
      </c>
      <c r="T246" s="11" t="s">
        <v>34</v>
      </c>
      <c r="U246" s="11" t="s">
        <v>22</v>
      </c>
      <c r="V246" s="11" t="s">
        <v>22</v>
      </c>
      <c r="W246" s="11" t="s">
        <v>23</v>
      </c>
      <c r="X246" s="11" t="s">
        <v>31</v>
      </c>
      <c r="Y246">
        <v>339</v>
      </c>
      <c r="Z246">
        <f t="shared" si="8"/>
        <v>244</v>
      </c>
    </row>
    <row r="247" spans="1:26" x14ac:dyDescent="0.35">
      <c r="A247" s="24" t="str">
        <f>+IF(B247&lt;&gt;'Terminal Handling Charge'!$B$3,"",IF(COUNTIF(B:B,B247)&gt;0,COUNTIF(B$3:B247,B247),""))</f>
        <v/>
      </c>
      <c r="B247" s="24" t="str">
        <f t="shared" si="7"/>
        <v>Terminal Handling Charge - DestinationBulgaria</v>
      </c>
      <c r="C247" s="24" t="s">
        <v>112</v>
      </c>
      <c r="D247" s="24" t="s">
        <v>747</v>
      </c>
      <c r="E247" s="1" t="s">
        <v>17</v>
      </c>
      <c r="F247" s="12" t="s">
        <v>31</v>
      </c>
      <c r="G247" s="13">
        <v>44866</v>
      </c>
      <c r="H247" s="11" t="s">
        <v>18</v>
      </c>
      <c r="I247" s="11" t="s">
        <v>18</v>
      </c>
      <c r="J247" s="11" t="s">
        <v>18</v>
      </c>
      <c r="K247" s="11" t="s">
        <v>19</v>
      </c>
      <c r="L247" s="11" t="s">
        <v>19</v>
      </c>
      <c r="M247" s="11" t="s">
        <v>19</v>
      </c>
      <c r="N247" s="11" t="s">
        <v>19</v>
      </c>
      <c r="O247" s="11" t="s">
        <v>396</v>
      </c>
      <c r="P247" s="11" t="s">
        <v>397</v>
      </c>
      <c r="Q247" s="11" t="s">
        <v>112</v>
      </c>
      <c r="R247" s="11" t="s">
        <v>40</v>
      </c>
      <c r="S247" s="20">
        <v>20</v>
      </c>
      <c r="T247" s="11" t="s">
        <v>21</v>
      </c>
      <c r="U247" s="11" t="s">
        <v>22</v>
      </c>
      <c r="V247" s="11" t="s">
        <v>22</v>
      </c>
      <c r="W247" s="11" t="s">
        <v>23</v>
      </c>
      <c r="X247" s="11" t="s">
        <v>31</v>
      </c>
      <c r="Y247">
        <v>192</v>
      </c>
      <c r="Z247">
        <f t="shared" si="8"/>
        <v>245</v>
      </c>
    </row>
    <row r="248" spans="1:26" x14ac:dyDescent="0.35">
      <c r="A248" s="24" t="str">
        <f>+IF(B248&lt;&gt;'Terminal Handling Charge'!$B$3,"",IF(COUNTIF(B:B,B248)&gt;0,COUNTIF(B$3:B248,B248),""))</f>
        <v/>
      </c>
      <c r="B248" s="24" t="str">
        <f t="shared" si="7"/>
        <v>Terminal Handling Charge - DestinationBulgaria</v>
      </c>
      <c r="C248" s="24" t="s">
        <v>112</v>
      </c>
      <c r="D248" s="24" t="s">
        <v>747</v>
      </c>
      <c r="E248" s="1" t="s">
        <v>17</v>
      </c>
      <c r="F248" s="12" t="s">
        <v>31</v>
      </c>
      <c r="G248" s="13">
        <v>44866</v>
      </c>
      <c r="H248" s="11" t="s">
        <v>18</v>
      </c>
      <c r="I248" s="11" t="s">
        <v>18</v>
      </c>
      <c r="J248" s="11" t="s">
        <v>18</v>
      </c>
      <c r="K248" s="11" t="s">
        <v>19</v>
      </c>
      <c r="L248" s="11" t="s">
        <v>19</v>
      </c>
      <c r="M248" s="11" t="s">
        <v>19</v>
      </c>
      <c r="N248" s="11" t="s">
        <v>19</v>
      </c>
      <c r="O248" s="11" t="s">
        <v>396</v>
      </c>
      <c r="P248" s="11" t="s">
        <v>397</v>
      </c>
      <c r="Q248" s="11" t="s">
        <v>112</v>
      </c>
      <c r="R248" s="11" t="s">
        <v>20</v>
      </c>
      <c r="S248" s="20">
        <v>40</v>
      </c>
      <c r="T248" s="11" t="s">
        <v>21</v>
      </c>
      <c r="U248" s="11" t="s">
        <v>22</v>
      </c>
      <c r="V248" s="11" t="s">
        <v>22</v>
      </c>
      <c r="W248" s="11" t="s">
        <v>23</v>
      </c>
      <c r="X248" s="11" t="s">
        <v>31</v>
      </c>
      <c r="Y248">
        <v>237</v>
      </c>
      <c r="Z248">
        <f t="shared" si="8"/>
        <v>246</v>
      </c>
    </row>
    <row r="249" spans="1:26" x14ac:dyDescent="0.35">
      <c r="A249" s="24" t="str">
        <f>+IF(B249&lt;&gt;'Terminal Handling Charge'!$B$3,"",IF(COUNTIF(B:B,B249)&gt;0,COUNTIF(B$3:B249,B249),""))</f>
        <v/>
      </c>
      <c r="B249" s="24" t="str">
        <f t="shared" si="7"/>
        <v>Terminal Handling Charge - DestinationBulgaria</v>
      </c>
      <c r="C249" s="24" t="s">
        <v>112</v>
      </c>
      <c r="D249" s="24" t="s">
        <v>747</v>
      </c>
      <c r="E249" s="1" t="s">
        <v>17</v>
      </c>
      <c r="F249" s="12" t="s">
        <v>31</v>
      </c>
      <c r="G249" s="13">
        <v>44866</v>
      </c>
      <c r="H249" s="11" t="s">
        <v>18</v>
      </c>
      <c r="I249" s="11" t="s">
        <v>18</v>
      </c>
      <c r="J249" s="11" t="s">
        <v>18</v>
      </c>
      <c r="K249" s="11" t="s">
        <v>19</v>
      </c>
      <c r="L249" s="11" t="s">
        <v>19</v>
      </c>
      <c r="M249" s="11" t="s">
        <v>19</v>
      </c>
      <c r="N249" s="11" t="s">
        <v>19</v>
      </c>
      <c r="O249" s="11" t="s">
        <v>396</v>
      </c>
      <c r="P249" s="11" t="s">
        <v>397</v>
      </c>
      <c r="Q249" s="11" t="s">
        <v>112</v>
      </c>
      <c r="R249" s="11" t="s">
        <v>65</v>
      </c>
      <c r="S249" s="20">
        <v>45</v>
      </c>
      <c r="T249" s="11" t="s">
        <v>21</v>
      </c>
      <c r="U249" s="11" t="s">
        <v>22</v>
      </c>
      <c r="V249" s="11" t="s">
        <v>22</v>
      </c>
      <c r="W249" s="11" t="s">
        <v>23</v>
      </c>
      <c r="X249" s="11" t="s">
        <v>31</v>
      </c>
      <c r="Y249">
        <v>237</v>
      </c>
      <c r="Z249">
        <f t="shared" si="8"/>
        <v>247</v>
      </c>
    </row>
    <row r="250" spans="1:26" x14ac:dyDescent="0.35">
      <c r="A250" s="24" t="str">
        <f>+IF(B250&lt;&gt;'Terminal Handling Charge'!$B$3,"",IF(COUNTIF(B:B,B250)&gt;0,COUNTIF(B$3:B250,B250),""))</f>
        <v/>
      </c>
      <c r="B250" s="24" t="str">
        <f t="shared" si="7"/>
        <v>Terminal Handling Charge - DestinationBulgaria</v>
      </c>
      <c r="C250" s="24" t="s">
        <v>112</v>
      </c>
      <c r="D250" s="24" t="s">
        <v>747</v>
      </c>
      <c r="E250" s="1" t="s">
        <v>17</v>
      </c>
      <c r="F250" s="12" t="s">
        <v>31</v>
      </c>
      <c r="G250" s="13">
        <v>44866</v>
      </c>
      <c r="H250" s="11" t="s">
        <v>18</v>
      </c>
      <c r="I250" s="11" t="s">
        <v>18</v>
      </c>
      <c r="J250" s="11" t="s">
        <v>18</v>
      </c>
      <c r="K250" s="11" t="s">
        <v>19</v>
      </c>
      <c r="L250" s="11" t="s">
        <v>19</v>
      </c>
      <c r="M250" s="11" t="s">
        <v>19</v>
      </c>
      <c r="N250" s="11" t="s">
        <v>19</v>
      </c>
      <c r="O250" s="11" t="s">
        <v>396</v>
      </c>
      <c r="P250" s="11" t="s">
        <v>397</v>
      </c>
      <c r="Q250" s="11" t="s">
        <v>112</v>
      </c>
      <c r="R250" s="11" t="s">
        <v>762</v>
      </c>
      <c r="S250" s="20">
        <v>20</v>
      </c>
      <c r="T250" s="11" t="s">
        <v>28</v>
      </c>
      <c r="U250" s="11" t="s">
        <v>22</v>
      </c>
      <c r="V250" s="11" t="s">
        <v>22</v>
      </c>
      <c r="W250" s="11" t="s">
        <v>23</v>
      </c>
      <c r="X250" s="11" t="s">
        <v>31</v>
      </c>
      <c r="Y250">
        <v>350</v>
      </c>
      <c r="Z250">
        <f t="shared" si="8"/>
        <v>248</v>
      </c>
    </row>
    <row r="251" spans="1:26" x14ac:dyDescent="0.35">
      <c r="A251" s="24" t="str">
        <f>+IF(B251&lt;&gt;'Terminal Handling Charge'!$B$3,"",IF(COUNTIF(B:B,B251)&gt;0,COUNTIF(B$3:B251,B251),""))</f>
        <v/>
      </c>
      <c r="B251" s="24" t="str">
        <f t="shared" si="7"/>
        <v>Terminal Handling Charge - DestinationBulgaria</v>
      </c>
      <c r="C251" s="24" t="s">
        <v>112</v>
      </c>
      <c r="D251" s="24" t="s">
        <v>747</v>
      </c>
      <c r="E251" s="1" t="s">
        <v>17</v>
      </c>
      <c r="F251" s="12" t="s">
        <v>31</v>
      </c>
      <c r="G251" s="13">
        <v>44866</v>
      </c>
      <c r="H251" s="11" t="s">
        <v>18</v>
      </c>
      <c r="I251" s="11" t="s">
        <v>18</v>
      </c>
      <c r="J251" s="11" t="s">
        <v>18</v>
      </c>
      <c r="K251" s="11" t="s">
        <v>19</v>
      </c>
      <c r="L251" s="11" t="s">
        <v>19</v>
      </c>
      <c r="M251" s="11" t="s">
        <v>19</v>
      </c>
      <c r="N251" s="11" t="s">
        <v>19</v>
      </c>
      <c r="O251" s="11" t="s">
        <v>396</v>
      </c>
      <c r="P251" s="11" t="s">
        <v>397</v>
      </c>
      <c r="Q251" s="11" t="s">
        <v>112</v>
      </c>
      <c r="R251" s="11" t="s">
        <v>38</v>
      </c>
      <c r="S251" s="20">
        <v>40</v>
      </c>
      <c r="T251" s="11" t="s">
        <v>28</v>
      </c>
      <c r="U251" s="11" t="s">
        <v>22</v>
      </c>
      <c r="V251" s="11" t="s">
        <v>22</v>
      </c>
      <c r="W251" s="11" t="s">
        <v>23</v>
      </c>
      <c r="X251" s="11" t="s">
        <v>31</v>
      </c>
      <c r="Y251">
        <v>407</v>
      </c>
      <c r="Z251">
        <f t="shared" si="8"/>
        <v>249</v>
      </c>
    </row>
    <row r="252" spans="1:26" x14ac:dyDescent="0.35">
      <c r="A252" s="24" t="str">
        <f>+IF(B252&lt;&gt;'Terminal Handling Charge'!$B$3,"",IF(COUNTIF(B:B,B252)&gt;0,COUNTIF(B$3:B252,B252),""))</f>
        <v/>
      </c>
      <c r="B252" s="24" t="str">
        <f t="shared" si="7"/>
        <v>Terminal Handling Charge - DestinationBulgaria</v>
      </c>
      <c r="C252" s="24" t="s">
        <v>112</v>
      </c>
      <c r="D252" s="24" t="s">
        <v>747</v>
      </c>
      <c r="E252" s="1" t="s">
        <v>17</v>
      </c>
      <c r="F252" s="12" t="s">
        <v>31</v>
      </c>
      <c r="G252" s="13">
        <v>44866</v>
      </c>
      <c r="H252" s="11" t="s">
        <v>18</v>
      </c>
      <c r="I252" s="11" t="s">
        <v>18</v>
      </c>
      <c r="J252" s="11" t="s">
        <v>18</v>
      </c>
      <c r="K252" s="11" t="s">
        <v>19</v>
      </c>
      <c r="L252" s="11" t="s">
        <v>19</v>
      </c>
      <c r="M252" s="11" t="s">
        <v>19</v>
      </c>
      <c r="N252" s="11" t="s">
        <v>19</v>
      </c>
      <c r="O252" s="11" t="s">
        <v>396</v>
      </c>
      <c r="P252" s="11" t="s">
        <v>397</v>
      </c>
      <c r="Q252" s="11" t="s">
        <v>112</v>
      </c>
      <c r="R252" s="11" t="s">
        <v>59</v>
      </c>
      <c r="S252" s="20">
        <v>20</v>
      </c>
      <c r="T252" s="11" t="s">
        <v>740</v>
      </c>
      <c r="U252" s="11" t="s">
        <v>22</v>
      </c>
      <c r="V252" s="11" t="s">
        <v>22</v>
      </c>
      <c r="W252" s="11" t="s">
        <v>23</v>
      </c>
      <c r="X252" s="11" t="s">
        <v>31</v>
      </c>
      <c r="Y252">
        <v>350</v>
      </c>
      <c r="Z252">
        <f t="shared" si="8"/>
        <v>250</v>
      </c>
    </row>
    <row r="253" spans="1:26" x14ac:dyDescent="0.35">
      <c r="A253" s="24" t="str">
        <f>+IF(B253&lt;&gt;'Terminal Handling Charge'!$B$3,"",IF(COUNTIF(B:B,B253)&gt;0,COUNTIF(B$3:B253,B253),""))</f>
        <v/>
      </c>
      <c r="B253" s="24" t="str">
        <f t="shared" si="7"/>
        <v>Terminal Handling Charge - DestinationBulgaria</v>
      </c>
      <c r="C253" s="24" t="s">
        <v>112</v>
      </c>
      <c r="D253" s="24" t="s">
        <v>747</v>
      </c>
      <c r="E253" s="1" t="s">
        <v>17</v>
      </c>
      <c r="F253" s="12" t="s">
        <v>31</v>
      </c>
      <c r="G253" s="13">
        <v>44866</v>
      </c>
      <c r="H253" s="11" t="s">
        <v>18</v>
      </c>
      <c r="I253" s="11" t="s">
        <v>18</v>
      </c>
      <c r="J253" s="11" t="s">
        <v>18</v>
      </c>
      <c r="K253" s="11" t="s">
        <v>19</v>
      </c>
      <c r="L253" s="11" t="s">
        <v>19</v>
      </c>
      <c r="M253" s="11" t="s">
        <v>19</v>
      </c>
      <c r="N253" s="11" t="s">
        <v>19</v>
      </c>
      <c r="O253" s="11" t="s">
        <v>396</v>
      </c>
      <c r="P253" s="11" t="s">
        <v>397</v>
      </c>
      <c r="Q253" s="11" t="s">
        <v>112</v>
      </c>
      <c r="R253" s="11" t="s">
        <v>63</v>
      </c>
      <c r="S253" s="20">
        <v>20</v>
      </c>
      <c r="T253" s="11" t="s">
        <v>740</v>
      </c>
      <c r="U253" s="11" t="s">
        <v>22</v>
      </c>
      <c r="V253" s="11" t="s">
        <v>22</v>
      </c>
      <c r="W253" s="11" t="s">
        <v>23</v>
      </c>
      <c r="X253" s="11" t="s">
        <v>31</v>
      </c>
      <c r="Y253">
        <v>350</v>
      </c>
      <c r="Z253">
        <f t="shared" si="8"/>
        <v>251</v>
      </c>
    </row>
    <row r="254" spans="1:26" x14ac:dyDescent="0.35">
      <c r="A254" s="24" t="str">
        <f>+IF(B254&lt;&gt;'Terminal Handling Charge'!$B$3,"",IF(COUNTIF(B:B,B254)&gt;0,COUNTIF(B$3:B254,B254),""))</f>
        <v/>
      </c>
      <c r="B254" s="24" t="str">
        <f t="shared" si="7"/>
        <v>Terminal Handling Charge - DestinationBulgaria</v>
      </c>
      <c r="C254" s="24" t="s">
        <v>112</v>
      </c>
      <c r="D254" s="24" t="s">
        <v>747</v>
      </c>
      <c r="E254" s="1" t="s">
        <v>17</v>
      </c>
      <c r="F254" s="12" t="s">
        <v>31</v>
      </c>
      <c r="G254" s="13">
        <v>44866</v>
      </c>
      <c r="H254" s="11" t="s">
        <v>18</v>
      </c>
      <c r="I254" s="11" t="s">
        <v>18</v>
      </c>
      <c r="J254" s="11" t="s">
        <v>18</v>
      </c>
      <c r="K254" s="11" t="s">
        <v>19</v>
      </c>
      <c r="L254" s="11" t="s">
        <v>19</v>
      </c>
      <c r="M254" s="11" t="s">
        <v>19</v>
      </c>
      <c r="N254" s="11" t="s">
        <v>19</v>
      </c>
      <c r="O254" s="11" t="s">
        <v>396</v>
      </c>
      <c r="P254" s="11" t="s">
        <v>397</v>
      </c>
      <c r="Q254" s="11" t="s">
        <v>112</v>
      </c>
      <c r="R254" s="11" t="s">
        <v>77</v>
      </c>
      <c r="S254" s="20">
        <v>20</v>
      </c>
      <c r="T254" s="11" t="s">
        <v>740</v>
      </c>
      <c r="U254" s="11" t="s">
        <v>22</v>
      </c>
      <c r="V254" s="11" t="s">
        <v>22</v>
      </c>
      <c r="W254" s="11" t="s">
        <v>23</v>
      </c>
      <c r="X254" s="11" t="s">
        <v>31</v>
      </c>
      <c r="Y254">
        <v>350</v>
      </c>
      <c r="Z254">
        <f t="shared" si="8"/>
        <v>252</v>
      </c>
    </row>
    <row r="255" spans="1:26" x14ac:dyDescent="0.35">
      <c r="A255" s="24" t="str">
        <f>+IF(B255&lt;&gt;'Terminal Handling Charge'!$B$3,"",IF(COUNTIF(B:B,B255)&gt;0,COUNTIF(B$3:B255,B255),""))</f>
        <v/>
      </c>
      <c r="B255" s="24" t="str">
        <f t="shared" si="7"/>
        <v>Terminal Handling Charge - DestinationBulgaria</v>
      </c>
      <c r="C255" s="24" t="s">
        <v>112</v>
      </c>
      <c r="D255" s="24" t="s">
        <v>747</v>
      </c>
      <c r="E255" s="1" t="s">
        <v>17</v>
      </c>
      <c r="F255" s="12" t="s">
        <v>31</v>
      </c>
      <c r="G255" s="13">
        <v>44866</v>
      </c>
      <c r="H255" s="11" t="s">
        <v>18</v>
      </c>
      <c r="I255" s="11" t="s">
        <v>18</v>
      </c>
      <c r="J255" s="11" t="s">
        <v>18</v>
      </c>
      <c r="K255" s="11" t="s">
        <v>19</v>
      </c>
      <c r="L255" s="11" t="s">
        <v>19</v>
      </c>
      <c r="M255" s="11" t="s">
        <v>19</v>
      </c>
      <c r="N255" s="11" t="s">
        <v>19</v>
      </c>
      <c r="O255" s="11" t="s">
        <v>396</v>
      </c>
      <c r="P255" s="11" t="s">
        <v>397</v>
      </c>
      <c r="Q255" s="11" t="s">
        <v>112</v>
      </c>
      <c r="R255" s="11" t="s">
        <v>61</v>
      </c>
      <c r="S255" s="20">
        <v>20</v>
      </c>
      <c r="T255" s="11" t="s">
        <v>740</v>
      </c>
      <c r="U255" s="11" t="s">
        <v>22</v>
      </c>
      <c r="V255" s="11" t="s">
        <v>22</v>
      </c>
      <c r="W255" s="11" t="s">
        <v>23</v>
      </c>
      <c r="X255" s="11" t="s">
        <v>31</v>
      </c>
      <c r="Y255">
        <v>350</v>
      </c>
      <c r="Z255">
        <f t="shared" si="8"/>
        <v>253</v>
      </c>
    </row>
    <row r="256" spans="1:26" x14ac:dyDescent="0.35">
      <c r="A256" s="24" t="str">
        <f>+IF(B256&lt;&gt;'Terminal Handling Charge'!$B$3,"",IF(COUNTIF(B:B,B256)&gt;0,COUNTIF(B$3:B256,B256),""))</f>
        <v/>
      </c>
      <c r="B256" s="24" t="str">
        <f t="shared" si="7"/>
        <v>Terminal Handling Charge - DestinationBulgaria</v>
      </c>
      <c r="C256" s="24" t="s">
        <v>112</v>
      </c>
      <c r="D256" s="24" t="s">
        <v>747</v>
      </c>
      <c r="E256" s="1" t="s">
        <v>17</v>
      </c>
      <c r="F256" s="12" t="s">
        <v>31</v>
      </c>
      <c r="G256" s="13">
        <v>44866</v>
      </c>
      <c r="H256" s="11" t="s">
        <v>18</v>
      </c>
      <c r="I256" s="11" t="s">
        <v>18</v>
      </c>
      <c r="J256" s="11" t="s">
        <v>18</v>
      </c>
      <c r="K256" s="11" t="s">
        <v>19</v>
      </c>
      <c r="L256" s="11" t="s">
        <v>19</v>
      </c>
      <c r="M256" s="11" t="s">
        <v>19</v>
      </c>
      <c r="N256" s="11" t="s">
        <v>19</v>
      </c>
      <c r="O256" s="11" t="s">
        <v>396</v>
      </c>
      <c r="P256" s="11" t="s">
        <v>397</v>
      </c>
      <c r="Q256" s="11" t="s">
        <v>112</v>
      </c>
      <c r="R256" s="11" t="s">
        <v>58</v>
      </c>
      <c r="S256" s="20">
        <v>40</v>
      </c>
      <c r="T256" s="11" t="s">
        <v>740</v>
      </c>
      <c r="U256" s="11" t="s">
        <v>22</v>
      </c>
      <c r="V256" s="11" t="s">
        <v>22</v>
      </c>
      <c r="W256" s="11" t="s">
        <v>23</v>
      </c>
      <c r="X256" s="11" t="s">
        <v>31</v>
      </c>
      <c r="Y256">
        <v>407</v>
      </c>
      <c r="Z256">
        <f t="shared" si="8"/>
        <v>254</v>
      </c>
    </row>
    <row r="257" spans="1:26" x14ac:dyDescent="0.35">
      <c r="A257" s="24" t="str">
        <f>+IF(B257&lt;&gt;'Terminal Handling Charge'!$B$3,"",IF(COUNTIF(B:B,B257)&gt;0,COUNTIF(B$3:B257,B257),""))</f>
        <v/>
      </c>
      <c r="B257" s="24" t="str">
        <f t="shared" si="7"/>
        <v>Terminal Handling Charge - DestinationBulgaria</v>
      </c>
      <c r="C257" s="24" t="s">
        <v>112</v>
      </c>
      <c r="D257" s="24" t="s">
        <v>747</v>
      </c>
      <c r="E257" s="1" t="s">
        <v>17</v>
      </c>
      <c r="F257" s="12" t="s">
        <v>31</v>
      </c>
      <c r="G257" s="13">
        <v>44866</v>
      </c>
      <c r="H257" s="11" t="s">
        <v>18</v>
      </c>
      <c r="I257" s="11" t="s">
        <v>18</v>
      </c>
      <c r="J257" s="11" t="s">
        <v>18</v>
      </c>
      <c r="K257" s="11" t="s">
        <v>19</v>
      </c>
      <c r="L257" s="11" t="s">
        <v>19</v>
      </c>
      <c r="M257" s="11" t="s">
        <v>19</v>
      </c>
      <c r="N257" s="11" t="s">
        <v>19</v>
      </c>
      <c r="O257" s="11" t="s">
        <v>396</v>
      </c>
      <c r="P257" s="11" t="s">
        <v>397</v>
      </c>
      <c r="Q257" s="11" t="s">
        <v>112</v>
      </c>
      <c r="R257" s="11" t="s">
        <v>64</v>
      </c>
      <c r="S257" s="20">
        <v>40</v>
      </c>
      <c r="T257" s="11" t="s">
        <v>740</v>
      </c>
      <c r="U257" s="11" t="s">
        <v>22</v>
      </c>
      <c r="V257" s="11" t="s">
        <v>22</v>
      </c>
      <c r="W257" s="11" t="s">
        <v>23</v>
      </c>
      <c r="X257" s="11" t="s">
        <v>31</v>
      </c>
      <c r="Y257">
        <v>407</v>
      </c>
      <c r="Z257">
        <f t="shared" si="8"/>
        <v>255</v>
      </c>
    </row>
    <row r="258" spans="1:26" x14ac:dyDescent="0.35">
      <c r="A258" s="24" t="str">
        <f>+IF(B258&lt;&gt;'Terminal Handling Charge'!$B$3,"",IF(COUNTIF(B:B,B258)&gt;0,COUNTIF(B$3:B258,B258),""))</f>
        <v/>
      </c>
      <c r="B258" s="24" t="str">
        <f t="shared" si="7"/>
        <v>Terminal Handling Charge - DestinationBulgaria</v>
      </c>
      <c r="C258" s="24" t="s">
        <v>112</v>
      </c>
      <c r="D258" s="24" t="s">
        <v>747</v>
      </c>
      <c r="E258" s="1" t="s">
        <v>17</v>
      </c>
      <c r="F258" s="12" t="s">
        <v>31</v>
      </c>
      <c r="G258" s="13">
        <v>44866</v>
      </c>
      <c r="H258" s="11" t="s">
        <v>18</v>
      </c>
      <c r="I258" s="11" t="s">
        <v>18</v>
      </c>
      <c r="J258" s="11" t="s">
        <v>18</v>
      </c>
      <c r="K258" s="11" t="s">
        <v>19</v>
      </c>
      <c r="L258" s="11" t="s">
        <v>19</v>
      </c>
      <c r="M258" s="11" t="s">
        <v>19</v>
      </c>
      <c r="N258" s="11" t="s">
        <v>19</v>
      </c>
      <c r="O258" s="11" t="s">
        <v>396</v>
      </c>
      <c r="P258" s="11" t="s">
        <v>397</v>
      </c>
      <c r="Q258" s="11" t="s">
        <v>112</v>
      </c>
      <c r="R258" s="11" t="s">
        <v>60</v>
      </c>
      <c r="S258" s="20">
        <v>40</v>
      </c>
      <c r="T258" s="11" t="s">
        <v>740</v>
      </c>
      <c r="U258" s="11" t="s">
        <v>22</v>
      </c>
      <c r="V258" s="11" t="s">
        <v>22</v>
      </c>
      <c r="W258" s="11" t="s">
        <v>23</v>
      </c>
      <c r="X258" s="11" t="s">
        <v>31</v>
      </c>
      <c r="Y258">
        <v>407</v>
      </c>
      <c r="Z258">
        <f t="shared" si="8"/>
        <v>256</v>
      </c>
    </row>
    <row r="259" spans="1:26" x14ac:dyDescent="0.35">
      <c r="A259" s="24" t="str">
        <f>+IF(B259&lt;&gt;'Terminal Handling Charge'!$B$3,"",IF(COUNTIF(B:B,B259)&gt;0,COUNTIF(B$3:B259,B259),""))</f>
        <v/>
      </c>
      <c r="B259" s="24" t="str">
        <f t="shared" ref="B259:B317" si="9">D259&amp;C259</f>
        <v>Terminal Handling Charge - DestinationBulgaria</v>
      </c>
      <c r="C259" s="24" t="s">
        <v>112</v>
      </c>
      <c r="D259" s="24" t="s">
        <v>747</v>
      </c>
      <c r="E259" s="1" t="s">
        <v>17</v>
      </c>
      <c r="F259" s="12" t="s">
        <v>31</v>
      </c>
      <c r="G259" s="13">
        <v>44866</v>
      </c>
      <c r="H259" s="11" t="s">
        <v>18</v>
      </c>
      <c r="I259" s="11" t="s">
        <v>18</v>
      </c>
      <c r="J259" s="11" t="s">
        <v>18</v>
      </c>
      <c r="K259" s="11" t="s">
        <v>19</v>
      </c>
      <c r="L259" s="11" t="s">
        <v>19</v>
      </c>
      <c r="M259" s="11" t="s">
        <v>19</v>
      </c>
      <c r="N259" s="11" t="s">
        <v>19</v>
      </c>
      <c r="O259" s="11" t="s">
        <v>396</v>
      </c>
      <c r="P259" s="11" t="s">
        <v>397</v>
      </c>
      <c r="Q259" s="11" t="s">
        <v>112</v>
      </c>
      <c r="R259" s="11" t="s">
        <v>33</v>
      </c>
      <c r="S259" s="20">
        <v>40</v>
      </c>
      <c r="T259" s="11" t="s">
        <v>740</v>
      </c>
      <c r="U259" s="11" t="s">
        <v>22</v>
      </c>
      <c r="V259" s="11" t="s">
        <v>22</v>
      </c>
      <c r="W259" s="11" t="s">
        <v>23</v>
      </c>
      <c r="X259" s="11" t="s">
        <v>31</v>
      </c>
      <c r="Y259">
        <v>407</v>
      </c>
      <c r="Z259">
        <f t="shared" ref="Z259:Z317" si="10">Z258+1</f>
        <v>257</v>
      </c>
    </row>
    <row r="260" spans="1:26" x14ac:dyDescent="0.35">
      <c r="A260" s="24" t="str">
        <f>+IF(B260&lt;&gt;'Terminal Handling Charge'!$B$3,"",IF(COUNTIF(B:B,B260)&gt;0,COUNTIF(B$3:B260,B260),""))</f>
        <v/>
      </c>
      <c r="B260" s="24" t="str">
        <f t="shared" si="9"/>
        <v>Terminal Handling Charge - DestinationCanada</v>
      </c>
      <c r="C260" s="24" t="s">
        <v>48</v>
      </c>
      <c r="D260" s="24" t="s">
        <v>747</v>
      </c>
      <c r="E260" s="1" t="s">
        <v>105</v>
      </c>
      <c r="F260" s="12" t="s">
        <v>758</v>
      </c>
      <c r="G260" s="13">
        <v>44866</v>
      </c>
      <c r="H260" s="11" t="s">
        <v>18</v>
      </c>
      <c r="I260" s="11" t="s">
        <v>18</v>
      </c>
      <c r="J260" s="11" t="s">
        <v>18</v>
      </c>
      <c r="K260" s="11" t="s">
        <v>19</v>
      </c>
      <c r="L260" s="11" t="s">
        <v>19</v>
      </c>
      <c r="M260" s="11" t="s">
        <v>19</v>
      </c>
      <c r="N260" s="11" t="s">
        <v>19</v>
      </c>
      <c r="O260" s="11" t="s">
        <v>117</v>
      </c>
      <c r="P260" s="11" t="s">
        <v>118</v>
      </c>
      <c r="Q260" s="11" t="s">
        <v>48</v>
      </c>
      <c r="R260" s="11" t="s">
        <v>57</v>
      </c>
      <c r="S260" s="20">
        <v>20</v>
      </c>
      <c r="T260" s="11" t="s">
        <v>21</v>
      </c>
      <c r="U260" s="11" t="s">
        <v>22</v>
      </c>
      <c r="V260" s="11" t="s">
        <v>22</v>
      </c>
      <c r="W260" s="11" t="s">
        <v>23</v>
      </c>
      <c r="X260" s="11" t="s">
        <v>24</v>
      </c>
      <c r="Y260">
        <v>395</v>
      </c>
      <c r="Z260">
        <f t="shared" si="10"/>
        <v>258</v>
      </c>
    </row>
    <row r="261" spans="1:26" x14ac:dyDescent="0.35">
      <c r="A261" s="24" t="str">
        <f>+IF(B261&lt;&gt;'Terminal Handling Charge'!$B$3,"",IF(COUNTIF(B:B,B261)&gt;0,COUNTIF(B$3:B261,B261),""))</f>
        <v/>
      </c>
      <c r="B261" s="24" t="str">
        <f t="shared" si="9"/>
        <v>Terminal Handling Charge - DestinationCanada</v>
      </c>
      <c r="C261" s="24" t="s">
        <v>48</v>
      </c>
      <c r="D261" s="24" t="s">
        <v>747</v>
      </c>
      <c r="E261" s="1" t="s">
        <v>105</v>
      </c>
      <c r="F261" s="12" t="s">
        <v>758</v>
      </c>
      <c r="G261" s="13">
        <v>44866</v>
      </c>
      <c r="H261" s="11" t="s">
        <v>18</v>
      </c>
      <c r="I261" s="11" t="s">
        <v>18</v>
      </c>
      <c r="J261" s="11" t="s">
        <v>18</v>
      </c>
      <c r="K261" s="11" t="s">
        <v>19</v>
      </c>
      <c r="L261" s="11" t="s">
        <v>19</v>
      </c>
      <c r="M261" s="11" t="s">
        <v>19</v>
      </c>
      <c r="N261" s="11" t="s">
        <v>19</v>
      </c>
      <c r="O261" s="11" t="s">
        <v>117</v>
      </c>
      <c r="P261" s="11" t="s">
        <v>118</v>
      </c>
      <c r="Q261" s="11" t="s">
        <v>48</v>
      </c>
      <c r="R261" s="11" t="s">
        <v>116</v>
      </c>
      <c r="S261" s="20">
        <v>40</v>
      </c>
      <c r="T261" s="11" t="s">
        <v>21</v>
      </c>
      <c r="U261" s="11" t="s">
        <v>22</v>
      </c>
      <c r="V261" s="11" t="s">
        <v>22</v>
      </c>
      <c r="W261" s="11" t="s">
        <v>23</v>
      </c>
      <c r="X261" s="11" t="s">
        <v>24</v>
      </c>
      <c r="Y261">
        <v>395</v>
      </c>
      <c r="Z261">
        <f t="shared" si="10"/>
        <v>259</v>
      </c>
    </row>
    <row r="262" spans="1:26" x14ac:dyDescent="0.35">
      <c r="A262" s="24" t="str">
        <f>+IF(B262&lt;&gt;'Terminal Handling Charge'!$B$3,"",IF(COUNTIF(B:B,B262)&gt;0,COUNTIF(B$3:B262,B262),""))</f>
        <v/>
      </c>
      <c r="B262" s="24" t="str">
        <f t="shared" si="9"/>
        <v>Terminal Handling Charge - DestinationChile</v>
      </c>
      <c r="C262" s="24" t="s">
        <v>724</v>
      </c>
      <c r="D262" s="24" t="s">
        <v>747</v>
      </c>
      <c r="E262" s="1" t="s">
        <v>227</v>
      </c>
      <c r="F262" s="12" t="s">
        <v>757</v>
      </c>
      <c r="G262" s="13">
        <v>44866</v>
      </c>
      <c r="H262" s="11" t="s">
        <v>18</v>
      </c>
      <c r="I262" s="11" t="s">
        <v>18</v>
      </c>
      <c r="J262" s="11" t="s">
        <v>18</v>
      </c>
      <c r="K262" s="11" t="s">
        <v>19</v>
      </c>
      <c r="L262" s="11" t="s">
        <v>19</v>
      </c>
      <c r="M262" s="11" t="s">
        <v>19</v>
      </c>
      <c r="N262" s="11" t="s">
        <v>19</v>
      </c>
      <c r="O262" s="11" t="s">
        <v>549</v>
      </c>
      <c r="P262" s="11" t="s">
        <v>550</v>
      </c>
      <c r="Q262" s="11" t="s">
        <v>724</v>
      </c>
      <c r="R262" s="11" t="s">
        <v>30</v>
      </c>
      <c r="S262" s="20" t="s">
        <v>30</v>
      </c>
      <c r="T262" s="11" t="s">
        <v>21</v>
      </c>
      <c r="U262" s="11" t="s">
        <v>22</v>
      </c>
      <c r="V262" s="11" t="s">
        <v>22</v>
      </c>
      <c r="W262" s="11" t="s">
        <v>23</v>
      </c>
      <c r="X262" s="11" t="s">
        <v>24</v>
      </c>
      <c r="Y262">
        <v>140</v>
      </c>
      <c r="Z262">
        <f t="shared" si="10"/>
        <v>260</v>
      </c>
    </row>
    <row r="263" spans="1:26" x14ac:dyDescent="0.35">
      <c r="A263" s="24" t="str">
        <f>+IF(B263&lt;&gt;'Terminal Handling Charge'!$B$3,"",IF(COUNTIF(B:B,B263)&gt;0,COUNTIF(B$3:B263,B263),""))</f>
        <v/>
      </c>
      <c r="B263" s="24" t="str">
        <f t="shared" si="9"/>
        <v>Terminal Handling Charge - DestinationChile</v>
      </c>
      <c r="C263" s="24" t="s">
        <v>724</v>
      </c>
      <c r="D263" s="24" t="s">
        <v>747</v>
      </c>
      <c r="E263" s="1" t="s">
        <v>227</v>
      </c>
      <c r="F263" s="12" t="s">
        <v>757</v>
      </c>
      <c r="G263" s="13">
        <v>44866</v>
      </c>
      <c r="H263" s="11" t="s">
        <v>18</v>
      </c>
      <c r="I263" s="11" t="s">
        <v>18</v>
      </c>
      <c r="J263" s="11" t="s">
        <v>18</v>
      </c>
      <c r="K263" s="11" t="s">
        <v>19</v>
      </c>
      <c r="L263" s="11" t="s">
        <v>19</v>
      </c>
      <c r="M263" s="11" t="s">
        <v>19</v>
      </c>
      <c r="N263" s="11" t="s">
        <v>19</v>
      </c>
      <c r="O263" s="11" t="s">
        <v>549</v>
      </c>
      <c r="P263" s="11" t="s">
        <v>550</v>
      </c>
      <c r="Q263" s="11" t="s">
        <v>724</v>
      </c>
      <c r="R263" s="11" t="s">
        <v>27</v>
      </c>
      <c r="S263" s="20" t="s">
        <v>27</v>
      </c>
      <c r="T263" s="11" t="s">
        <v>28</v>
      </c>
      <c r="U263" s="11" t="s">
        <v>22</v>
      </c>
      <c r="V263" s="11" t="s">
        <v>22</v>
      </c>
      <c r="W263" s="11" t="s">
        <v>23</v>
      </c>
      <c r="X263" s="11" t="s">
        <v>24</v>
      </c>
      <c r="Y263">
        <v>270</v>
      </c>
      <c r="Z263">
        <f t="shared" si="10"/>
        <v>261</v>
      </c>
    </row>
    <row r="264" spans="1:26" x14ac:dyDescent="0.35">
      <c r="A264" s="24" t="str">
        <f>+IF(B264&lt;&gt;'Terminal Handling Charge'!$B$3,"",IF(COUNTIF(B:B,B264)&gt;0,COUNTIF(B$3:B264,B264),""))</f>
        <v/>
      </c>
      <c r="B264" s="24" t="str">
        <f t="shared" si="9"/>
        <v>Terminal Handling Charge - DestinationSpain</v>
      </c>
      <c r="C264" s="24" t="s">
        <v>669</v>
      </c>
      <c r="D264" s="24" t="s">
        <v>747</v>
      </c>
      <c r="E264" s="1" t="s">
        <v>753</v>
      </c>
      <c r="F264" s="12" t="s">
        <v>31</v>
      </c>
      <c r="G264" s="13">
        <v>44866</v>
      </c>
      <c r="H264" s="11" t="s">
        <v>18</v>
      </c>
      <c r="I264" s="11" t="s">
        <v>18</v>
      </c>
      <c r="J264" s="11" t="s">
        <v>18</v>
      </c>
      <c r="K264" s="11" t="s">
        <v>19</v>
      </c>
      <c r="L264" s="11" t="s">
        <v>19</v>
      </c>
      <c r="M264" s="11" t="s">
        <v>19</v>
      </c>
      <c r="N264" s="11" t="s">
        <v>19</v>
      </c>
      <c r="O264" s="11" t="s">
        <v>453</v>
      </c>
      <c r="P264" s="11" t="s">
        <v>454</v>
      </c>
      <c r="Q264" s="11" t="s">
        <v>669</v>
      </c>
      <c r="R264" s="11" t="s">
        <v>30</v>
      </c>
      <c r="S264" s="20" t="s">
        <v>30</v>
      </c>
      <c r="T264" s="11" t="s">
        <v>21</v>
      </c>
      <c r="U264" s="11" t="s">
        <v>22</v>
      </c>
      <c r="V264" s="11" t="s">
        <v>22</v>
      </c>
      <c r="W264" s="11" t="s">
        <v>23</v>
      </c>
      <c r="X264" s="11" t="s">
        <v>31</v>
      </c>
      <c r="Y264">
        <v>245</v>
      </c>
      <c r="Z264">
        <f t="shared" si="10"/>
        <v>262</v>
      </c>
    </row>
    <row r="265" spans="1:26" x14ac:dyDescent="0.35">
      <c r="A265" s="24" t="str">
        <f>+IF(B265&lt;&gt;'Terminal Handling Charge'!$B$3,"",IF(COUNTIF(B:B,B265)&gt;0,COUNTIF(B$3:B265,B265),""))</f>
        <v/>
      </c>
      <c r="B265" s="24" t="str">
        <f t="shared" si="9"/>
        <v>Terminal Handling Charge - DestinationSpain</v>
      </c>
      <c r="C265" s="24" t="s">
        <v>669</v>
      </c>
      <c r="D265" s="24" t="s">
        <v>747</v>
      </c>
      <c r="E265" s="1" t="s">
        <v>753</v>
      </c>
      <c r="F265" s="12" t="s">
        <v>31</v>
      </c>
      <c r="G265" s="13">
        <v>44866</v>
      </c>
      <c r="H265" s="11" t="s">
        <v>18</v>
      </c>
      <c r="I265" s="11" t="s">
        <v>18</v>
      </c>
      <c r="J265" s="11" t="s">
        <v>18</v>
      </c>
      <c r="K265" s="11" t="s">
        <v>19</v>
      </c>
      <c r="L265" s="11" t="s">
        <v>19</v>
      </c>
      <c r="M265" s="11" t="s">
        <v>19</v>
      </c>
      <c r="N265" s="11" t="s">
        <v>19</v>
      </c>
      <c r="O265" s="11" t="s">
        <v>453</v>
      </c>
      <c r="P265" s="11" t="s">
        <v>454</v>
      </c>
      <c r="Q265" s="11" t="s">
        <v>669</v>
      </c>
      <c r="R265" s="11" t="s">
        <v>27</v>
      </c>
      <c r="S265" s="20" t="s">
        <v>27</v>
      </c>
      <c r="T265" s="11" t="s">
        <v>28</v>
      </c>
      <c r="U265" s="11" t="s">
        <v>22</v>
      </c>
      <c r="V265" s="11" t="s">
        <v>22</v>
      </c>
      <c r="W265" s="11" t="s">
        <v>23</v>
      </c>
      <c r="X265" s="11" t="s">
        <v>31</v>
      </c>
      <c r="Y265">
        <v>340</v>
      </c>
      <c r="Z265">
        <f t="shared" si="10"/>
        <v>263</v>
      </c>
    </row>
    <row r="266" spans="1:26" x14ac:dyDescent="0.35">
      <c r="A266" s="24" t="str">
        <f>+IF(B266&lt;&gt;'Terminal Handling Charge'!$B$3,"",IF(COUNTIF(B:B,B266)&gt;0,COUNTIF(B$3:B266,B266),""))</f>
        <v/>
      </c>
      <c r="B266" s="24" t="str">
        <f t="shared" si="9"/>
        <v>Terminal Handling Charge - DestinationArgentina</v>
      </c>
      <c r="C266" s="24" t="s">
        <v>697</v>
      </c>
      <c r="D266" s="24" t="s">
        <v>747</v>
      </c>
      <c r="E266" s="1" t="s">
        <v>55</v>
      </c>
      <c r="F266" s="12" t="s">
        <v>757</v>
      </c>
      <c r="G266" s="13">
        <v>44866</v>
      </c>
      <c r="H266" s="11" t="s">
        <v>18</v>
      </c>
      <c r="I266" s="11" t="s">
        <v>18</v>
      </c>
      <c r="J266" s="11" t="s">
        <v>18</v>
      </c>
      <c r="K266" s="11" t="s">
        <v>19</v>
      </c>
      <c r="L266" s="11" t="s">
        <v>19</v>
      </c>
      <c r="M266" s="11" t="s">
        <v>19</v>
      </c>
      <c r="N266" s="11" t="s">
        <v>19</v>
      </c>
      <c r="O266" s="11" t="s">
        <v>260</v>
      </c>
      <c r="P266" s="11" t="s">
        <v>261</v>
      </c>
      <c r="Q266" s="11" t="s">
        <v>697</v>
      </c>
      <c r="R266" s="11" t="s">
        <v>40</v>
      </c>
      <c r="S266" s="20">
        <v>20</v>
      </c>
      <c r="T266" s="11" t="s">
        <v>21</v>
      </c>
      <c r="U266" s="11" t="s">
        <v>22</v>
      </c>
      <c r="V266" s="11" t="s">
        <v>22</v>
      </c>
      <c r="W266" s="11" t="s">
        <v>23</v>
      </c>
      <c r="X266" s="11" t="s">
        <v>24</v>
      </c>
      <c r="Y266">
        <v>460</v>
      </c>
      <c r="Z266">
        <f t="shared" si="10"/>
        <v>264</v>
      </c>
    </row>
    <row r="267" spans="1:26" x14ac:dyDescent="0.35">
      <c r="A267" s="24" t="str">
        <f>+IF(B267&lt;&gt;'Terminal Handling Charge'!$B$3,"",IF(COUNTIF(B:B,B267)&gt;0,COUNTIF(B$3:B267,B267),""))</f>
        <v/>
      </c>
      <c r="B267" s="24" t="str">
        <f t="shared" si="9"/>
        <v>Terminal Handling Charge - DestinationArgentina</v>
      </c>
      <c r="C267" s="24" t="s">
        <v>697</v>
      </c>
      <c r="D267" s="24" t="s">
        <v>747</v>
      </c>
      <c r="E267" s="1" t="s">
        <v>55</v>
      </c>
      <c r="F267" s="12" t="s">
        <v>757</v>
      </c>
      <c r="G267" s="13">
        <v>44866</v>
      </c>
      <c r="H267" s="11" t="s">
        <v>18</v>
      </c>
      <c r="I267" s="11" t="s">
        <v>18</v>
      </c>
      <c r="J267" s="11" t="s">
        <v>18</v>
      </c>
      <c r="K267" s="11" t="s">
        <v>19</v>
      </c>
      <c r="L267" s="11" t="s">
        <v>19</v>
      </c>
      <c r="M267" s="11" t="s">
        <v>19</v>
      </c>
      <c r="N267" s="11" t="s">
        <v>19</v>
      </c>
      <c r="O267" s="11" t="s">
        <v>260</v>
      </c>
      <c r="P267" s="11" t="s">
        <v>261</v>
      </c>
      <c r="Q267" s="11" t="s">
        <v>697</v>
      </c>
      <c r="R267" s="11" t="s">
        <v>20</v>
      </c>
      <c r="S267" s="20">
        <v>40</v>
      </c>
      <c r="T267" s="11" t="s">
        <v>21</v>
      </c>
      <c r="U267" s="11" t="s">
        <v>22</v>
      </c>
      <c r="V267" s="11" t="s">
        <v>22</v>
      </c>
      <c r="W267" s="11" t="s">
        <v>23</v>
      </c>
      <c r="X267" s="11" t="s">
        <v>24</v>
      </c>
      <c r="Y267">
        <v>460</v>
      </c>
      <c r="Z267">
        <f t="shared" si="10"/>
        <v>265</v>
      </c>
    </row>
    <row r="268" spans="1:26" x14ac:dyDescent="0.35">
      <c r="A268" s="24" t="str">
        <f>+IF(B268&lt;&gt;'Terminal Handling Charge'!$B$3,"",IF(COUNTIF(B:B,B268)&gt;0,COUNTIF(B$3:B268,B268),""))</f>
        <v/>
      </c>
      <c r="B268" s="24" t="str">
        <f t="shared" si="9"/>
        <v>Terminal Handling Charge - DestinationArgentina</v>
      </c>
      <c r="C268" s="24" t="s">
        <v>697</v>
      </c>
      <c r="D268" s="24" t="s">
        <v>747</v>
      </c>
      <c r="E268" s="1" t="s">
        <v>55</v>
      </c>
      <c r="F268" s="12" t="s">
        <v>757</v>
      </c>
      <c r="G268" s="13">
        <v>44866</v>
      </c>
      <c r="H268" s="11" t="s">
        <v>18</v>
      </c>
      <c r="I268" s="11" t="s">
        <v>18</v>
      </c>
      <c r="J268" s="11" t="s">
        <v>18</v>
      </c>
      <c r="K268" s="11" t="s">
        <v>19</v>
      </c>
      <c r="L268" s="11" t="s">
        <v>19</v>
      </c>
      <c r="M268" s="11" t="s">
        <v>19</v>
      </c>
      <c r="N268" s="11" t="s">
        <v>19</v>
      </c>
      <c r="O268" s="11" t="s">
        <v>260</v>
      </c>
      <c r="P268" s="11" t="s">
        <v>261</v>
      </c>
      <c r="Q268" s="11" t="s">
        <v>697</v>
      </c>
      <c r="R268" s="11" t="s">
        <v>65</v>
      </c>
      <c r="S268" s="20">
        <v>45</v>
      </c>
      <c r="T268" s="11" t="s">
        <v>21</v>
      </c>
      <c r="U268" s="11" t="s">
        <v>22</v>
      </c>
      <c r="V268" s="11" t="s">
        <v>22</v>
      </c>
      <c r="W268" s="11" t="s">
        <v>23</v>
      </c>
      <c r="X268" s="11" t="s">
        <v>24</v>
      </c>
      <c r="Y268">
        <v>460</v>
      </c>
      <c r="Z268">
        <f t="shared" si="10"/>
        <v>266</v>
      </c>
    </row>
    <row r="269" spans="1:26" x14ac:dyDescent="0.35">
      <c r="A269" s="24" t="str">
        <f>+IF(B269&lt;&gt;'Terminal Handling Charge'!$B$3,"",IF(COUNTIF(B:B,B269)&gt;0,COUNTIF(B$3:B269,B269),""))</f>
        <v/>
      </c>
      <c r="B269" s="24" t="str">
        <f t="shared" si="9"/>
        <v>Terminal Handling Charge - DestinationArgentina</v>
      </c>
      <c r="C269" s="24" t="s">
        <v>697</v>
      </c>
      <c r="D269" s="24" t="s">
        <v>747</v>
      </c>
      <c r="E269" s="1" t="s">
        <v>55</v>
      </c>
      <c r="F269" s="12" t="s">
        <v>757</v>
      </c>
      <c r="G269" s="13">
        <v>44866</v>
      </c>
      <c r="H269" s="11" t="s">
        <v>18</v>
      </c>
      <c r="I269" s="11" t="s">
        <v>18</v>
      </c>
      <c r="J269" s="11" t="s">
        <v>18</v>
      </c>
      <c r="K269" s="11" t="s">
        <v>19</v>
      </c>
      <c r="L269" s="11" t="s">
        <v>19</v>
      </c>
      <c r="M269" s="11" t="s">
        <v>19</v>
      </c>
      <c r="N269" s="11" t="s">
        <v>19</v>
      </c>
      <c r="O269" s="11" t="s">
        <v>260</v>
      </c>
      <c r="P269" s="11" t="s">
        <v>261</v>
      </c>
      <c r="Q269" s="11" t="s">
        <v>697</v>
      </c>
      <c r="R269" s="11" t="s">
        <v>762</v>
      </c>
      <c r="S269" s="20">
        <v>20</v>
      </c>
      <c r="T269" s="11" t="s">
        <v>28</v>
      </c>
      <c r="U269" s="11" t="s">
        <v>22</v>
      </c>
      <c r="V269" s="11" t="s">
        <v>22</v>
      </c>
      <c r="W269" s="11" t="s">
        <v>23</v>
      </c>
      <c r="X269" s="11" t="s">
        <v>24</v>
      </c>
      <c r="Y269">
        <v>575</v>
      </c>
      <c r="Z269">
        <f t="shared" si="10"/>
        <v>267</v>
      </c>
    </row>
    <row r="270" spans="1:26" x14ac:dyDescent="0.35">
      <c r="A270" s="24" t="str">
        <f>+IF(B270&lt;&gt;'Terminal Handling Charge'!$B$3,"",IF(COUNTIF(B:B,B270)&gt;0,COUNTIF(B$3:B270,B270),""))</f>
        <v/>
      </c>
      <c r="B270" s="24" t="str">
        <f t="shared" si="9"/>
        <v>Terminal Handling Charge - DestinationArgentina</v>
      </c>
      <c r="C270" s="24" t="s">
        <v>697</v>
      </c>
      <c r="D270" s="24" t="s">
        <v>747</v>
      </c>
      <c r="E270" s="1" t="s">
        <v>55</v>
      </c>
      <c r="F270" s="12" t="s">
        <v>757</v>
      </c>
      <c r="G270" s="13">
        <v>44866</v>
      </c>
      <c r="H270" s="11" t="s">
        <v>18</v>
      </c>
      <c r="I270" s="11" t="s">
        <v>18</v>
      </c>
      <c r="J270" s="11" t="s">
        <v>18</v>
      </c>
      <c r="K270" s="11" t="s">
        <v>19</v>
      </c>
      <c r="L270" s="11" t="s">
        <v>19</v>
      </c>
      <c r="M270" s="11" t="s">
        <v>19</v>
      </c>
      <c r="N270" s="11" t="s">
        <v>19</v>
      </c>
      <c r="O270" s="11" t="s">
        <v>260</v>
      </c>
      <c r="P270" s="11" t="s">
        <v>261</v>
      </c>
      <c r="Q270" s="11" t="s">
        <v>697</v>
      </c>
      <c r="R270" s="11" t="s">
        <v>38</v>
      </c>
      <c r="S270" s="20">
        <v>40</v>
      </c>
      <c r="T270" s="11" t="s">
        <v>28</v>
      </c>
      <c r="U270" s="11" t="s">
        <v>22</v>
      </c>
      <c r="V270" s="11" t="s">
        <v>22</v>
      </c>
      <c r="W270" s="11" t="s">
        <v>23</v>
      </c>
      <c r="X270" s="11" t="s">
        <v>24</v>
      </c>
      <c r="Y270">
        <v>575</v>
      </c>
      <c r="Z270">
        <f t="shared" si="10"/>
        <v>268</v>
      </c>
    </row>
    <row r="271" spans="1:26" x14ac:dyDescent="0.35">
      <c r="A271" s="24" t="str">
        <f>+IF(B271&lt;&gt;'Terminal Handling Charge'!$B$3,"",IF(COUNTIF(B:B,B271)&gt;0,COUNTIF(B$3:B271,B271),""))</f>
        <v/>
      </c>
      <c r="B271" s="24" t="str">
        <f t="shared" si="9"/>
        <v>Terminal Handling Charge - DestinationUnited States</v>
      </c>
      <c r="C271" s="24" t="s">
        <v>72</v>
      </c>
      <c r="D271" s="24" t="s">
        <v>747</v>
      </c>
      <c r="E271" s="1" t="s">
        <v>105</v>
      </c>
      <c r="F271" s="12" t="s">
        <v>758</v>
      </c>
      <c r="G271" s="13">
        <v>44866</v>
      </c>
      <c r="H271" s="11" t="s">
        <v>18</v>
      </c>
      <c r="I271" s="11" t="s">
        <v>18</v>
      </c>
      <c r="J271" s="11" t="s">
        <v>18</v>
      </c>
      <c r="K271" s="11" t="s">
        <v>19</v>
      </c>
      <c r="L271" s="11" t="s">
        <v>19</v>
      </c>
      <c r="M271" s="11" t="s">
        <v>19</v>
      </c>
      <c r="N271" s="11" t="s">
        <v>19</v>
      </c>
      <c r="O271" s="11" t="s">
        <v>71</v>
      </c>
      <c r="P271" s="11" t="s">
        <v>72</v>
      </c>
      <c r="Q271" s="11" t="s">
        <v>72</v>
      </c>
      <c r="R271" s="11" t="s">
        <v>40</v>
      </c>
      <c r="S271" s="20">
        <v>20</v>
      </c>
      <c r="T271" s="11" t="s">
        <v>21</v>
      </c>
      <c r="U271" s="11" t="s">
        <v>22</v>
      </c>
      <c r="V271" s="11" t="s">
        <v>22</v>
      </c>
      <c r="W271" s="11" t="s">
        <v>23</v>
      </c>
      <c r="X271" s="11" t="s">
        <v>24</v>
      </c>
      <c r="Y271">
        <v>525</v>
      </c>
      <c r="Z271">
        <f t="shared" si="10"/>
        <v>269</v>
      </c>
    </row>
    <row r="272" spans="1:26" x14ac:dyDescent="0.35">
      <c r="A272" s="24" t="str">
        <f>+IF(B272&lt;&gt;'Terminal Handling Charge'!$B$3,"",IF(COUNTIF(B:B,B272)&gt;0,COUNTIF(B$3:B272,B272),""))</f>
        <v/>
      </c>
      <c r="B272" s="24" t="str">
        <f t="shared" si="9"/>
        <v>Terminal Handling Charge - DestinationUnited States</v>
      </c>
      <c r="C272" s="24" t="s">
        <v>72</v>
      </c>
      <c r="D272" s="24" t="s">
        <v>747</v>
      </c>
      <c r="E272" s="1" t="s">
        <v>105</v>
      </c>
      <c r="F272" s="12" t="s">
        <v>758</v>
      </c>
      <c r="G272" s="13">
        <v>44866</v>
      </c>
      <c r="H272" s="11" t="s">
        <v>18</v>
      </c>
      <c r="I272" s="11" t="s">
        <v>18</v>
      </c>
      <c r="J272" s="11" t="s">
        <v>18</v>
      </c>
      <c r="K272" s="11" t="s">
        <v>19</v>
      </c>
      <c r="L272" s="11" t="s">
        <v>19</v>
      </c>
      <c r="M272" s="11" t="s">
        <v>19</v>
      </c>
      <c r="N272" s="11" t="s">
        <v>19</v>
      </c>
      <c r="O272" s="11" t="s">
        <v>71</v>
      </c>
      <c r="P272" s="11" t="s">
        <v>72</v>
      </c>
      <c r="Q272" s="11" t="s">
        <v>72</v>
      </c>
      <c r="R272" s="11" t="s">
        <v>20</v>
      </c>
      <c r="S272" s="20">
        <v>40</v>
      </c>
      <c r="T272" s="11" t="s">
        <v>21</v>
      </c>
      <c r="U272" s="11" t="s">
        <v>22</v>
      </c>
      <c r="V272" s="11" t="s">
        <v>22</v>
      </c>
      <c r="W272" s="11" t="s">
        <v>23</v>
      </c>
      <c r="X272" s="11" t="s">
        <v>24</v>
      </c>
      <c r="Y272">
        <v>625</v>
      </c>
      <c r="Z272">
        <f t="shared" si="10"/>
        <v>270</v>
      </c>
    </row>
    <row r="273" spans="1:26" x14ac:dyDescent="0.35">
      <c r="A273" s="24" t="str">
        <f>+IF(B273&lt;&gt;'Terminal Handling Charge'!$B$3,"",IF(COUNTIF(B:B,B273)&gt;0,COUNTIF(B$3:B273,B273),""))</f>
        <v/>
      </c>
      <c r="B273" s="24" t="str">
        <f t="shared" si="9"/>
        <v>Terminal Handling Charge - DestinationUnited States</v>
      </c>
      <c r="C273" s="24" t="s">
        <v>72</v>
      </c>
      <c r="D273" s="24" t="s">
        <v>747</v>
      </c>
      <c r="E273" s="1" t="s">
        <v>105</v>
      </c>
      <c r="F273" s="12" t="s">
        <v>758</v>
      </c>
      <c r="G273" s="13">
        <v>44866</v>
      </c>
      <c r="H273" s="11" t="s">
        <v>18</v>
      </c>
      <c r="I273" s="11" t="s">
        <v>18</v>
      </c>
      <c r="J273" s="11" t="s">
        <v>18</v>
      </c>
      <c r="K273" s="11" t="s">
        <v>19</v>
      </c>
      <c r="L273" s="11" t="s">
        <v>19</v>
      </c>
      <c r="M273" s="11" t="s">
        <v>19</v>
      </c>
      <c r="N273" s="11" t="s">
        <v>19</v>
      </c>
      <c r="O273" s="11" t="s">
        <v>71</v>
      </c>
      <c r="P273" s="11" t="s">
        <v>72</v>
      </c>
      <c r="Q273" s="11" t="s">
        <v>72</v>
      </c>
      <c r="R273" s="11" t="s">
        <v>65</v>
      </c>
      <c r="S273" s="20">
        <v>45</v>
      </c>
      <c r="T273" s="11" t="s">
        <v>21</v>
      </c>
      <c r="U273" s="11" t="s">
        <v>22</v>
      </c>
      <c r="V273" s="11" t="s">
        <v>22</v>
      </c>
      <c r="W273" s="11" t="s">
        <v>23</v>
      </c>
      <c r="X273" s="11" t="s">
        <v>24</v>
      </c>
      <c r="Y273">
        <v>625</v>
      </c>
      <c r="Z273">
        <f t="shared" si="10"/>
        <v>271</v>
      </c>
    </row>
    <row r="274" spans="1:26" x14ac:dyDescent="0.35">
      <c r="A274" s="24" t="str">
        <f>+IF(B274&lt;&gt;'Terminal Handling Charge'!$B$3,"",IF(COUNTIF(B:B,B274)&gt;0,COUNTIF(B$3:B274,B274),""))</f>
        <v/>
      </c>
      <c r="B274" s="24" t="str">
        <f t="shared" si="9"/>
        <v>Terminal Handling Charge - DestinationUnited States</v>
      </c>
      <c r="C274" s="24" t="s">
        <v>72</v>
      </c>
      <c r="D274" s="24" t="s">
        <v>747</v>
      </c>
      <c r="E274" s="1" t="s">
        <v>105</v>
      </c>
      <c r="F274" s="12" t="s">
        <v>758</v>
      </c>
      <c r="G274" s="13">
        <v>44866</v>
      </c>
      <c r="H274" s="11" t="s">
        <v>18</v>
      </c>
      <c r="I274" s="11" t="s">
        <v>18</v>
      </c>
      <c r="J274" s="11" t="s">
        <v>18</v>
      </c>
      <c r="K274" s="11" t="s">
        <v>19</v>
      </c>
      <c r="L274" s="11" t="s">
        <v>19</v>
      </c>
      <c r="M274" s="11" t="s">
        <v>19</v>
      </c>
      <c r="N274" s="11" t="s">
        <v>19</v>
      </c>
      <c r="O274" s="11" t="s">
        <v>71</v>
      </c>
      <c r="P274" s="11" t="s">
        <v>72</v>
      </c>
      <c r="Q274" s="11" t="s">
        <v>72</v>
      </c>
      <c r="R274" s="11" t="s">
        <v>762</v>
      </c>
      <c r="S274" s="20">
        <v>20</v>
      </c>
      <c r="T274" s="11" t="s">
        <v>28</v>
      </c>
      <c r="U274" s="11" t="s">
        <v>22</v>
      </c>
      <c r="V274" s="11" t="s">
        <v>22</v>
      </c>
      <c r="W274" s="11" t="s">
        <v>23</v>
      </c>
      <c r="X274" s="11" t="s">
        <v>24</v>
      </c>
      <c r="Y274">
        <v>585</v>
      </c>
      <c r="Z274">
        <f t="shared" si="10"/>
        <v>272</v>
      </c>
    </row>
    <row r="275" spans="1:26" x14ac:dyDescent="0.35">
      <c r="A275" s="24" t="str">
        <f>+IF(B275&lt;&gt;'Terminal Handling Charge'!$B$3,"",IF(COUNTIF(B:B,B275)&gt;0,COUNTIF(B$3:B275,B275),""))</f>
        <v/>
      </c>
      <c r="B275" s="24" t="str">
        <f t="shared" si="9"/>
        <v>Terminal Handling Charge - DestinationUnited States</v>
      </c>
      <c r="C275" s="24" t="s">
        <v>72</v>
      </c>
      <c r="D275" s="24" t="s">
        <v>747</v>
      </c>
      <c r="E275" s="1" t="s">
        <v>105</v>
      </c>
      <c r="F275" s="12" t="s">
        <v>758</v>
      </c>
      <c r="G275" s="13">
        <v>44866</v>
      </c>
      <c r="H275" s="11" t="s">
        <v>18</v>
      </c>
      <c r="I275" s="11" t="s">
        <v>18</v>
      </c>
      <c r="J275" s="11" t="s">
        <v>18</v>
      </c>
      <c r="K275" s="11" t="s">
        <v>19</v>
      </c>
      <c r="L275" s="11" t="s">
        <v>19</v>
      </c>
      <c r="M275" s="11" t="s">
        <v>19</v>
      </c>
      <c r="N275" s="11" t="s">
        <v>19</v>
      </c>
      <c r="O275" s="11" t="s">
        <v>71</v>
      </c>
      <c r="P275" s="11" t="s">
        <v>72</v>
      </c>
      <c r="Q275" s="11" t="s">
        <v>72</v>
      </c>
      <c r="R275" s="11" t="s">
        <v>38</v>
      </c>
      <c r="S275" s="20">
        <v>40</v>
      </c>
      <c r="T275" s="11" t="s">
        <v>28</v>
      </c>
      <c r="U275" s="11" t="s">
        <v>22</v>
      </c>
      <c r="V275" s="11" t="s">
        <v>22</v>
      </c>
      <c r="W275" s="11" t="s">
        <v>23</v>
      </c>
      <c r="X275" s="11" t="s">
        <v>24</v>
      </c>
      <c r="Y275">
        <v>675</v>
      </c>
      <c r="Z275">
        <f t="shared" si="10"/>
        <v>273</v>
      </c>
    </row>
    <row r="276" spans="1:26" x14ac:dyDescent="0.35">
      <c r="A276" s="24" t="str">
        <f>+IF(B276&lt;&gt;'Terminal Handling Charge'!$B$3,"",IF(COUNTIF(B:B,B276)&gt;0,COUNTIF(B$3:B276,B276),""))</f>
        <v/>
      </c>
      <c r="B276" s="24" t="str">
        <f t="shared" si="9"/>
        <v>Terminal Handling Charge - DestinationIndia</v>
      </c>
      <c r="C276" s="24" t="s">
        <v>764</v>
      </c>
      <c r="D276" s="24" t="s">
        <v>747</v>
      </c>
      <c r="E276" s="1" t="s">
        <v>773</v>
      </c>
      <c r="F276" s="12" t="s">
        <v>774</v>
      </c>
      <c r="G276" s="13">
        <v>44866</v>
      </c>
      <c r="H276" s="11" t="s">
        <v>18</v>
      </c>
      <c r="I276" s="11" t="s">
        <v>18</v>
      </c>
      <c r="J276" s="11" t="s">
        <v>18</v>
      </c>
      <c r="K276" s="11" t="s">
        <v>19</v>
      </c>
      <c r="L276" s="11" t="s">
        <v>19</v>
      </c>
      <c r="M276" s="11" t="s">
        <v>19</v>
      </c>
      <c r="N276" s="11" t="s">
        <v>19</v>
      </c>
      <c r="O276" s="11" t="s">
        <v>779</v>
      </c>
      <c r="P276" s="11" t="s">
        <v>792</v>
      </c>
      <c r="Q276" s="11" t="s">
        <v>764</v>
      </c>
      <c r="R276" s="11" t="s">
        <v>40</v>
      </c>
      <c r="S276" s="20">
        <v>20</v>
      </c>
      <c r="T276" s="11" t="s">
        <v>21</v>
      </c>
      <c r="U276" s="11"/>
      <c r="V276" s="11"/>
      <c r="W276" s="11"/>
      <c r="X276" s="11" t="s">
        <v>801</v>
      </c>
      <c r="Y276">
        <v>6395</v>
      </c>
      <c r="Z276">
        <f t="shared" si="10"/>
        <v>274</v>
      </c>
    </row>
    <row r="277" spans="1:26" x14ac:dyDescent="0.35">
      <c r="A277" s="24" t="str">
        <f>+IF(B277&lt;&gt;'Terminal Handling Charge'!$B$3,"",IF(COUNTIF(B:B,B277)&gt;0,COUNTIF(B$3:B277,B277),""))</f>
        <v/>
      </c>
      <c r="B277" s="24" t="str">
        <f t="shared" si="9"/>
        <v>Terminal Handling Charge - DestinationIndia</v>
      </c>
      <c r="C277" s="24" t="s">
        <v>764</v>
      </c>
      <c r="D277" s="24" t="s">
        <v>747</v>
      </c>
      <c r="E277" s="1" t="s">
        <v>773</v>
      </c>
      <c r="F277" s="12" t="s">
        <v>774</v>
      </c>
      <c r="G277" s="13">
        <v>44866</v>
      </c>
      <c r="H277" s="11" t="s">
        <v>18</v>
      </c>
      <c r="I277" s="11" t="s">
        <v>18</v>
      </c>
      <c r="J277" s="11" t="s">
        <v>18</v>
      </c>
      <c r="K277" s="11" t="s">
        <v>19</v>
      </c>
      <c r="L277" s="11" t="s">
        <v>19</v>
      </c>
      <c r="M277" s="11" t="s">
        <v>19</v>
      </c>
      <c r="N277" s="11" t="s">
        <v>19</v>
      </c>
      <c r="O277" s="11" t="s">
        <v>779</v>
      </c>
      <c r="P277" s="11" t="s">
        <v>792</v>
      </c>
      <c r="Q277" s="11" t="s">
        <v>764</v>
      </c>
      <c r="R277" s="11" t="s">
        <v>20</v>
      </c>
      <c r="S277" s="20">
        <v>40</v>
      </c>
      <c r="T277" s="11" t="s">
        <v>21</v>
      </c>
      <c r="U277" s="11"/>
      <c r="V277" s="11"/>
      <c r="W277" s="11"/>
      <c r="X277" s="11" t="s">
        <v>801</v>
      </c>
      <c r="Y277">
        <v>8660</v>
      </c>
      <c r="Z277">
        <f t="shared" si="10"/>
        <v>275</v>
      </c>
    </row>
    <row r="278" spans="1:26" x14ac:dyDescent="0.35">
      <c r="A278" s="24" t="str">
        <f>+IF(B278&lt;&gt;'Terminal Handling Charge'!$B$3,"",IF(COUNTIF(B:B,B278)&gt;0,COUNTIF(B$3:B278,B278),""))</f>
        <v/>
      </c>
      <c r="B278" s="24" t="str">
        <f t="shared" si="9"/>
        <v>Terminal Handling Charge - DestinationIndia</v>
      </c>
      <c r="C278" s="24" t="s">
        <v>764</v>
      </c>
      <c r="D278" s="24" t="s">
        <v>747</v>
      </c>
      <c r="E278" s="1" t="s">
        <v>773</v>
      </c>
      <c r="F278" s="12" t="s">
        <v>774</v>
      </c>
      <c r="G278" s="13">
        <v>44866</v>
      </c>
      <c r="H278" s="11" t="s">
        <v>18</v>
      </c>
      <c r="I278" s="11" t="s">
        <v>18</v>
      </c>
      <c r="J278" s="11" t="s">
        <v>18</v>
      </c>
      <c r="K278" s="11" t="s">
        <v>19</v>
      </c>
      <c r="L278" s="11" t="s">
        <v>19</v>
      </c>
      <c r="M278" s="11" t="s">
        <v>19</v>
      </c>
      <c r="N278" s="11" t="s">
        <v>19</v>
      </c>
      <c r="O278" s="11" t="s">
        <v>779</v>
      </c>
      <c r="P278" s="11" t="s">
        <v>792</v>
      </c>
      <c r="Q278" s="11" t="s">
        <v>764</v>
      </c>
      <c r="R278" s="11" t="s">
        <v>65</v>
      </c>
      <c r="S278" s="20">
        <v>45</v>
      </c>
      <c r="T278" s="11" t="s">
        <v>21</v>
      </c>
      <c r="U278" s="11"/>
      <c r="V278" s="11"/>
      <c r="W278" s="11"/>
      <c r="X278" s="11" t="s">
        <v>801</v>
      </c>
      <c r="Y278">
        <v>10160</v>
      </c>
      <c r="Z278">
        <f t="shared" si="10"/>
        <v>276</v>
      </c>
    </row>
    <row r="279" spans="1:26" x14ac:dyDescent="0.35">
      <c r="A279" s="24" t="str">
        <f>+IF(B279&lt;&gt;'Terminal Handling Charge'!$B$3,"",IF(COUNTIF(B:B,B279)&gt;0,COUNTIF(B$3:B279,B279),""))</f>
        <v/>
      </c>
      <c r="B279" s="24" t="str">
        <f t="shared" si="9"/>
        <v>Terminal Handling Charge - DestinationIndia</v>
      </c>
      <c r="C279" s="24" t="s">
        <v>764</v>
      </c>
      <c r="D279" s="24" t="s">
        <v>747</v>
      </c>
      <c r="E279" s="1" t="s">
        <v>773</v>
      </c>
      <c r="F279" s="12" t="s">
        <v>774</v>
      </c>
      <c r="G279" s="13">
        <v>44866</v>
      </c>
      <c r="H279" s="11" t="s">
        <v>18</v>
      </c>
      <c r="I279" s="11" t="s">
        <v>18</v>
      </c>
      <c r="J279" s="11" t="s">
        <v>18</v>
      </c>
      <c r="K279" s="11" t="s">
        <v>19</v>
      </c>
      <c r="L279" s="11" t="s">
        <v>19</v>
      </c>
      <c r="M279" s="11" t="s">
        <v>19</v>
      </c>
      <c r="N279" s="11" t="s">
        <v>19</v>
      </c>
      <c r="O279" s="11" t="s">
        <v>779</v>
      </c>
      <c r="P279" s="11" t="s">
        <v>792</v>
      </c>
      <c r="Q279" s="11" t="s">
        <v>764</v>
      </c>
      <c r="R279" s="11" t="s">
        <v>56</v>
      </c>
      <c r="S279" s="20">
        <v>20</v>
      </c>
      <c r="T279" s="11" t="s">
        <v>772</v>
      </c>
      <c r="U279" s="11"/>
      <c r="V279" s="11"/>
      <c r="W279" s="11"/>
      <c r="X279" s="11" t="s">
        <v>801</v>
      </c>
      <c r="Y279">
        <v>12655</v>
      </c>
      <c r="Z279">
        <f t="shared" si="10"/>
        <v>277</v>
      </c>
    </row>
    <row r="280" spans="1:26" x14ac:dyDescent="0.35">
      <c r="A280" s="24" t="str">
        <f>+IF(B280&lt;&gt;'Terminal Handling Charge'!$B$3,"",IF(COUNTIF(B:B,B280)&gt;0,COUNTIF(B$3:B280,B280),""))</f>
        <v/>
      </c>
      <c r="B280" s="24" t="str">
        <f t="shared" si="9"/>
        <v>Terminal Handling Charge - DestinationIndia</v>
      </c>
      <c r="C280" s="24" t="s">
        <v>764</v>
      </c>
      <c r="D280" s="24" t="s">
        <v>747</v>
      </c>
      <c r="E280" s="1" t="s">
        <v>773</v>
      </c>
      <c r="F280" s="12" t="s">
        <v>774</v>
      </c>
      <c r="G280" s="13">
        <v>44866</v>
      </c>
      <c r="H280" s="11" t="s">
        <v>18</v>
      </c>
      <c r="I280" s="11" t="s">
        <v>18</v>
      </c>
      <c r="J280" s="11" t="s">
        <v>18</v>
      </c>
      <c r="K280" s="11" t="s">
        <v>19</v>
      </c>
      <c r="L280" s="11" t="s">
        <v>19</v>
      </c>
      <c r="M280" s="11" t="s">
        <v>19</v>
      </c>
      <c r="N280" s="11" t="s">
        <v>19</v>
      </c>
      <c r="O280" s="11" t="s">
        <v>779</v>
      </c>
      <c r="P280" s="11" t="s">
        <v>792</v>
      </c>
      <c r="Q280" s="11" t="s">
        <v>764</v>
      </c>
      <c r="R280" s="11" t="s">
        <v>77</v>
      </c>
      <c r="S280" s="20">
        <v>20</v>
      </c>
      <c r="T280" s="11" t="s">
        <v>772</v>
      </c>
      <c r="U280" s="11"/>
      <c r="V280" s="11"/>
      <c r="W280" s="11"/>
      <c r="X280" s="11" t="s">
        <v>801</v>
      </c>
      <c r="Y280">
        <v>12655</v>
      </c>
      <c r="Z280">
        <f t="shared" si="10"/>
        <v>278</v>
      </c>
    </row>
    <row r="281" spans="1:26" x14ac:dyDescent="0.35">
      <c r="A281" s="24" t="str">
        <f>+IF(B281&lt;&gt;'Terminal Handling Charge'!$B$3,"",IF(COUNTIF(B:B,B281)&gt;0,COUNTIF(B$3:B281,B281),""))</f>
        <v/>
      </c>
      <c r="B281" s="24" t="str">
        <f t="shared" si="9"/>
        <v>Terminal Handling Charge - DestinationIndia</v>
      </c>
      <c r="C281" s="24" t="s">
        <v>764</v>
      </c>
      <c r="D281" s="24" t="s">
        <v>747</v>
      </c>
      <c r="E281" s="1" t="s">
        <v>773</v>
      </c>
      <c r="F281" s="12" t="s">
        <v>774</v>
      </c>
      <c r="G281" s="13">
        <v>44866</v>
      </c>
      <c r="H281" s="11" t="s">
        <v>18</v>
      </c>
      <c r="I281" s="11" t="s">
        <v>18</v>
      </c>
      <c r="J281" s="11" t="s">
        <v>18</v>
      </c>
      <c r="K281" s="11" t="s">
        <v>19</v>
      </c>
      <c r="L281" s="11" t="s">
        <v>19</v>
      </c>
      <c r="M281" s="11" t="s">
        <v>19</v>
      </c>
      <c r="N281" s="11" t="s">
        <v>19</v>
      </c>
      <c r="O281" s="11" t="s">
        <v>779</v>
      </c>
      <c r="P281" s="11" t="s">
        <v>792</v>
      </c>
      <c r="Q281" s="11" t="s">
        <v>764</v>
      </c>
      <c r="R281" s="11" t="s">
        <v>61</v>
      </c>
      <c r="S281" s="20">
        <v>20</v>
      </c>
      <c r="T281" s="11" t="s">
        <v>772</v>
      </c>
      <c r="U281" s="11"/>
      <c r="V281" s="11"/>
      <c r="W281" s="11"/>
      <c r="X281" s="11" t="s">
        <v>801</v>
      </c>
      <c r="Y281">
        <v>12655</v>
      </c>
      <c r="Z281">
        <f t="shared" si="10"/>
        <v>279</v>
      </c>
    </row>
    <row r="282" spans="1:26" x14ac:dyDescent="0.35">
      <c r="A282" s="24" t="str">
        <f>+IF(B282&lt;&gt;'Terminal Handling Charge'!$B$3,"",IF(COUNTIF(B:B,B282)&gt;0,COUNTIF(B$3:B282,B282),""))</f>
        <v/>
      </c>
      <c r="B282" s="24" t="str">
        <f t="shared" si="9"/>
        <v>Terminal Handling Charge - DestinationIndia</v>
      </c>
      <c r="C282" s="24" t="s">
        <v>764</v>
      </c>
      <c r="D282" s="24" t="s">
        <v>747</v>
      </c>
      <c r="E282" s="1" t="s">
        <v>773</v>
      </c>
      <c r="F282" s="12" t="s">
        <v>774</v>
      </c>
      <c r="G282" s="13">
        <v>44866</v>
      </c>
      <c r="H282" s="11" t="s">
        <v>18</v>
      </c>
      <c r="I282" s="11" t="s">
        <v>18</v>
      </c>
      <c r="J282" s="11" t="s">
        <v>18</v>
      </c>
      <c r="K282" s="11" t="s">
        <v>19</v>
      </c>
      <c r="L282" s="11" t="s">
        <v>19</v>
      </c>
      <c r="M282" s="11" t="s">
        <v>19</v>
      </c>
      <c r="N282" s="11" t="s">
        <v>19</v>
      </c>
      <c r="O282" s="11" t="s">
        <v>779</v>
      </c>
      <c r="P282" s="11" t="s">
        <v>792</v>
      </c>
      <c r="Q282" s="11" t="s">
        <v>764</v>
      </c>
      <c r="R282" s="11" t="s">
        <v>59</v>
      </c>
      <c r="S282" s="20">
        <v>20</v>
      </c>
      <c r="T282" s="11" t="s">
        <v>772</v>
      </c>
      <c r="U282" s="11"/>
      <c r="V282" s="11"/>
      <c r="W282" s="11"/>
      <c r="X282" s="11" t="s">
        <v>801</v>
      </c>
      <c r="Y282">
        <v>12655</v>
      </c>
      <c r="Z282">
        <f t="shared" si="10"/>
        <v>280</v>
      </c>
    </row>
    <row r="283" spans="1:26" x14ac:dyDescent="0.35">
      <c r="A283" s="24" t="str">
        <f>+IF(B283&lt;&gt;'Terminal Handling Charge'!$B$3,"",IF(COUNTIF(B:B,B283)&gt;0,COUNTIF(B$3:B283,B283),""))</f>
        <v/>
      </c>
      <c r="B283" s="24" t="str">
        <f t="shared" si="9"/>
        <v>Terminal Handling Charge - DestinationIndia</v>
      </c>
      <c r="C283" s="24" t="s">
        <v>764</v>
      </c>
      <c r="D283" s="24" t="s">
        <v>747</v>
      </c>
      <c r="E283" s="1" t="s">
        <v>773</v>
      </c>
      <c r="F283" s="12" t="s">
        <v>774</v>
      </c>
      <c r="G283" s="13">
        <v>44866</v>
      </c>
      <c r="H283" s="11" t="s">
        <v>18</v>
      </c>
      <c r="I283" s="11" t="s">
        <v>18</v>
      </c>
      <c r="J283" s="11" t="s">
        <v>18</v>
      </c>
      <c r="K283" s="11" t="s">
        <v>19</v>
      </c>
      <c r="L283" s="11" t="s">
        <v>19</v>
      </c>
      <c r="M283" s="11" t="s">
        <v>19</v>
      </c>
      <c r="N283" s="11" t="s">
        <v>19</v>
      </c>
      <c r="O283" s="11" t="s">
        <v>779</v>
      </c>
      <c r="P283" s="11" t="s">
        <v>792</v>
      </c>
      <c r="Q283" s="11" t="s">
        <v>764</v>
      </c>
      <c r="R283" s="11" t="s">
        <v>63</v>
      </c>
      <c r="S283" s="20">
        <v>20</v>
      </c>
      <c r="T283" s="11" t="s">
        <v>772</v>
      </c>
      <c r="U283" s="11"/>
      <c r="V283" s="11"/>
      <c r="W283" s="11"/>
      <c r="X283" s="11" t="s">
        <v>801</v>
      </c>
      <c r="Y283">
        <v>12655</v>
      </c>
      <c r="Z283">
        <f t="shared" si="10"/>
        <v>281</v>
      </c>
    </row>
    <row r="284" spans="1:26" x14ac:dyDescent="0.35">
      <c r="A284" s="24" t="str">
        <f>+IF(B284&lt;&gt;'Terminal Handling Charge'!$B$3,"",IF(COUNTIF(B:B,B284)&gt;0,COUNTIF(B$3:B284,B284),""))</f>
        <v/>
      </c>
      <c r="B284" s="24" t="str">
        <f t="shared" si="9"/>
        <v>Terminal Handling Charge - DestinationIndia</v>
      </c>
      <c r="C284" s="24" t="s">
        <v>764</v>
      </c>
      <c r="D284" s="24" t="s">
        <v>747</v>
      </c>
      <c r="E284" s="1" t="s">
        <v>773</v>
      </c>
      <c r="F284" s="12" t="s">
        <v>774</v>
      </c>
      <c r="G284" s="13">
        <v>44866</v>
      </c>
      <c r="H284" s="11" t="s">
        <v>18</v>
      </c>
      <c r="I284" s="11" t="s">
        <v>18</v>
      </c>
      <c r="J284" s="11" t="s">
        <v>18</v>
      </c>
      <c r="K284" s="11" t="s">
        <v>19</v>
      </c>
      <c r="L284" s="11" t="s">
        <v>19</v>
      </c>
      <c r="M284" s="11" t="s">
        <v>19</v>
      </c>
      <c r="N284" s="11" t="s">
        <v>19</v>
      </c>
      <c r="O284" s="11" t="s">
        <v>779</v>
      </c>
      <c r="P284" s="11" t="s">
        <v>792</v>
      </c>
      <c r="Q284" s="11" t="s">
        <v>764</v>
      </c>
      <c r="R284" s="11" t="s">
        <v>33</v>
      </c>
      <c r="S284" s="20">
        <v>40</v>
      </c>
      <c r="T284" s="11" t="s">
        <v>772</v>
      </c>
      <c r="U284" s="11"/>
      <c r="V284" s="11"/>
      <c r="W284" s="11"/>
      <c r="X284" s="11" t="s">
        <v>801</v>
      </c>
      <c r="Y284">
        <v>18120</v>
      </c>
      <c r="Z284">
        <f t="shared" si="10"/>
        <v>282</v>
      </c>
    </row>
    <row r="285" spans="1:26" x14ac:dyDescent="0.35">
      <c r="A285" s="24" t="str">
        <f>+IF(B285&lt;&gt;'Terminal Handling Charge'!$B$3,"",IF(COUNTIF(B:B,B285)&gt;0,COUNTIF(B$3:B285,B285),""))</f>
        <v/>
      </c>
      <c r="B285" s="24" t="str">
        <f t="shared" si="9"/>
        <v>Terminal Handling Charge - DestinationIndia</v>
      </c>
      <c r="C285" s="24" t="s">
        <v>764</v>
      </c>
      <c r="D285" s="24" t="s">
        <v>747</v>
      </c>
      <c r="E285" s="1" t="s">
        <v>773</v>
      </c>
      <c r="F285" s="12" t="s">
        <v>774</v>
      </c>
      <c r="G285" s="13">
        <v>44866</v>
      </c>
      <c r="H285" s="11" t="s">
        <v>18</v>
      </c>
      <c r="I285" s="11" t="s">
        <v>18</v>
      </c>
      <c r="J285" s="11" t="s">
        <v>18</v>
      </c>
      <c r="K285" s="11" t="s">
        <v>19</v>
      </c>
      <c r="L285" s="11" t="s">
        <v>19</v>
      </c>
      <c r="M285" s="11" t="s">
        <v>19</v>
      </c>
      <c r="N285" s="11" t="s">
        <v>19</v>
      </c>
      <c r="O285" s="11" t="s">
        <v>779</v>
      </c>
      <c r="P285" s="11" t="s">
        <v>792</v>
      </c>
      <c r="Q285" s="11" t="s">
        <v>764</v>
      </c>
      <c r="R285" s="11" t="s">
        <v>64</v>
      </c>
      <c r="S285" s="20">
        <v>40</v>
      </c>
      <c r="T285" s="11" t="s">
        <v>772</v>
      </c>
      <c r="U285" s="11"/>
      <c r="V285" s="11"/>
      <c r="W285" s="11"/>
      <c r="X285" s="11" t="s">
        <v>801</v>
      </c>
      <c r="Y285">
        <v>18120</v>
      </c>
      <c r="Z285">
        <f t="shared" si="10"/>
        <v>283</v>
      </c>
    </row>
    <row r="286" spans="1:26" x14ac:dyDescent="0.35">
      <c r="A286" s="24" t="str">
        <f>+IF(B286&lt;&gt;'Terminal Handling Charge'!$B$3,"",IF(COUNTIF(B:B,B286)&gt;0,COUNTIF(B$3:B286,B286),""))</f>
        <v/>
      </c>
      <c r="B286" s="24" t="str">
        <f t="shared" si="9"/>
        <v>Terminal Handling Charge - DestinationIndia</v>
      </c>
      <c r="C286" s="24" t="s">
        <v>764</v>
      </c>
      <c r="D286" s="24" t="s">
        <v>747</v>
      </c>
      <c r="E286" s="1" t="s">
        <v>773</v>
      </c>
      <c r="F286" s="12" t="s">
        <v>774</v>
      </c>
      <c r="G286" s="13">
        <v>44866</v>
      </c>
      <c r="H286" s="11" t="s">
        <v>18</v>
      </c>
      <c r="I286" s="11" t="s">
        <v>18</v>
      </c>
      <c r="J286" s="11" t="s">
        <v>18</v>
      </c>
      <c r="K286" s="11" t="s">
        <v>19</v>
      </c>
      <c r="L286" s="11" t="s">
        <v>19</v>
      </c>
      <c r="M286" s="11" t="s">
        <v>19</v>
      </c>
      <c r="N286" s="11" t="s">
        <v>19</v>
      </c>
      <c r="O286" s="11" t="s">
        <v>779</v>
      </c>
      <c r="P286" s="11" t="s">
        <v>792</v>
      </c>
      <c r="Q286" s="11" t="s">
        <v>764</v>
      </c>
      <c r="R286" s="11" t="s">
        <v>58</v>
      </c>
      <c r="S286" s="20">
        <v>40</v>
      </c>
      <c r="T286" s="11" t="s">
        <v>772</v>
      </c>
      <c r="U286" s="11"/>
      <c r="V286" s="11"/>
      <c r="W286" s="11"/>
      <c r="X286" s="11" t="s">
        <v>801</v>
      </c>
      <c r="Y286">
        <v>18120</v>
      </c>
      <c r="Z286">
        <f t="shared" si="10"/>
        <v>284</v>
      </c>
    </row>
    <row r="287" spans="1:26" x14ac:dyDescent="0.35">
      <c r="A287" s="24" t="str">
        <f>+IF(B287&lt;&gt;'Terminal Handling Charge'!$B$3,"",IF(COUNTIF(B:B,B287)&gt;0,COUNTIF(B$3:B287,B287),""))</f>
        <v/>
      </c>
      <c r="B287" s="24" t="str">
        <f t="shared" si="9"/>
        <v>Terminal Handling Charge - DestinationIndia</v>
      </c>
      <c r="C287" s="24" t="s">
        <v>764</v>
      </c>
      <c r="D287" s="24" t="s">
        <v>747</v>
      </c>
      <c r="E287" s="1" t="s">
        <v>773</v>
      </c>
      <c r="F287" s="12" t="s">
        <v>774</v>
      </c>
      <c r="G287" s="13">
        <v>44866</v>
      </c>
      <c r="H287" s="11" t="s">
        <v>18</v>
      </c>
      <c r="I287" s="11" t="s">
        <v>18</v>
      </c>
      <c r="J287" s="11" t="s">
        <v>18</v>
      </c>
      <c r="K287" s="11" t="s">
        <v>19</v>
      </c>
      <c r="L287" s="11" t="s">
        <v>19</v>
      </c>
      <c r="M287" s="11" t="s">
        <v>19</v>
      </c>
      <c r="N287" s="11" t="s">
        <v>19</v>
      </c>
      <c r="O287" s="11" t="s">
        <v>779</v>
      </c>
      <c r="P287" s="11" t="s">
        <v>792</v>
      </c>
      <c r="Q287" s="11" t="s">
        <v>764</v>
      </c>
      <c r="R287" s="11" t="s">
        <v>60</v>
      </c>
      <c r="S287" s="20">
        <v>40</v>
      </c>
      <c r="T287" s="11" t="s">
        <v>772</v>
      </c>
      <c r="U287" s="11"/>
      <c r="V287" s="11"/>
      <c r="W287" s="11"/>
      <c r="X287" s="11" t="s">
        <v>801</v>
      </c>
      <c r="Y287">
        <v>18120</v>
      </c>
      <c r="Z287">
        <f t="shared" si="10"/>
        <v>285</v>
      </c>
    </row>
    <row r="288" spans="1:26" ht="29" x14ac:dyDescent="0.35">
      <c r="A288" s="24" t="str">
        <f>+IF(B288&lt;&gt;'Terminal Handling Charge'!$B$3,"",IF(COUNTIF(B:B,B288)&gt;0,COUNTIF(B$3:B288,B288),""))</f>
        <v/>
      </c>
      <c r="B288" s="24" t="str">
        <f t="shared" si="9"/>
        <v>Terminal Handling Charge - DestinationFinland</v>
      </c>
      <c r="C288" s="24" t="s">
        <v>703</v>
      </c>
      <c r="D288" s="24" t="s">
        <v>747</v>
      </c>
      <c r="E288" s="1" t="s">
        <v>751</v>
      </c>
      <c r="F288" s="12" t="s">
        <v>31</v>
      </c>
      <c r="G288" s="13">
        <v>44866</v>
      </c>
      <c r="H288" s="11" t="s">
        <v>18</v>
      </c>
      <c r="I288" s="11" t="s">
        <v>18</v>
      </c>
      <c r="J288" s="11" t="s">
        <v>18</v>
      </c>
      <c r="K288" s="11" t="s">
        <v>19</v>
      </c>
      <c r="L288" s="11" t="s">
        <v>19</v>
      </c>
      <c r="M288" s="11" t="s">
        <v>19</v>
      </c>
      <c r="N288" s="11" t="s">
        <v>19</v>
      </c>
      <c r="O288" s="11" t="s">
        <v>573</v>
      </c>
      <c r="P288" s="11" t="s">
        <v>574</v>
      </c>
      <c r="Q288" s="11" t="s">
        <v>703</v>
      </c>
      <c r="R288" s="11" t="s">
        <v>78</v>
      </c>
      <c r="S288" s="20" t="s">
        <v>78</v>
      </c>
      <c r="T288" s="11" t="s">
        <v>34</v>
      </c>
      <c r="U288" s="11" t="s">
        <v>22</v>
      </c>
      <c r="V288" s="11" t="s">
        <v>22</v>
      </c>
      <c r="W288" s="11" t="s">
        <v>23</v>
      </c>
      <c r="X288" s="11" t="s">
        <v>31</v>
      </c>
      <c r="Y288">
        <v>225</v>
      </c>
      <c r="Z288">
        <f t="shared" si="10"/>
        <v>286</v>
      </c>
    </row>
    <row r="289" spans="1:26" x14ac:dyDescent="0.35">
      <c r="A289" s="24" t="str">
        <f>+IF(B289&lt;&gt;'Terminal Handling Charge'!$B$3,"",IF(COUNTIF(B:B,B289)&gt;0,COUNTIF(B$3:B289,B289),""))</f>
        <v/>
      </c>
      <c r="B289" s="24" t="str">
        <f t="shared" si="9"/>
        <v>Terminal Handling Charge - DestinationFinland</v>
      </c>
      <c r="C289" s="24" t="s">
        <v>703</v>
      </c>
      <c r="D289" s="24" t="s">
        <v>747</v>
      </c>
      <c r="E289" s="1" t="s">
        <v>751</v>
      </c>
      <c r="F289" s="12" t="s">
        <v>31</v>
      </c>
      <c r="G289" s="13">
        <v>44866</v>
      </c>
      <c r="H289" s="11" t="s">
        <v>18</v>
      </c>
      <c r="I289" s="11" t="s">
        <v>18</v>
      </c>
      <c r="J289" s="11" t="s">
        <v>18</v>
      </c>
      <c r="K289" s="11" t="s">
        <v>19</v>
      </c>
      <c r="L289" s="11" t="s">
        <v>19</v>
      </c>
      <c r="M289" s="11" t="s">
        <v>19</v>
      </c>
      <c r="N289" s="11" t="s">
        <v>19</v>
      </c>
      <c r="O289" s="11" t="s">
        <v>573</v>
      </c>
      <c r="P289" s="11" t="s">
        <v>574</v>
      </c>
      <c r="Q289" s="11" t="s">
        <v>703</v>
      </c>
      <c r="R289" s="11" t="s">
        <v>27</v>
      </c>
      <c r="S289" s="20" t="s">
        <v>27</v>
      </c>
      <c r="T289" s="11" t="s">
        <v>28</v>
      </c>
      <c r="U289" s="11" t="s">
        <v>22</v>
      </c>
      <c r="V289" s="11" t="s">
        <v>22</v>
      </c>
      <c r="W289" s="11" t="s">
        <v>23</v>
      </c>
      <c r="X289" s="11" t="s">
        <v>31</v>
      </c>
      <c r="Y289">
        <v>295</v>
      </c>
      <c r="Z289">
        <f t="shared" si="10"/>
        <v>287</v>
      </c>
    </row>
    <row r="290" spans="1:26" x14ac:dyDescent="0.35">
      <c r="A290" s="24" t="str">
        <f>+IF(B290&lt;&gt;'Terminal Handling Charge'!$B$3,"",IF(COUNTIF(B:B,B290)&gt;0,COUNTIF(B$3:B290,B290),""))</f>
        <v/>
      </c>
      <c r="B290" s="24" t="str">
        <f t="shared" si="9"/>
        <v>Terminal Handling Charge - DestinationColombia</v>
      </c>
      <c r="C290" s="24" t="s">
        <v>613</v>
      </c>
      <c r="D290" s="24" t="s">
        <v>747</v>
      </c>
      <c r="E290" s="1" t="s">
        <v>101</v>
      </c>
      <c r="F290" s="12" t="s">
        <v>757</v>
      </c>
      <c r="G290" s="13">
        <v>44866</v>
      </c>
      <c r="H290" s="11" t="s">
        <v>18</v>
      </c>
      <c r="I290" s="11" t="s">
        <v>18</v>
      </c>
      <c r="J290" s="11" t="s">
        <v>18</v>
      </c>
      <c r="K290" s="11" t="s">
        <v>19</v>
      </c>
      <c r="L290" s="11" t="s">
        <v>19</v>
      </c>
      <c r="M290" s="11" t="s">
        <v>19</v>
      </c>
      <c r="N290" s="11" t="s">
        <v>19</v>
      </c>
      <c r="O290" s="11" t="s">
        <v>209</v>
      </c>
      <c r="P290" s="11" t="s">
        <v>210</v>
      </c>
      <c r="Q290" s="11" t="s">
        <v>613</v>
      </c>
      <c r="R290" s="11" t="s">
        <v>30</v>
      </c>
      <c r="S290" s="20" t="s">
        <v>30</v>
      </c>
      <c r="T290" s="11" t="s">
        <v>21</v>
      </c>
      <c r="U290" s="11" t="s">
        <v>22</v>
      </c>
      <c r="V290" s="11" t="s">
        <v>22</v>
      </c>
      <c r="W290" s="11" t="s">
        <v>23</v>
      </c>
      <c r="X290" s="11" t="s">
        <v>24</v>
      </c>
      <c r="Y290">
        <v>460</v>
      </c>
      <c r="Z290">
        <f t="shared" si="10"/>
        <v>288</v>
      </c>
    </row>
    <row r="291" spans="1:26" x14ac:dyDescent="0.35">
      <c r="A291" s="24" t="str">
        <f>+IF(B291&lt;&gt;'Terminal Handling Charge'!$B$3,"",IF(COUNTIF(B:B,B291)&gt;0,COUNTIF(B$3:B291,B291),""))</f>
        <v/>
      </c>
      <c r="B291" s="24" t="str">
        <f t="shared" si="9"/>
        <v>Terminal Handling Charge - DestinationColombia</v>
      </c>
      <c r="C291" s="24" t="s">
        <v>613</v>
      </c>
      <c r="D291" s="24" t="s">
        <v>747</v>
      </c>
      <c r="E291" s="1" t="s">
        <v>101</v>
      </c>
      <c r="F291" s="12" t="s">
        <v>757</v>
      </c>
      <c r="G291" s="13">
        <v>44866</v>
      </c>
      <c r="H291" s="11" t="s">
        <v>18</v>
      </c>
      <c r="I291" s="11" t="s">
        <v>18</v>
      </c>
      <c r="J291" s="11" t="s">
        <v>18</v>
      </c>
      <c r="K291" s="11" t="s">
        <v>19</v>
      </c>
      <c r="L291" s="11" t="s">
        <v>19</v>
      </c>
      <c r="M291" s="11" t="s">
        <v>19</v>
      </c>
      <c r="N291" s="11" t="s">
        <v>19</v>
      </c>
      <c r="O291" s="11" t="s">
        <v>209</v>
      </c>
      <c r="P291" s="11" t="s">
        <v>210</v>
      </c>
      <c r="Q291" s="11" t="s">
        <v>613</v>
      </c>
      <c r="R291" s="11" t="s">
        <v>27</v>
      </c>
      <c r="S291" s="20" t="s">
        <v>27</v>
      </c>
      <c r="T291" s="11" t="s">
        <v>28</v>
      </c>
      <c r="U291" s="11" t="s">
        <v>22</v>
      </c>
      <c r="V291" s="11" t="s">
        <v>22</v>
      </c>
      <c r="W291" s="11" t="s">
        <v>23</v>
      </c>
      <c r="X291" s="11" t="s">
        <v>24</v>
      </c>
      <c r="Y291">
        <v>460</v>
      </c>
      <c r="Z291">
        <f t="shared" si="10"/>
        <v>289</v>
      </c>
    </row>
    <row r="292" spans="1:26" ht="29" x14ac:dyDescent="0.35">
      <c r="A292" s="24" t="str">
        <f>+IF(B292&lt;&gt;'Terminal Handling Charge'!$B$3,"",IF(COUNTIF(B:B,B292)&gt;0,COUNTIF(B$3:B292,B292),""))</f>
        <v/>
      </c>
      <c r="B292" s="24" t="str">
        <f t="shared" si="9"/>
        <v>Terminal Handling Charge - DestinationFinland</v>
      </c>
      <c r="C292" s="24" t="s">
        <v>703</v>
      </c>
      <c r="D292" s="24" t="s">
        <v>747</v>
      </c>
      <c r="E292" s="1" t="s">
        <v>751</v>
      </c>
      <c r="F292" s="12" t="s">
        <v>31</v>
      </c>
      <c r="G292" s="13">
        <v>44866</v>
      </c>
      <c r="H292" s="11" t="s">
        <v>18</v>
      </c>
      <c r="I292" s="11" t="s">
        <v>18</v>
      </c>
      <c r="J292" s="11" t="s">
        <v>18</v>
      </c>
      <c r="K292" s="11" t="s">
        <v>19</v>
      </c>
      <c r="L292" s="11" t="s">
        <v>19</v>
      </c>
      <c r="M292" s="11" t="s">
        <v>19</v>
      </c>
      <c r="N292" s="11" t="s">
        <v>19</v>
      </c>
      <c r="O292" s="11" t="s">
        <v>588</v>
      </c>
      <c r="P292" s="11" t="s">
        <v>589</v>
      </c>
      <c r="Q292" s="11" t="s">
        <v>703</v>
      </c>
      <c r="R292" s="11" t="s">
        <v>78</v>
      </c>
      <c r="S292" s="20" t="s">
        <v>78</v>
      </c>
      <c r="T292" s="11" t="s">
        <v>34</v>
      </c>
      <c r="U292" s="11" t="s">
        <v>22</v>
      </c>
      <c r="V292" s="11" t="s">
        <v>22</v>
      </c>
      <c r="W292" s="11" t="s">
        <v>23</v>
      </c>
      <c r="X292" s="11" t="s">
        <v>31</v>
      </c>
      <c r="Y292">
        <v>225</v>
      </c>
      <c r="Z292">
        <f t="shared" si="10"/>
        <v>290</v>
      </c>
    </row>
    <row r="293" spans="1:26" x14ac:dyDescent="0.35">
      <c r="A293" s="24" t="str">
        <f>+IF(B293&lt;&gt;'Terminal Handling Charge'!$B$3,"",IF(COUNTIF(B:B,B293)&gt;0,COUNTIF(B$3:B293,B293),""))</f>
        <v/>
      </c>
      <c r="B293" s="24" t="str">
        <f t="shared" si="9"/>
        <v>Terminal Handling Charge - DestinationFinland</v>
      </c>
      <c r="C293" s="24" t="s">
        <v>703</v>
      </c>
      <c r="D293" s="24" t="s">
        <v>747</v>
      </c>
      <c r="E293" s="1" t="s">
        <v>751</v>
      </c>
      <c r="F293" s="12" t="s">
        <v>31</v>
      </c>
      <c r="G293" s="13">
        <v>44866</v>
      </c>
      <c r="H293" s="11" t="s">
        <v>18</v>
      </c>
      <c r="I293" s="11" t="s">
        <v>18</v>
      </c>
      <c r="J293" s="11" t="s">
        <v>18</v>
      </c>
      <c r="K293" s="11" t="s">
        <v>19</v>
      </c>
      <c r="L293" s="11" t="s">
        <v>19</v>
      </c>
      <c r="M293" s="11" t="s">
        <v>19</v>
      </c>
      <c r="N293" s="11" t="s">
        <v>19</v>
      </c>
      <c r="O293" s="11" t="s">
        <v>588</v>
      </c>
      <c r="P293" s="11" t="s">
        <v>589</v>
      </c>
      <c r="Q293" s="11" t="s">
        <v>703</v>
      </c>
      <c r="R293" s="11" t="s">
        <v>27</v>
      </c>
      <c r="S293" s="20" t="s">
        <v>27</v>
      </c>
      <c r="T293" s="11" t="s">
        <v>28</v>
      </c>
      <c r="U293" s="11" t="s">
        <v>22</v>
      </c>
      <c r="V293" s="11" t="s">
        <v>22</v>
      </c>
      <c r="W293" s="11" t="s">
        <v>23</v>
      </c>
      <c r="X293" s="11" t="s">
        <v>31</v>
      </c>
      <c r="Y293">
        <v>295</v>
      </c>
      <c r="Z293">
        <f t="shared" si="10"/>
        <v>291</v>
      </c>
    </row>
    <row r="294" spans="1:26" x14ac:dyDescent="0.35">
      <c r="A294" s="24" t="str">
        <f>+IF(B294&lt;&gt;'Terminal Handling Charge'!$B$3,"",IF(COUNTIF(B:B,B294)&gt;0,COUNTIF(B$3:B294,B294),""))</f>
        <v/>
      </c>
      <c r="B294" s="24" t="str">
        <f t="shared" si="9"/>
        <v>Terminal Handling Charge - DestinationUnited Kingdom</v>
      </c>
      <c r="C294" s="24" t="s">
        <v>722</v>
      </c>
      <c r="D294" s="24" t="s">
        <v>747</v>
      </c>
      <c r="E294" s="1" t="s">
        <v>176</v>
      </c>
      <c r="F294" s="12" t="s">
        <v>31</v>
      </c>
      <c r="G294" s="13">
        <v>44866</v>
      </c>
      <c r="H294" s="11" t="s">
        <v>18</v>
      </c>
      <c r="I294" s="11" t="s">
        <v>18</v>
      </c>
      <c r="J294" s="11" t="s">
        <v>18</v>
      </c>
      <c r="K294" s="11" t="s">
        <v>19</v>
      </c>
      <c r="L294" s="11" t="s">
        <v>19</v>
      </c>
      <c r="M294" s="11" t="s">
        <v>19</v>
      </c>
      <c r="N294" s="11" t="s">
        <v>19</v>
      </c>
      <c r="O294" s="11" t="s">
        <v>616</v>
      </c>
      <c r="P294" s="11" t="s">
        <v>617</v>
      </c>
      <c r="Q294" s="11" t="s">
        <v>722</v>
      </c>
      <c r="R294" s="11" t="s">
        <v>30</v>
      </c>
      <c r="S294" s="20" t="s">
        <v>30</v>
      </c>
      <c r="T294" s="11" t="s">
        <v>21</v>
      </c>
      <c r="U294" s="11" t="s">
        <v>22</v>
      </c>
      <c r="V294" s="11" t="s">
        <v>22</v>
      </c>
      <c r="W294" s="11" t="s">
        <v>23</v>
      </c>
      <c r="X294" s="11" t="s">
        <v>222</v>
      </c>
      <c r="Y294">
        <v>188</v>
      </c>
      <c r="Z294">
        <f t="shared" si="10"/>
        <v>292</v>
      </c>
    </row>
    <row r="295" spans="1:26" x14ac:dyDescent="0.35">
      <c r="A295" s="24" t="str">
        <f>+IF(B295&lt;&gt;'Terminal Handling Charge'!$B$3,"",IF(COUNTIF(B:B,B295)&gt;0,COUNTIF(B$3:B295,B295),""))</f>
        <v/>
      </c>
      <c r="B295" s="24" t="str">
        <f t="shared" si="9"/>
        <v>Terminal Handling Charge - DestinationUnited Kingdom</v>
      </c>
      <c r="C295" s="24" t="s">
        <v>722</v>
      </c>
      <c r="D295" s="24" t="s">
        <v>747</v>
      </c>
      <c r="E295" s="1" t="s">
        <v>176</v>
      </c>
      <c r="F295" s="12" t="s">
        <v>31</v>
      </c>
      <c r="G295" s="13">
        <v>44866</v>
      </c>
      <c r="H295" s="11" t="s">
        <v>18</v>
      </c>
      <c r="I295" s="11" t="s">
        <v>18</v>
      </c>
      <c r="J295" s="11" t="s">
        <v>18</v>
      </c>
      <c r="K295" s="11" t="s">
        <v>19</v>
      </c>
      <c r="L295" s="11" t="s">
        <v>19</v>
      </c>
      <c r="M295" s="11" t="s">
        <v>19</v>
      </c>
      <c r="N295" s="11" t="s">
        <v>19</v>
      </c>
      <c r="O295" s="11" t="s">
        <v>616</v>
      </c>
      <c r="P295" s="11" t="s">
        <v>617</v>
      </c>
      <c r="Q295" s="11" t="s">
        <v>722</v>
      </c>
      <c r="R295" s="11" t="s">
        <v>27</v>
      </c>
      <c r="S295" s="20" t="s">
        <v>27</v>
      </c>
      <c r="T295" s="11" t="s">
        <v>28</v>
      </c>
      <c r="U295" s="11" t="s">
        <v>22</v>
      </c>
      <c r="V295" s="11" t="s">
        <v>22</v>
      </c>
      <c r="W295" s="11" t="s">
        <v>23</v>
      </c>
      <c r="X295" s="11" t="s">
        <v>222</v>
      </c>
      <c r="Y295">
        <v>288</v>
      </c>
      <c r="Z295">
        <f t="shared" si="10"/>
        <v>293</v>
      </c>
    </row>
    <row r="296" spans="1:26" ht="29" x14ac:dyDescent="0.35">
      <c r="A296" s="24" t="str">
        <f>+IF(B296&lt;&gt;'Terminal Handling Charge'!$B$3,"",IF(COUNTIF(B:B,B296)&gt;0,COUNTIF(B$3:B296,B296),""))</f>
        <v/>
      </c>
      <c r="B296" s="24" t="str">
        <f t="shared" si="9"/>
        <v>Terminal Handling Charge - DestinationGreece</v>
      </c>
      <c r="C296" s="24" t="s">
        <v>341</v>
      </c>
      <c r="D296" s="24" t="s">
        <v>747</v>
      </c>
      <c r="E296" s="1" t="s">
        <v>750</v>
      </c>
      <c r="F296" s="12" t="s">
        <v>31</v>
      </c>
      <c r="G296" s="13">
        <v>44866</v>
      </c>
      <c r="H296" s="11" t="s">
        <v>18</v>
      </c>
      <c r="I296" s="11" t="s">
        <v>18</v>
      </c>
      <c r="J296" s="11" t="s">
        <v>18</v>
      </c>
      <c r="K296" s="11" t="s">
        <v>19</v>
      </c>
      <c r="L296" s="11" t="s">
        <v>19</v>
      </c>
      <c r="M296" s="11" t="s">
        <v>19</v>
      </c>
      <c r="N296" s="11" t="s">
        <v>19</v>
      </c>
      <c r="O296" s="11" t="s">
        <v>81</v>
      </c>
      <c r="P296" s="11" t="s">
        <v>82</v>
      </c>
      <c r="Q296" s="11" t="s">
        <v>341</v>
      </c>
      <c r="R296" s="11" t="s">
        <v>78</v>
      </c>
      <c r="S296" s="20" t="s">
        <v>78</v>
      </c>
      <c r="T296" s="11" t="s">
        <v>198</v>
      </c>
      <c r="U296" s="11" t="s">
        <v>22</v>
      </c>
      <c r="V296" s="11" t="s">
        <v>22</v>
      </c>
      <c r="W296" s="11" t="s">
        <v>23</v>
      </c>
      <c r="X296" s="11" t="s">
        <v>31</v>
      </c>
      <c r="Y296">
        <v>160</v>
      </c>
      <c r="Z296">
        <f t="shared" si="10"/>
        <v>294</v>
      </c>
    </row>
    <row r="297" spans="1:26" ht="29" x14ac:dyDescent="0.35">
      <c r="A297" s="24" t="str">
        <f>+IF(B297&lt;&gt;'Terminal Handling Charge'!$B$3,"",IF(COUNTIF(B:B,B297)&gt;0,COUNTIF(B$3:B297,B297),""))</f>
        <v/>
      </c>
      <c r="B297" s="24" t="str">
        <f t="shared" si="9"/>
        <v>Terminal Handling Charge - DestinationGreece</v>
      </c>
      <c r="C297" s="24" t="s">
        <v>341</v>
      </c>
      <c r="D297" s="24" t="s">
        <v>747</v>
      </c>
      <c r="E297" s="1" t="s">
        <v>750</v>
      </c>
      <c r="F297" s="12" t="s">
        <v>31</v>
      </c>
      <c r="G297" s="13">
        <v>44866</v>
      </c>
      <c r="H297" s="11" t="s">
        <v>18</v>
      </c>
      <c r="I297" s="11" t="s">
        <v>18</v>
      </c>
      <c r="J297" s="11" t="s">
        <v>18</v>
      </c>
      <c r="K297" s="11" t="s">
        <v>19</v>
      </c>
      <c r="L297" s="11" t="s">
        <v>19</v>
      </c>
      <c r="M297" s="11" t="s">
        <v>19</v>
      </c>
      <c r="N297" s="11" t="s">
        <v>19</v>
      </c>
      <c r="O297" s="11" t="s">
        <v>81</v>
      </c>
      <c r="P297" s="11" t="s">
        <v>82</v>
      </c>
      <c r="Q297" s="11" t="s">
        <v>341</v>
      </c>
      <c r="R297" s="11" t="s">
        <v>78</v>
      </c>
      <c r="S297" s="20" t="s">
        <v>78</v>
      </c>
      <c r="T297" s="11" t="s">
        <v>32</v>
      </c>
      <c r="U297" s="11" t="s">
        <v>22</v>
      </c>
      <c r="V297" s="11" t="s">
        <v>22</v>
      </c>
      <c r="W297" s="11" t="s">
        <v>23</v>
      </c>
      <c r="X297" s="11" t="s">
        <v>31</v>
      </c>
      <c r="Y297">
        <v>140</v>
      </c>
      <c r="Z297">
        <f t="shared" si="10"/>
        <v>295</v>
      </c>
    </row>
    <row r="298" spans="1:26" ht="29" x14ac:dyDescent="0.35">
      <c r="A298" s="24" t="str">
        <f>+IF(B298&lt;&gt;'Terminal Handling Charge'!$B$3,"",IF(COUNTIF(B:B,B298)&gt;0,COUNTIF(B$3:B298,B298),""))</f>
        <v/>
      </c>
      <c r="B298" s="24" t="str">
        <f t="shared" si="9"/>
        <v>Terminal Handling Charge - DestinationGreece</v>
      </c>
      <c r="C298" s="24" t="s">
        <v>341</v>
      </c>
      <c r="D298" s="24" t="s">
        <v>747</v>
      </c>
      <c r="E298" s="1" t="s">
        <v>750</v>
      </c>
      <c r="F298" s="12" t="s">
        <v>31</v>
      </c>
      <c r="G298" s="13">
        <v>44866</v>
      </c>
      <c r="H298" s="11" t="s">
        <v>18</v>
      </c>
      <c r="I298" s="11" t="s">
        <v>18</v>
      </c>
      <c r="J298" s="11" t="s">
        <v>18</v>
      </c>
      <c r="K298" s="11" t="s">
        <v>19</v>
      </c>
      <c r="L298" s="11" t="s">
        <v>19</v>
      </c>
      <c r="M298" s="11" t="s">
        <v>19</v>
      </c>
      <c r="N298" s="11" t="s">
        <v>19</v>
      </c>
      <c r="O298" s="11" t="s">
        <v>81</v>
      </c>
      <c r="P298" s="11" t="s">
        <v>82</v>
      </c>
      <c r="Q298" s="11" t="s">
        <v>341</v>
      </c>
      <c r="R298" s="11" t="s">
        <v>78</v>
      </c>
      <c r="S298" s="20" t="s">
        <v>78</v>
      </c>
      <c r="T298" s="11" t="s">
        <v>34</v>
      </c>
      <c r="U298" s="11" t="s">
        <v>22</v>
      </c>
      <c r="V298" s="11" t="s">
        <v>22</v>
      </c>
      <c r="W298" s="11" t="s">
        <v>23</v>
      </c>
      <c r="X298" s="11" t="s">
        <v>31</v>
      </c>
      <c r="Y298">
        <v>205</v>
      </c>
      <c r="Z298">
        <f t="shared" si="10"/>
        <v>296</v>
      </c>
    </row>
    <row r="299" spans="1:26" x14ac:dyDescent="0.35">
      <c r="A299" s="24" t="str">
        <f>+IF(B299&lt;&gt;'Terminal Handling Charge'!$B$3,"",IF(COUNTIF(B:B,B299)&gt;0,COUNTIF(B$3:B299,B299),""))</f>
        <v/>
      </c>
      <c r="B299" s="24" t="str">
        <f t="shared" si="9"/>
        <v>Terminal Handling Charge - DestinationUnited Kingdom</v>
      </c>
      <c r="C299" s="24" t="s">
        <v>722</v>
      </c>
      <c r="D299" s="24" t="s">
        <v>747</v>
      </c>
      <c r="E299" s="1" t="s">
        <v>176</v>
      </c>
      <c r="F299" s="12" t="s">
        <v>31</v>
      </c>
      <c r="G299" s="13">
        <v>44866</v>
      </c>
      <c r="H299" s="11" t="s">
        <v>18</v>
      </c>
      <c r="I299" s="11" t="s">
        <v>18</v>
      </c>
      <c r="J299" s="11" t="s">
        <v>18</v>
      </c>
      <c r="K299" s="11" t="s">
        <v>19</v>
      </c>
      <c r="L299" s="11" t="s">
        <v>19</v>
      </c>
      <c r="M299" s="11" t="s">
        <v>19</v>
      </c>
      <c r="N299" s="11" t="s">
        <v>19</v>
      </c>
      <c r="O299" s="11" t="s">
        <v>553</v>
      </c>
      <c r="P299" s="11" t="s">
        <v>554</v>
      </c>
      <c r="Q299" s="11" t="s">
        <v>722</v>
      </c>
      <c r="R299" s="11" t="s">
        <v>30</v>
      </c>
      <c r="S299" s="20" t="s">
        <v>30</v>
      </c>
      <c r="T299" s="11" t="s">
        <v>21</v>
      </c>
      <c r="U299" s="11" t="s">
        <v>22</v>
      </c>
      <c r="V299" s="11" t="s">
        <v>22</v>
      </c>
      <c r="W299" s="11" t="s">
        <v>23</v>
      </c>
      <c r="X299" s="11" t="s">
        <v>222</v>
      </c>
      <c r="Y299">
        <v>188</v>
      </c>
      <c r="Z299">
        <f t="shared" si="10"/>
        <v>297</v>
      </c>
    </row>
    <row r="300" spans="1:26" x14ac:dyDescent="0.35">
      <c r="A300" s="24" t="str">
        <f>+IF(B300&lt;&gt;'Terminal Handling Charge'!$B$3,"",IF(COUNTIF(B:B,B300)&gt;0,COUNTIF(B$3:B300,B300),""))</f>
        <v/>
      </c>
      <c r="B300" s="24" t="str">
        <f t="shared" si="9"/>
        <v>Terminal Handling Charge - DestinationUnited Kingdom</v>
      </c>
      <c r="C300" s="24" t="s">
        <v>722</v>
      </c>
      <c r="D300" s="24" t="s">
        <v>747</v>
      </c>
      <c r="E300" s="1" t="s">
        <v>176</v>
      </c>
      <c r="F300" s="12" t="s">
        <v>31</v>
      </c>
      <c r="G300" s="13">
        <v>44866</v>
      </c>
      <c r="H300" s="11" t="s">
        <v>18</v>
      </c>
      <c r="I300" s="11" t="s">
        <v>18</v>
      </c>
      <c r="J300" s="11" t="s">
        <v>18</v>
      </c>
      <c r="K300" s="11" t="s">
        <v>19</v>
      </c>
      <c r="L300" s="11" t="s">
        <v>19</v>
      </c>
      <c r="M300" s="11" t="s">
        <v>19</v>
      </c>
      <c r="N300" s="11" t="s">
        <v>19</v>
      </c>
      <c r="O300" s="11" t="s">
        <v>553</v>
      </c>
      <c r="P300" s="11" t="s">
        <v>554</v>
      </c>
      <c r="Q300" s="11" t="s">
        <v>722</v>
      </c>
      <c r="R300" s="11" t="s">
        <v>27</v>
      </c>
      <c r="S300" s="20" t="s">
        <v>27</v>
      </c>
      <c r="T300" s="11" t="s">
        <v>28</v>
      </c>
      <c r="U300" s="11" t="s">
        <v>22</v>
      </c>
      <c r="V300" s="11" t="s">
        <v>22</v>
      </c>
      <c r="W300" s="11" t="s">
        <v>23</v>
      </c>
      <c r="X300" s="11" t="s">
        <v>222</v>
      </c>
      <c r="Y300">
        <v>288</v>
      </c>
      <c r="Z300">
        <f t="shared" si="10"/>
        <v>298</v>
      </c>
    </row>
    <row r="301" spans="1:26" x14ac:dyDescent="0.35">
      <c r="A301" s="24" t="str">
        <f>+IF(B301&lt;&gt;'Terminal Handling Charge'!$B$3,"",IF(COUNTIF(B:B,B301)&gt;0,COUNTIF(B$3:B301,B301),""))</f>
        <v/>
      </c>
      <c r="B301" s="24" t="str">
        <f t="shared" si="9"/>
        <v>Terminal Handling Charge - DestinationSpain</v>
      </c>
      <c r="C301" s="24" t="s">
        <v>669</v>
      </c>
      <c r="D301" s="24" t="s">
        <v>747</v>
      </c>
      <c r="E301" s="1" t="s">
        <v>753</v>
      </c>
      <c r="F301" s="12" t="s">
        <v>31</v>
      </c>
      <c r="G301" s="13">
        <v>44866</v>
      </c>
      <c r="H301" s="11" t="s">
        <v>18</v>
      </c>
      <c r="I301" s="11" t="s">
        <v>18</v>
      </c>
      <c r="J301" s="11" t="s">
        <v>18</v>
      </c>
      <c r="K301" s="11" t="s">
        <v>19</v>
      </c>
      <c r="L301" s="11" t="s">
        <v>19</v>
      </c>
      <c r="M301" s="11" t="s">
        <v>19</v>
      </c>
      <c r="N301" s="11" t="s">
        <v>19</v>
      </c>
      <c r="O301" s="11" t="s">
        <v>382</v>
      </c>
      <c r="P301" s="11" t="s">
        <v>383</v>
      </c>
      <c r="Q301" s="11" t="s">
        <v>669</v>
      </c>
      <c r="R301" s="11" t="s">
        <v>30</v>
      </c>
      <c r="S301" s="20" t="s">
        <v>30</v>
      </c>
      <c r="T301" s="11" t="s">
        <v>21</v>
      </c>
      <c r="U301" s="11" t="s">
        <v>22</v>
      </c>
      <c r="V301" s="11" t="s">
        <v>22</v>
      </c>
      <c r="W301" s="11" t="s">
        <v>23</v>
      </c>
      <c r="X301" s="11" t="s">
        <v>31</v>
      </c>
      <c r="Y301">
        <v>245</v>
      </c>
      <c r="Z301">
        <f t="shared" si="10"/>
        <v>299</v>
      </c>
    </row>
    <row r="302" spans="1:26" x14ac:dyDescent="0.35">
      <c r="A302" s="24" t="str">
        <f>+IF(B302&lt;&gt;'Terminal Handling Charge'!$B$3,"",IF(COUNTIF(B:B,B302)&gt;0,COUNTIF(B$3:B302,B302),""))</f>
        <v/>
      </c>
      <c r="B302" s="24" t="str">
        <f t="shared" si="9"/>
        <v>Terminal Handling Charge - DestinationSpain</v>
      </c>
      <c r="C302" s="24" t="s">
        <v>669</v>
      </c>
      <c r="D302" s="24" t="s">
        <v>747</v>
      </c>
      <c r="E302" s="1" t="s">
        <v>753</v>
      </c>
      <c r="F302" s="12" t="s">
        <v>31</v>
      </c>
      <c r="G302" s="13">
        <v>44866</v>
      </c>
      <c r="H302" s="11" t="s">
        <v>18</v>
      </c>
      <c r="I302" s="11" t="s">
        <v>18</v>
      </c>
      <c r="J302" s="11" t="s">
        <v>18</v>
      </c>
      <c r="K302" s="11" t="s">
        <v>19</v>
      </c>
      <c r="L302" s="11" t="s">
        <v>19</v>
      </c>
      <c r="M302" s="11" t="s">
        <v>19</v>
      </c>
      <c r="N302" s="11" t="s">
        <v>19</v>
      </c>
      <c r="O302" s="11" t="s">
        <v>382</v>
      </c>
      <c r="P302" s="11" t="s">
        <v>383</v>
      </c>
      <c r="Q302" s="11" t="s">
        <v>669</v>
      </c>
      <c r="R302" s="11" t="s">
        <v>27</v>
      </c>
      <c r="S302" s="20" t="s">
        <v>27</v>
      </c>
      <c r="T302" s="11" t="s">
        <v>28</v>
      </c>
      <c r="U302" s="11" t="s">
        <v>22</v>
      </c>
      <c r="V302" s="11" t="s">
        <v>22</v>
      </c>
      <c r="W302" s="11" t="s">
        <v>23</v>
      </c>
      <c r="X302" s="11" t="s">
        <v>31</v>
      </c>
      <c r="Y302">
        <v>340</v>
      </c>
      <c r="Z302">
        <f t="shared" si="10"/>
        <v>300</v>
      </c>
    </row>
    <row r="303" spans="1:26" x14ac:dyDescent="0.35">
      <c r="A303" s="24" t="str">
        <f>+IF(B303&lt;&gt;'Terminal Handling Charge'!$B$3,"",IF(COUNTIF(B:B,B303)&gt;0,COUNTIF(B$3:B303,B303),""))</f>
        <v/>
      </c>
      <c r="B303" s="24" t="str">
        <f t="shared" si="9"/>
        <v>Terminal Handling Charge - DestinationTurkey</v>
      </c>
      <c r="C303" s="30" t="s">
        <v>621</v>
      </c>
      <c r="D303" s="24" t="s">
        <v>747</v>
      </c>
      <c r="E303" s="24" t="s">
        <v>17</v>
      </c>
      <c r="F303" s="12" t="s">
        <v>31</v>
      </c>
      <c r="G303" s="13">
        <v>44866</v>
      </c>
      <c r="H303" s="11" t="s">
        <v>18</v>
      </c>
      <c r="I303" s="11" t="s">
        <v>18</v>
      </c>
      <c r="J303" s="11" t="s">
        <v>18</v>
      </c>
      <c r="K303" s="11" t="s">
        <v>19</v>
      </c>
      <c r="L303" s="11" t="s">
        <v>19</v>
      </c>
      <c r="M303" s="11" t="s">
        <v>19</v>
      </c>
      <c r="N303" s="11" t="s">
        <v>19</v>
      </c>
      <c r="O303" s="11" t="s">
        <v>162</v>
      </c>
      <c r="P303" s="11" t="s">
        <v>163</v>
      </c>
      <c r="Q303" s="11" t="s">
        <v>621</v>
      </c>
      <c r="R303" s="11" t="s">
        <v>30</v>
      </c>
      <c r="S303" s="11" t="s">
        <v>30</v>
      </c>
      <c r="T303" s="11" t="s">
        <v>34</v>
      </c>
      <c r="U303" s="11" t="s">
        <v>22</v>
      </c>
      <c r="V303" s="11" t="s">
        <v>22</v>
      </c>
      <c r="W303" s="11" t="s">
        <v>23</v>
      </c>
      <c r="X303" s="11" t="s">
        <v>24</v>
      </c>
      <c r="Y303">
        <v>395</v>
      </c>
      <c r="Z303">
        <f t="shared" si="10"/>
        <v>301</v>
      </c>
    </row>
    <row r="304" spans="1:26" x14ac:dyDescent="0.35">
      <c r="A304" s="24" t="str">
        <f>+IF(B304&lt;&gt;'Terminal Handling Charge'!$B$3,"",IF(COUNTIF(B:B,B304)&gt;0,COUNTIF(B$3:B304,B304),""))</f>
        <v/>
      </c>
      <c r="B304" s="24" t="str">
        <f t="shared" si="9"/>
        <v>Terminal Handling Charge - DestinationTurkey</v>
      </c>
      <c r="C304" s="30" t="s">
        <v>621</v>
      </c>
      <c r="D304" s="24" t="s">
        <v>747</v>
      </c>
      <c r="E304" s="24" t="s">
        <v>17</v>
      </c>
      <c r="F304" s="12" t="s">
        <v>31</v>
      </c>
      <c r="G304" s="13">
        <v>44866</v>
      </c>
      <c r="H304" s="11" t="s">
        <v>18</v>
      </c>
      <c r="I304" s="11" t="s">
        <v>18</v>
      </c>
      <c r="J304" s="11" t="s">
        <v>18</v>
      </c>
      <c r="K304" s="11" t="s">
        <v>19</v>
      </c>
      <c r="L304" s="11" t="s">
        <v>19</v>
      </c>
      <c r="M304" s="11" t="s">
        <v>19</v>
      </c>
      <c r="N304" s="11" t="s">
        <v>19</v>
      </c>
      <c r="O304" s="11" t="s">
        <v>162</v>
      </c>
      <c r="P304" s="11" t="s">
        <v>163</v>
      </c>
      <c r="Q304" s="11" t="s">
        <v>621</v>
      </c>
      <c r="R304" s="11" t="s">
        <v>27</v>
      </c>
      <c r="S304" s="11" t="s">
        <v>27</v>
      </c>
      <c r="T304" s="11" t="s">
        <v>34</v>
      </c>
      <c r="U304" s="11" t="s">
        <v>22</v>
      </c>
      <c r="V304" s="11" t="s">
        <v>22</v>
      </c>
      <c r="W304" s="11" t="s">
        <v>23</v>
      </c>
      <c r="X304" s="11" t="s">
        <v>24</v>
      </c>
      <c r="Y304">
        <v>395</v>
      </c>
      <c r="Z304">
        <f t="shared" si="10"/>
        <v>302</v>
      </c>
    </row>
    <row r="305" spans="1:26" x14ac:dyDescent="0.35">
      <c r="A305" s="24" t="str">
        <f>+IF(B305&lt;&gt;'Terminal Handling Charge'!$B$3,"",IF(COUNTIF(B:B,B305)&gt;0,COUNTIF(B$3:B305,B305),""))</f>
        <v/>
      </c>
      <c r="B305" s="24" t="str">
        <f t="shared" si="9"/>
        <v>Terminal Handling Charge - DestinationTurkey</v>
      </c>
      <c r="C305" s="30" t="s">
        <v>621</v>
      </c>
      <c r="D305" s="24" t="s">
        <v>747</v>
      </c>
      <c r="E305" s="24" t="s">
        <v>17</v>
      </c>
      <c r="F305" s="12" t="s">
        <v>31</v>
      </c>
      <c r="G305" s="13">
        <v>44866</v>
      </c>
      <c r="H305" s="11" t="s">
        <v>18</v>
      </c>
      <c r="I305" s="11" t="s">
        <v>18</v>
      </c>
      <c r="J305" s="11" t="s">
        <v>18</v>
      </c>
      <c r="K305" s="11" t="s">
        <v>19</v>
      </c>
      <c r="L305" s="11" t="s">
        <v>19</v>
      </c>
      <c r="M305" s="11" t="s">
        <v>19</v>
      </c>
      <c r="N305" s="11" t="s">
        <v>19</v>
      </c>
      <c r="O305" s="11" t="s">
        <v>162</v>
      </c>
      <c r="P305" s="11" t="s">
        <v>163</v>
      </c>
      <c r="Q305" s="11" t="s">
        <v>621</v>
      </c>
      <c r="R305" s="11" t="s">
        <v>30</v>
      </c>
      <c r="S305" s="11" t="s">
        <v>30</v>
      </c>
      <c r="T305" s="11" t="s">
        <v>21</v>
      </c>
      <c r="U305" s="11" t="s">
        <v>22</v>
      </c>
      <c r="V305" s="11" t="s">
        <v>22</v>
      </c>
      <c r="W305" s="11" t="s">
        <v>23</v>
      </c>
      <c r="X305" s="11" t="s">
        <v>24</v>
      </c>
      <c r="Y305">
        <v>290</v>
      </c>
      <c r="Z305">
        <f t="shared" si="10"/>
        <v>303</v>
      </c>
    </row>
    <row r="306" spans="1:26" x14ac:dyDescent="0.35">
      <c r="A306" s="24" t="str">
        <f>+IF(B306&lt;&gt;'Terminal Handling Charge'!$B$3,"",IF(COUNTIF(B:B,B306)&gt;0,COUNTIF(B$3:B306,B306),""))</f>
        <v/>
      </c>
      <c r="B306" s="24" t="str">
        <f t="shared" si="9"/>
        <v>Terminal Handling Charge - DestinationTurkey</v>
      </c>
      <c r="C306" s="30" t="s">
        <v>621</v>
      </c>
      <c r="D306" s="24" t="s">
        <v>747</v>
      </c>
      <c r="E306" s="24" t="s">
        <v>17</v>
      </c>
      <c r="F306" s="12" t="s">
        <v>31</v>
      </c>
      <c r="G306" s="13">
        <v>44866</v>
      </c>
      <c r="H306" s="11" t="s">
        <v>18</v>
      </c>
      <c r="I306" s="11" t="s">
        <v>18</v>
      </c>
      <c r="J306" s="11" t="s">
        <v>18</v>
      </c>
      <c r="K306" s="11" t="s">
        <v>19</v>
      </c>
      <c r="L306" s="11" t="s">
        <v>19</v>
      </c>
      <c r="M306" s="11" t="s">
        <v>19</v>
      </c>
      <c r="N306" s="11" t="s">
        <v>19</v>
      </c>
      <c r="O306" s="11" t="s">
        <v>162</v>
      </c>
      <c r="P306" s="11" t="s">
        <v>163</v>
      </c>
      <c r="Q306" s="11" t="s">
        <v>621</v>
      </c>
      <c r="R306" s="11" t="s">
        <v>27</v>
      </c>
      <c r="S306" s="11" t="s">
        <v>27</v>
      </c>
      <c r="T306" s="11" t="s">
        <v>28</v>
      </c>
      <c r="U306" s="11" t="s">
        <v>22</v>
      </c>
      <c r="V306" s="11" t="s">
        <v>22</v>
      </c>
      <c r="W306" s="11" t="s">
        <v>23</v>
      </c>
      <c r="X306" s="11" t="s">
        <v>24</v>
      </c>
      <c r="Y306">
        <v>395</v>
      </c>
      <c r="Z306">
        <f t="shared" si="10"/>
        <v>304</v>
      </c>
    </row>
    <row r="307" spans="1:26" x14ac:dyDescent="0.35">
      <c r="A307" s="24" t="str">
        <f>+IF(B307&lt;&gt;'Terminal Handling Charge'!$B$3,"",IF(COUNTIF(B:B,B307)&gt;0,COUNTIF(B$3:B307,B307),""))</f>
        <v/>
      </c>
      <c r="B307" s="24" t="str">
        <f t="shared" si="9"/>
        <v>Terminal Handling Charge - DestinationUnited Kingdom</v>
      </c>
      <c r="C307" s="24" t="s">
        <v>722</v>
      </c>
      <c r="D307" s="24" t="s">
        <v>747</v>
      </c>
      <c r="E307" s="1" t="s">
        <v>176</v>
      </c>
      <c r="F307" s="12" t="s">
        <v>31</v>
      </c>
      <c r="G307" s="13">
        <v>44866</v>
      </c>
      <c r="H307" s="11" t="s">
        <v>18</v>
      </c>
      <c r="I307" s="11" t="s">
        <v>18</v>
      </c>
      <c r="J307" s="11" t="s">
        <v>18</v>
      </c>
      <c r="K307" s="11" t="s">
        <v>19</v>
      </c>
      <c r="L307" s="11" t="s">
        <v>19</v>
      </c>
      <c r="M307" s="11" t="s">
        <v>19</v>
      </c>
      <c r="N307" s="11" t="s">
        <v>19</v>
      </c>
      <c r="O307" s="11" t="s">
        <v>527</v>
      </c>
      <c r="P307" s="11" t="s">
        <v>528</v>
      </c>
      <c r="Q307" s="11" t="s">
        <v>722</v>
      </c>
      <c r="R307" s="11" t="s">
        <v>30</v>
      </c>
      <c r="S307" s="20" t="s">
        <v>30</v>
      </c>
      <c r="T307" s="11" t="s">
        <v>21</v>
      </c>
      <c r="U307" s="11" t="s">
        <v>22</v>
      </c>
      <c r="V307" s="11" t="s">
        <v>22</v>
      </c>
      <c r="W307" s="11" t="s">
        <v>23</v>
      </c>
      <c r="X307" s="11" t="s">
        <v>222</v>
      </c>
      <c r="Y307">
        <v>188</v>
      </c>
      <c r="Z307">
        <f t="shared" si="10"/>
        <v>305</v>
      </c>
    </row>
    <row r="308" spans="1:26" x14ac:dyDescent="0.35">
      <c r="A308" s="24" t="str">
        <f>+IF(B308&lt;&gt;'Terminal Handling Charge'!$B$3,"",IF(COUNTIF(B:B,B308)&gt;0,COUNTIF(B$3:B308,B308),""))</f>
        <v/>
      </c>
      <c r="B308" s="24" t="str">
        <f t="shared" si="9"/>
        <v>Terminal Handling Charge - DestinationUnited Kingdom</v>
      </c>
      <c r="C308" s="24" t="s">
        <v>722</v>
      </c>
      <c r="D308" s="24" t="s">
        <v>747</v>
      </c>
      <c r="E308" s="1" t="s">
        <v>176</v>
      </c>
      <c r="F308" s="12" t="s">
        <v>31</v>
      </c>
      <c r="G308" s="13">
        <v>44866</v>
      </c>
      <c r="H308" s="11" t="s">
        <v>18</v>
      </c>
      <c r="I308" s="11" t="s">
        <v>18</v>
      </c>
      <c r="J308" s="11" t="s">
        <v>18</v>
      </c>
      <c r="K308" s="11" t="s">
        <v>19</v>
      </c>
      <c r="L308" s="11" t="s">
        <v>19</v>
      </c>
      <c r="M308" s="11" t="s">
        <v>19</v>
      </c>
      <c r="N308" s="11" t="s">
        <v>19</v>
      </c>
      <c r="O308" s="11" t="s">
        <v>527</v>
      </c>
      <c r="P308" s="11" t="s">
        <v>528</v>
      </c>
      <c r="Q308" s="11" t="s">
        <v>722</v>
      </c>
      <c r="R308" s="11" t="s">
        <v>27</v>
      </c>
      <c r="S308" s="20" t="s">
        <v>27</v>
      </c>
      <c r="T308" s="11" t="s">
        <v>28</v>
      </c>
      <c r="U308" s="11" t="s">
        <v>22</v>
      </c>
      <c r="V308" s="11" t="s">
        <v>22</v>
      </c>
      <c r="W308" s="11" t="s">
        <v>23</v>
      </c>
      <c r="X308" s="11" t="s">
        <v>222</v>
      </c>
      <c r="Y308">
        <v>288</v>
      </c>
      <c r="Z308">
        <f t="shared" si="10"/>
        <v>306</v>
      </c>
    </row>
    <row r="309" spans="1:26" x14ac:dyDescent="0.35">
      <c r="A309" s="24" t="str">
        <f>+IF(B309&lt;&gt;'Terminal Handling Charge'!$B$3,"",IF(COUNTIF(B:B,B309)&gt;0,COUNTIF(B$3:B309,B309),""))</f>
        <v/>
      </c>
      <c r="B309" s="24" t="str">
        <f t="shared" si="9"/>
        <v>Terminal Handling Charge - DestinationSpain</v>
      </c>
      <c r="C309" s="24" t="s">
        <v>669</v>
      </c>
      <c r="D309" s="24" t="s">
        <v>747</v>
      </c>
      <c r="E309" s="1" t="s">
        <v>753</v>
      </c>
      <c r="F309" s="12" t="s">
        <v>31</v>
      </c>
      <c r="G309" s="13">
        <v>44866</v>
      </c>
      <c r="H309" s="11" t="s">
        <v>18</v>
      </c>
      <c r="I309" s="11" t="s">
        <v>18</v>
      </c>
      <c r="J309" s="11" t="s">
        <v>18</v>
      </c>
      <c r="K309" s="11" t="s">
        <v>19</v>
      </c>
      <c r="L309" s="11" t="s">
        <v>19</v>
      </c>
      <c r="M309" s="11" t="s">
        <v>19</v>
      </c>
      <c r="N309" s="11" t="s">
        <v>19</v>
      </c>
      <c r="O309" s="11" t="s">
        <v>523</v>
      </c>
      <c r="P309" s="11" t="s">
        <v>524</v>
      </c>
      <c r="Q309" s="11" t="s">
        <v>669</v>
      </c>
      <c r="R309" s="11" t="s">
        <v>30</v>
      </c>
      <c r="S309" s="20" t="s">
        <v>30</v>
      </c>
      <c r="T309" s="11" t="s">
        <v>21</v>
      </c>
      <c r="U309" s="11" t="s">
        <v>22</v>
      </c>
      <c r="V309" s="11" t="s">
        <v>22</v>
      </c>
      <c r="W309" s="11" t="s">
        <v>23</v>
      </c>
      <c r="X309" s="11" t="s">
        <v>31</v>
      </c>
      <c r="Y309">
        <v>245</v>
      </c>
      <c r="Z309">
        <f t="shared" si="10"/>
        <v>307</v>
      </c>
    </row>
    <row r="310" spans="1:26" x14ac:dyDescent="0.35">
      <c r="A310" s="24" t="str">
        <f>+IF(B310&lt;&gt;'Terminal Handling Charge'!$B$3,"",IF(COUNTIF(B:B,B310)&gt;0,COUNTIF(B$3:B310,B310),""))</f>
        <v/>
      </c>
      <c r="B310" s="24" t="str">
        <f t="shared" si="9"/>
        <v>Terminal Handling Charge - DestinationSpain</v>
      </c>
      <c r="C310" s="24" t="s">
        <v>669</v>
      </c>
      <c r="D310" s="24" t="s">
        <v>747</v>
      </c>
      <c r="E310" s="1" t="s">
        <v>753</v>
      </c>
      <c r="F310" s="12" t="s">
        <v>31</v>
      </c>
      <c r="G310" s="13">
        <v>44866</v>
      </c>
      <c r="H310" s="11" t="s">
        <v>18</v>
      </c>
      <c r="I310" s="11" t="s">
        <v>18</v>
      </c>
      <c r="J310" s="11" t="s">
        <v>18</v>
      </c>
      <c r="K310" s="11" t="s">
        <v>19</v>
      </c>
      <c r="L310" s="11" t="s">
        <v>19</v>
      </c>
      <c r="M310" s="11" t="s">
        <v>19</v>
      </c>
      <c r="N310" s="11" t="s">
        <v>19</v>
      </c>
      <c r="O310" s="11" t="s">
        <v>523</v>
      </c>
      <c r="P310" s="11" t="s">
        <v>524</v>
      </c>
      <c r="Q310" s="11" t="s">
        <v>669</v>
      </c>
      <c r="R310" s="11" t="s">
        <v>27</v>
      </c>
      <c r="S310" s="20" t="s">
        <v>27</v>
      </c>
      <c r="T310" s="11" t="s">
        <v>28</v>
      </c>
      <c r="U310" s="11" t="s">
        <v>22</v>
      </c>
      <c r="V310" s="11" t="s">
        <v>22</v>
      </c>
      <c r="W310" s="11" t="s">
        <v>23</v>
      </c>
      <c r="X310" s="11" t="s">
        <v>31</v>
      </c>
      <c r="Y310">
        <v>340</v>
      </c>
      <c r="Z310">
        <f t="shared" si="10"/>
        <v>308</v>
      </c>
    </row>
    <row r="311" spans="1:26" x14ac:dyDescent="0.35">
      <c r="A311" s="24" t="str">
        <f>+IF(B311&lt;&gt;'Terminal Handling Charge'!$B$3,"",IF(COUNTIF(B:B,B311)&gt;0,COUNTIF(B$3:B311,B311),""))</f>
        <v/>
      </c>
      <c r="B311" s="24" t="str">
        <f t="shared" si="9"/>
        <v>Terminal Handling Charge - DestinationEstonia</v>
      </c>
      <c r="C311" s="24" t="s">
        <v>698</v>
      </c>
      <c r="D311" s="24" t="s">
        <v>747</v>
      </c>
      <c r="E311" s="1" t="s">
        <v>751</v>
      </c>
      <c r="F311" s="12" t="s">
        <v>31</v>
      </c>
      <c r="G311" s="13">
        <v>44866</v>
      </c>
      <c r="H311" s="11" t="s">
        <v>18</v>
      </c>
      <c r="I311" s="11" t="s">
        <v>18</v>
      </c>
      <c r="J311" s="11" t="s">
        <v>18</v>
      </c>
      <c r="K311" s="11" t="s">
        <v>19</v>
      </c>
      <c r="L311" s="11" t="s">
        <v>19</v>
      </c>
      <c r="M311" s="11" t="s">
        <v>19</v>
      </c>
      <c r="N311" s="11" t="s">
        <v>19</v>
      </c>
      <c r="O311" s="11" t="s">
        <v>344</v>
      </c>
      <c r="P311" s="11" t="s">
        <v>345</v>
      </c>
      <c r="Q311" s="11" t="s">
        <v>698</v>
      </c>
      <c r="R311" s="11" t="s">
        <v>30</v>
      </c>
      <c r="S311" s="20" t="s">
        <v>30</v>
      </c>
      <c r="T311" s="11" t="s">
        <v>34</v>
      </c>
      <c r="U311" s="11" t="s">
        <v>22</v>
      </c>
      <c r="V311" s="11" t="s">
        <v>22</v>
      </c>
      <c r="W311" s="11" t="s">
        <v>23</v>
      </c>
      <c r="X311" s="11" t="s">
        <v>31</v>
      </c>
      <c r="Y311">
        <v>265</v>
      </c>
      <c r="Z311">
        <f t="shared" si="10"/>
        <v>309</v>
      </c>
    </row>
    <row r="312" spans="1:26" x14ac:dyDescent="0.35">
      <c r="A312" s="24" t="str">
        <f>+IF(B312&lt;&gt;'Terminal Handling Charge'!$B$3,"",IF(COUNTIF(B:B,B312)&gt;0,COUNTIF(B$3:B312,B312),""))</f>
        <v/>
      </c>
      <c r="B312" s="24" t="str">
        <f t="shared" si="9"/>
        <v>Terminal Handling Charge - DestinationEstonia</v>
      </c>
      <c r="C312" s="24" t="s">
        <v>698</v>
      </c>
      <c r="D312" s="24" t="s">
        <v>747</v>
      </c>
      <c r="E312" s="1" t="s">
        <v>751</v>
      </c>
      <c r="F312" s="12" t="s">
        <v>31</v>
      </c>
      <c r="G312" s="13">
        <v>44866</v>
      </c>
      <c r="H312" s="11" t="s">
        <v>18</v>
      </c>
      <c r="I312" s="11" t="s">
        <v>18</v>
      </c>
      <c r="J312" s="11" t="s">
        <v>18</v>
      </c>
      <c r="K312" s="11" t="s">
        <v>19</v>
      </c>
      <c r="L312" s="11" t="s">
        <v>19</v>
      </c>
      <c r="M312" s="11" t="s">
        <v>19</v>
      </c>
      <c r="N312" s="11" t="s">
        <v>19</v>
      </c>
      <c r="O312" s="11" t="s">
        <v>344</v>
      </c>
      <c r="P312" s="11" t="s">
        <v>345</v>
      </c>
      <c r="Q312" s="11" t="s">
        <v>698</v>
      </c>
      <c r="R312" s="11" t="s">
        <v>27</v>
      </c>
      <c r="S312" s="20" t="s">
        <v>27</v>
      </c>
      <c r="T312" s="11" t="s">
        <v>34</v>
      </c>
      <c r="U312" s="11" t="s">
        <v>22</v>
      </c>
      <c r="V312" s="11" t="s">
        <v>22</v>
      </c>
      <c r="W312" s="11" t="s">
        <v>23</v>
      </c>
      <c r="X312" s="11" t="s">
        <v>31</v>
      </c>
      <c r="Y312">
        <v>295</v>
      </c>
      <c r="Z312">
        <f t="shared" si="10"/>
        <v>310</v>
      </c>
    </row>
    <row r="313" spans="1:26" x14ac:dyDescent="0.35">
      <c r="A313" s="24" t="str">
        <f>+IF(B313&lt;&gt;'Terminal Handling Charge'!$B$3,"",IF(COUNTIF(B:B,B313)&gt;0,COUNTIF(B$3:B313,B313),""))</f>
        <v/>
      </c>
      <c r="B313" s="24" t="str">
        <f t="shared" si="9"/>
        <v>Terminal Handling Charge - DestinationEstonia</v>
      </c>
      <c r="C313" s="24" t="s">
        <v>698</v>
      </c>
      <c r="D313" s="24" t="s">
        <v>747</v>
      </c>
      <c r="E313" s="1" t="s">
        <v>751</v>
      </c>
      <c r="F313" s="12" t="s">
        <v>31</v>
      </c>
      <c r="G313" s="13">
        <v>44866</v>
      </c>
      <c r="H313" s="11" t="s">
        <v>18</v>
      </c>
      <c r="I313" s="11" t="s">
        <v>18</v>
      </c>
      <c r="J313" s="11" t="s">
        <v>18</v>
      </c>
      <c r="K313" s="11" t="s">
        <v>19</v>
      </c>
      <c r="L313" s="11" t="s">
        <v>19</v>
      </c>
      <c r="M313" s="11" t="s">
        <v>19</v>
      </c>
      <c r="N313" s="11" t="s">
        <v>19</v>
      </c>
      <c r="O313" s="11" t="s">
        <v>344</v>
      </c>
      <c r="P313" s="11" t="s">
        <v>345</v>
      </c>
      <c r="Q313" s="11" t="s">
        <v>698</v>
      </c>
      <c r="R313" s="11" t="s">
        <v>30</v>
      </c>
      <c r="S313" s="20" t="s">
        <v>30</v>
      </c>
      <c r="T313" s="11" t="s">
        <v>21</v>
      </c>
      <c r="U313" s="11" t="s">
        <v>22</v>
      </c>
      <c r="V313" s="11" t="s">
        <v>22</v>
      </c>
      <c r="W313" s="11" t="s">
        <v>23</v>
      </c>
      <c r="X313" s="11" t="s">
        <v>31</v>
      </c>
      <c r="Y313">
        <v>180</v>
      </c>
      <c r="Z313">
        <f t="shared" si="10"/>
        <v>311</v>
      </c>
    </row>
    <row r="314" spans="1:26" x14ac:dyDescent="0.35">
      <c r="A314" s="24" t="str">
        <f>+IF(B314&lt;&gt;'Terminal Handling Charge'!$B$3,"",IF(COUNTIF(B:B,B314)&gt;0,COUNTIF(B$3:B314,B314),""))</f>
        <v/>
      </c>
      <c r="B314" s="24" t="str">
        <f t="shared" si="9"/>
        <v>Terminal Handling Charge - DestinationEstonia</v>
      </c>
      <c r="C314" s="24" t="s">
        <v>698</v>
      </c>
      <c r="D314" s="24" t="s">
        <v>747</v>
      </c>
      <c r="E314" s="1" t="s">
        <v>751</v>
      </c>
      <c r="F314" s="12" t="s">
        <v>31</v>
      </c>
      <c r="G314" s="13">
        <v>44866</v>
      </c>
      <c r="H314" s="11" t="s">
        <v>18</v>
      </c>
      <c r="I314" s="11" t="s">
        <v>18</v>
      </c>
      <c r="J314" s="11" t="s">
        <v>18</v>
      </c>
      <c r="K314" s="11" t="s">
        <v>19</v>
      </c>
      <c r="L314" s="11" t="s">
        <v>19</v>
      </c>
      <c r="M314" s="11" t="s">
        <v>19</v>
      </c>
      <c r="N314" s="11" t="s">
        <v>19</v>
      </c>
      <c r="O314" s="11" t="s">
        <v>344</v>
      </c>
      <c r="P314" s="11" t="s">
        <v>345</v>
      </c>
      <c r="Q314" s="11" t="s">
        <v>698</v>
      </c>
      <c r="R314" s="11" t="s">
        <v>27</v>
      </c>
      <c r="S314" s="20" t="s">
        <v>27</v>
      </c>
      <c r="T314" s="11" t="s">
        <v>28</v>
      </c>
      <c r="U314" s="11" t="s">
        <v>22</v>
      </c>
      <c r="V314" s="11" t="s">
        <v>22</v>
      </c>
      <c r="W314" s="11" t="s">
        <v>23</v>
      </c>
      <c r="X314" s="11" t="s">
        <v>31</v>
      </c>
      <c r="Y314">
        <v>295</v>
      </c>
      <c r="Z314">
        <f t="shared" si="10"/>
        <v>312</v>
      </c>
    </row>
    <row r="315" spans="1:26" x14ac:dyDescent="0.35">
      <c r="A315" s="24" t="str">
        <f>+IF(B315&lt;&gt;'Terminal Handling Charge'!$B$3,"",IF(COUNTIF(B:B,B315)&gt;0,COUNTIF(B$3:B315,B315),""))</f>
        <v/>
      </c>
      <c r="B315" s="24" t="str">
        <f t="shared" si="9"/>
        <v>Terminal Handling Charge - DestinationFiji Islands</v>
      </c>
      <c r="C315" s="24" t="s">
        <v>699</v>
      </c>
      <c r="D315" s="24" t="s">
        <v>747</v>
      </c>
      <c r="E315" s="1" t="s">
        <v>62</v>
      </c>
      <c r="F315" s="12" t="s">
        <v>756</v>
      </c>
      <c r="G315" s="13">
        <v>44866</v>
      </c>
      <c r="H315" s="11" t="s">
        <v>18</v>
      </c>
      <c r="I315" s="11" t="s">
        <v>18</v>
      </c>
      <c r="J315" s="11" t="s">
        <v>18</v>
      </c>
      <c r="K315" s="11" t="s">
        <v>19</v>
      </c>
      <c r="L315" s="11" t="s">
        <v>19</v>
      </c>
      <c r="M315" s="11" t="s">
        <v>19</v>
      </c>
      <c r="N315" s="11" t="s">
        <v>19</v>
      </c>
      <c r="O315" s="11" t="s">
        <v>513</v>
      </c>
      <c r="P315" s="11" t="s">
        <v>514</v>
      </c>
      <c r="Q315" s="11" t="s">
        <v>699</v>
      </c>
      <c r="R315" s="11" t="s">
        <v>45</v>
      </c>
      <c r="S315" s="20">
        <v>20</v>
      </c>
      <c r="T315" s="11" t="s">
        <v>32</v>
      </c>
      <c r="U315" s="11" t="s">
        <v>22</v>
      </c>
      <c r="V315" s="11" t="s">
        <v>22</v>
      </c>
      <c r="W315" s="11" t="s">
        <v>23</v>
      </c>
      <c r="X315" s="11" t="s">
        <v>110</v>
      </c>
      <c r="Y315">
        <v>475</v>
      </c>
      <c r="Z315" t="e">
        <f>#REF!+1</f>
        <v>#REF!</v>
      </c>
    </row>
    <row r="316" spans="1:26" x14ac:dyDescent="0.35">
      <c r="A316" s="24" t="str">
        <f>+IF(B316&lt;&gt;'Terminal Handling Charge'!$B$3,"",IF(COUNTIF(B:B,B316)&gt;0,COUNTIF(B$3:B316,B316),""))</f>
        <v/>
      </c>
      <c r="B316" s="24" t="str">
        <f t="shared" si="9"/>
        <v>Terminal Handling Charge - DestinationFiji Islands</v>
      </c>
      <c r="C316" s="24" t="s">
        <v>699</v>
      </c>
      <c r="D316" s="24" t="s">
        <v>747</v>
      </c>
      <c r="E316" s="1" t="s">
        <v>62</v>
      </c>
      <c r="F316" s="12" t="s">
        <v>756</v>
      </c>
      <c r="G316" s="13">
        <v>44866</v>
      </c>
      <c r="H316" s="11" t="s">
        <v>18</v>
      </c>
      <c r="I316" s="11" t="s">
        <v>18</v>
      </c>
      <c r="J316" s="11" t="s">
        <v>18</v>
      </c>
      <c r="K316" s="11" t="s">
        <v>19</v>
      </c>
      <c r="L316" s="11" t="s">
        <v>19</v>
      </c>
      <c r="M316" s="11" t="s">
        <v>19</v>
      </c>
      <c r="N316" s="11" t="s">
        <v>19</v>
      </c>
      <c r="O316" s="11" t="s">
        <v>513</v>
      </c>
      <c r="P316" s="11" t="s">
        <v>514</v>
      </c>
      <c r="Q316" s="11" t="s">
        <v>699</v>
      </c>
      <c r="R316" s="11" t="s">
        <v>737</v>
      </c>
      <c r="S316" s="20">
        <v>40</v>
      </c>
      <c r="T316" s="11" t="s">
        <v>32</v>
      </c>
      <c r="U316" s="11" t="s">
        <v>22</v>
      </c>
      <c r="V316" s="11" t="s">
        <v>22</v>
      </c>
      <c r="W316" s="11" t="s">
        <v>23</v>
      </c>
      <c r="X316" s="11" t="s">
        <v>110</v>
      </c>
      <c r="Y316">
        <v>945</v>
      </c>
      <c r="Z316" t="e">
        <f t="shared" si="10"/>
        <v>#REF!</v>
      </c>
    </row>
    <row r="317" spans="1:26" x14ac:dyDescent="0.35">
      <c r="A317" s="24" t="str">
        <f>+IF(B317&lt;&gt;'Terminal Handling Charge'!$B$3,"",IF(COUNTIF(B:B,B317)&gt;0,COUNTIF(B$3:B317,B317),""))</f>
        <v/>
      </c>
      <c r="B317" s="24" t="str">
        <f t="shared" si="9"/>
        <v>Terminal Handling Charge - DestinationFiji Islands</v>
      </c>
      <c r="C317" s="24" t="s">
        <v>699</v>
      </c>
      <c r="D317" s="24" t="s">
        <v>747</v>
      </c>
      <c r="E317" s="1" t="s">
        <v>62</v>
      </c>
      <c r="F317" s="12" t="s">
        <v>756</v>
      </c>
      <c r="G317" s="13">
        <v>44866</v>
      </c>
      <c r="H317" s="11" t="s">
        <v>18</v>
      </c>
      <c r="I317" s="11" t="s">
        <v>18</v>
      </c>
      <c r="J317" s="11" t="s">
        <v>18</v>
      </c>
      <c r="K317" s="11" t="s">
        <v>19</v>
      </c>
      <c r="L317" s="11" t="s">
        <v>19</v>
      </c>
      <c r="M317" s="11" t="s">
        <v>19</v>
      </c>
      <c r="N317" s="11" t="s">
        <v>19</v>
      </c>
      <c r="O317" s="11" t="s">
        <v>513</v>
      </c>
      <c r="P317" s="11" t="s">
        <v>514</v>
      </c>
      <c r="Q317" s="11" t="s">
        <v>699</v>
      </c>
      <c r="R317" s="11" t="s">
        <v>65</v>
      </c>
      <c r="S317" s="20">
        <v>45</v>
      </c>
      <c r="T317" s="11" t="s">
        <v>21</v>
      </c>
      <c r="U317" s="11" t="s">
        <v>22</v>
      </c>
      <c r="V317" s="11" t="s">
        <v>22</v>
      </c>
      <c r="W317" s="11" t="s">
        <v>23</v>
      </c>
      <c r="X317" s="11" t="s">
        <v>110</v>
      </c>
      <c r="Y317">
        <v>945</v>
      </c>
      <c r="Z317" t="e">
        <f t="shared" si="10"/>
        <v>#REF!</v>
      </c>
    </row>
    <row r="318" spans="1:26" x14ac:dyDescent="0.35">
      <c r="A318" s="24" t="str">
        <f>+IF(B318&lt;&gt;'Terminal Handling Charge'!$B$3,"",IF(COUNTIF(B:B,B318)&gt;0,COUNTIF(B$3:B318,B318),""))</f>
        <v/>
      </c>
      <c r="B318" s="24" t="str">
        <f t="shared" ref="B318:B381" si="11">D318&amp;C318</f>
        <v>Terminal Handling Charge - DestinationCanada</v>
      </c>
      <c r="C318" s="24" t="s">
        <v>48</v>
      </c>
      <c r="D318" s="24" t="s">
        <v>747</v>
      </c>
      <c r="E318" s="1" t="s">
        <v>105</v>
      </c>
      <c r="F318" s="12" t="s">
        <v>758</v>
      </c>
      <c r="G318" s="13">
        <v>44866</v>
      </c>
      <c r="H318" s="11" t="s">
        <v>18</v>
      </c>
      <c r="I318" s="11" t="s">
        <v>18</v>
      </c>
      <c r="J318" s="11" t="s">
        <v>18</v>
      </c>
      <c r="K318" s="11" t="s">
        <v>19</v>
      </c>
      <c r="L318" s="11" t="s">
        <v>19</v>
      </c>
      <c r="M318" s="11" t="s">
        <v>19</v>
      </c>
      <c r="N318" s="11" t="s">
        <v>19</v>
      </c>
      <c r="O318" s="11" t="s">
        <v>213</v>
      </c>
      <c r="P318" s="11" t="s">
        <v>214</v>
      </c>
      <c r="Q318" s="11" t="s">
        <v>48</v>
      </c>
      <c r="R318" s="11" t="s">
        <v>57</v>
      </c>
      <c r="S318" s="20">
        <v>20</v>
      </c>
      <c r="T318" s="11" t="s">
        <v>21</v>
      </c>
      <c r="U318" s="11" t="s">
        <v>22</v>
      </c>
      <c r="V318" s="11" t="s">
        <v>22</v>
      </c>
      <c r="W318" s="11" t="s">
        <v>23</v>
      </c>
      <c r="X318" s="11" t="s">
        <v>24</v>
      </c>
      <c r="Y318">
        <v>395</v>
      </c>
      <c r="Z318" t="e">
        <f t="shared" ref="Z318:Z381" si="12">Z317+1</f>
        <v>#REF!</v>
      </c>
    </row>
    <row r="319" spans="1:26" x14ac:dyDescent="0.35">
      <c r="A319" s="24" t="str">
        <f>+IF(B319&lt;&gt;'Terminal Handling Charge'!$B$3,"",IF(COUNTIF(B:B,B319)&gt;0,COUNTIF(B$3:B319,B319),""))</f>
        <v/>
      </c>
      <c r="B319" s="24" t="str">
        <f t="shared" si="11"/>
        <v>Terminal Handling Charge - DestinationCanada</v>
      </c>
      <c r="C319" s="24" t="s">
        <v>48</v>
      </c>
      <c r="D319" s="24" t="s">
        <v>747</v>
      </c>
      <c r="E319" s="1" t="s">
        <v>105</v>
      </c>
      <c r="F319" s="12" t="s">
        <v>758</v>
      </c>
      <c r="G319" s="13">
        <v>44866</v>
      </c>
      <c r="H319" s="11" t="s">
        <v>18</v>
      </c>
      <c r="I319" s="11" t="s">
        <v>18</v>
      </c>
      <c r="J319" s="11" t="s">
        <v>18</v>
      </c>
      <c r="K319" s="11" t="s">
        <v>19</v>
      </c>
      <c r="L319" s="11" t="s">
        <v>19</v>
      </c>
      <c r="M319" s="11" t="s">
        <v>19</v>
      </c>
      <c r="N319" s="11" t="s">
        <v>19</v>
      </c>
      <c r="O319" s="11" t="s">
        <v>213</v>
      </c>
      <c r="P319" s="11" t="s">
        <v>214</v>
      </c>
      <c r="Q319" s="11" t="s">
        <v>48</v>
      </c>
      <c r="R319" s="11" t="s">
        <v>116</v>
      </c>
      <c r="S319" s="20">
        <v>40</v>
      </c>
      <c r="T319" s="11" t="s">
        <v>21</v>
      </c>
      <c r="U319" s="11" t="s">
        <v>22</v>
      </c>
      <c r="V319" s="11" t="s">
        <v>22</v>
      </c>
      <c r="W319" s="11" t="s">
        <v>23</v>
      </c>
      <c r="X319" s="11" t="s">
        <v>24</v>
      </c>
      <c r="Y319">
        <v>395</v>
      </c>
      <c r="Z319" t="e">
        <f t="shared" si="12"/>
        <v>#REF!</v>
      </c>
    </row>
    <row r="320" spans="1:26" x14ac:dyDescent="0.35">
      <c r="A320" s="24" t="str">
        <f>+IF(B320&lt;&gt;'Terminal Handling Charge'!$B$3,"",IF(COUNTIF(B:B,B320)&gt;0,COUNTIF(B$3:B320,B320),""))</f>
        <v/>
      </c>
      <c r="B320" s="24" t="str">
        <f t="shared" si="11"/>
        <v>Terminal Handling Charge - DestinationSpain</v>
      </c>
      <c r="C320" s="24" t="s">
        <v>669</v>
      </c>
      <c r="D320" s="24" t="s">
        <v>747</v>
      </c>
      <c r="E320" s="1" t="s">
        <v>753</v>
      </c>
      <c r="F320" s="12" t="s">
        <v>31</v>
      </c>
      <c r="G320" s="13">
        <v>44866</v>
      </c>
      <c r="H320" s="11" t="s">
        <v>18</v>
      </c>
      <c r="I320" s="11" t="s">
        <v>18</v>
      </c>
      <c r="J320" s="11" t="s">
        <v>18</v>
      </c>
      <c r="K320" s="11" t="s">
        <v>19</v>
      </c>
      <c r="L320" s="11" t="s">
        <v>19</v>
      </c>
      <c r="M320" s="11" t="s">
        <v>19</v>
      </c>
      <c r="N320" s="11" t="s">
        <v>19</v>
      </c>
      <c r="O320" s="11" t="s">
        <v>602</v>
      </c>
      <c r="P320" s="11" t="s">
        <v>603</v>
      </c>
      <c r="Q320" s="11" t="s">
        <v>669</v>
      </c>
      <c r="R320" s="11" t="s">
        <v>30</v>
      </c>
      <c r="S320" s="20" t="s">
        <v>30</v>
      </c>
      <c r="T320" s="11" t="s">
        <v>21</v>
      </c>
      <c r="U320" s="11" t="s">
        <v>22</v>
      </c>
      <c r="V320" s="11" t="s">
        <v>22</v>
      </c>
      <c r="W320" s="11" t="s">
        <v>23</v>
      </c>
      <c r="X320" s="11" t="s">
        <v>31</v>
      </c>
      <c r="Y320">
        <v>245</v>
      </c>
      <c r="Z320" t="e">
        <f t="shared" si="12"/>
        <v>#REF!</v>
      </c>
    </row>
    <row r="321" spans="1:26" x14ac:dyDescent="0.35">
      <c r="A321" s="24" t="str">
        <f>+IF(B321&lt;&gt;'Terminal Handling Charge'!$B$3,"",IF(COUNTIF(B:B,B321)&gt;0,COUNTIF(B$3:B321,B321),""))</f>
        <v/>
      </c>
      <c r="B321" s="24" t="str">
        <f t="shared" si="11"/>
        <v>Terminal Handling Charge - DestinationSpain</v>
      </c>
      <c r="C321" s="24" t="s">
        <v>669</v>
      </c>
      <c r="D321" s="24" t="s">
        <v>747</v>
      </c>
      <c r="E321" s="1" t="s">
        <v>753</v>
      </c>
      <c r="F321" s="12" t="s">
        <v>31</v>
      </c>
      <c r="G321" s="13">
        <v>44866</v>
      </c>
      <c r="H321" s="11" t="s">
        <v>18</v>
      </c>
      <c r="I321" s="11" t="s">
        <v>18</v>
      </c>
      <c r="J321" s="11" t="s">
        <v>18</v>
      </c>
      <c r="K321" s="11" t="s">
        <v>19</v>
      </c>
      <c r="L321" s="11" t="s">
        <v>19</v>
      </c>
      <c r="M321" s="11" t="s">
        <v>19</v>
      </c>
      <c r="N321" s="11" t="s">
        <v>19</v>
      </c>
      <c r="O321" s="11" t="s">
        <v>602</v>
      </c>
      <c r="P321" s="11" t="s">
        <v>603</v>
      </c>
      <c r="Q321" s="11" t="s">
        <v>669</v>
      </c>
      <c r="R321" s="11" t="s">
        <v>27</v>
      </c>
      <c r="S321" s="20" t="s">
        <v>27</v>
      </c>
      <c r="T321" s="11" t="s">
        <v>28</v>
      </c>
      <c r="U321" s="11" t="s">
        <v>22</v>
      </c>
      <c r="V321" s="11" t="s">
        <v>22</v>
      </c>
      <c r="W321" s="11" t="s">
        <v>23</v>
      </c>
      <c r="X321" s="11" t="s">
        <v>31</v>
      </c>
      <c r="Y321">
        <v>340</v>
      </c>
      <c r="Z321" t="e">
        <f t="shared" si="12"/>
        <v>#REF!</v>
      </c>
    </row>
    <row r="322" spans="1:26" x14ac:dyDescent="0.35">
      <c r="A322" s="24" t="str">
        <f>+IF(B322&lt;&gt;'Terminal Handling Charge'!$B$3,"",IF(COUNTIF(B:B,B322)&gt;0,COUNTIF(B$3:B322,B322),""))</f>
        <v/>
      </c>
      <c r="B322" s="24" t="str">
        <f t="shared" si="11"/>
        <v>Terminal Handling Charge - DestinationUnited Kingdom</v>
      </c>
      <c r="C322" s="24" t="s">
        <v>722</v>
      </c>
      <c r="D322" s="24" t="s">
        <v>747</v>
      </c>
      <c r="E322" s="1" t="s">
        <v>176</v>
      </c>
      <c r="F322" s="12" t="s">
        <v>31</v>
      </c>
      <c r="G322" s="13">
        <v>44866</v>
      </c>
      <c r="H322" s="11" t="s">
        <v>18</v>
      </c>
      <c r="I322" s="11" t="s">
        <v>18</v>
      </c>
      <c r="J322" s="11" t="s">
        <v>18</v>
      </c>
      <c r="K322" s="11" t="s">
        <v>19</v>
      </c>
      <c r="L322" s="11" t="s">
        <v>19</v>
      </c>
      <c r="M322" s="11" t="s">
        <v>19</v>
      </c>
      <c r="N322" s="11" t="s">
        <v>19</v>
      </c>
      <c r="O322" s="11" t="s">
        <v>651</v>
      </c>
      <c r="P322" s="11" t="s">
        <v>652</v>
      </c>
      <c r="Q322" s="11" t="s">
        <v>722</v>
      </c>
      <c r="R322" s="11" t="s">
        <v>30</v>
      </c>
      <c r="S322" s="20" t="s">
        <v>30</v>
      </c>
      <c r="T322" s="11" t="s">
        <v>21</v>
      </c>
      <c r="U322" s="11" t="s">
        <v>22</v>
      </c>
      <c r="V322" s="11" t="s">
        <v>22</v>
      </c>
      <c r="W322" s="11" t="s">
        <v>23</v>
      </c>
      <c r="X322" s="11" t="s">
        <v>222</v>
      </c>
      <c r="Y322">
        <v>188</v>
      </c>
      <c r="Z322" t="e">
        <f t="shared" si="12"/>
        <v>#REF!</v>
      </c>
    </row>
    <row r="323" spans="1:26" x14ac:dyDescent="0.35">
      <c r="A323" s="24" t="str">
        <f>+IF(B323&lt;&gt;'Terminal Handling Charge'!$B$3,"",IF(COUNTIF(B:B,B323)&gt;0,COUNTIF(B$3:B323,B323),""))</f>
        <v/>
      </c>
      <c r="B323" s="24" t="str">
        <f t="shared" si="11"/>
        <v>Terminal Handling Charge - DestinationUnited Kingdom</v>
      </c>
      <c r="C323" s="24" t="s">
        <v>722</v>
      </c>
      <c r="D323" s="24" t="s">
        <v>747</v>
      </c>
      <c r="E323" s="1" t="s">
        <v>176</v>
      </c>
      <c r="F323" s="12" t="s">
        <v>31</v>
      </c>
      <c r="G323" s="13">
        <v>44866</v>
      </c>
      <c r="H323" s="11" t="s">
        <v>18</v>
      </c>
      <c r="I323" s="11" t="s">
        <v>18</v>
      </c>
      <c r="J323" s="11" t="s">
        <v>18</v>
      </c>
      <c r="K323" s="11" t="s">
        <v>19</v>
      </c>
      <c r="L323" s="11" t="s">
        <v>19</v>
      </c>
      <c r="M323" s="11" t="s">
        <v>19</v>
      </c>
      <c r="N323" s="11" t="s">
        <v>19</v>
      </c>
      <c r="O323" s="11" t="s">
        <v>651</v>
      </c>
      <c r="P323" s="11" t="s">
        <v>652</v>
      </c>
      <c r="Q323" s="11" t="s">
        <v>722</v>
      </c>
      <c r="R323" s="11" t="s">
        <v>27</v>
      </c>
      <c r="S323" s="20" t="s">
        <v>27</v>
      </c>
      <c r="T323" s="11" t="s">
        <v>28</v>
      </c>
      <c r="U323" s="11" t="s">
        <v>22</v>
      </c>
      <c r="V323" s="11" t="s">
        <v>22</v>
      </c>
      <c r="W323" s="11" t="s">
        <v>23</v>
      </c>
      <c r="X323" s="11" t="s">
        <v>222</v>
      </c>
      <c r="Y323">
        <v>288</v>
      </c>
      <c r="Z323" t="e">
        <f t="shared" si="12"/>
        <v>#REF!</v>
      </c>
    </row>
    <row r="324" spans="1:26" x14ac:dyDescent="0.35">
      <c r="A324" s="24" t="str">
        <f>+IF(B324&lt;&gt;'Terminal Handling Charge'!$B$3,"",IF(COUNTIF(B:B,B324)&gt;0,COUNTIF(B$3:B324,B324),""))</f>
        <v/>
      </c>
      <c r="B324" s="24" t="str">
        <f t="shared" si="11"/>
        <v>Terminal Handling Charge - DestinationUnited Kingdom</v>
      </c>
      <c r="C324" s="24" t="s">
        <v>722</v>
      </c>
      <c r="D324" s="24" t="s">
        <v>747</v>
      </c>
      <c r="E324" s="1" t="s">
        <v>176</v>
      </c>
      <c r="F324" s="12" t="s">
        <v>31</v>
      </c>
      <c r="G324" s="13">
        <v>44866</v>
      </c>
      <c r="H324" s="11" t="s">
        <v>18</v>
      </c>
      <c r="I324" s="11" t="s">
        <v>18</v>
      </c>
      <c r="J324" s="11" t="s">
        <v>18</v>
      </c>
      <c r="K324" s="11" t="s">
        <v>19</v>
      </c>
      <c r="L324" s="11" t="s">
        <v>19</v>
      </c>
      <c r="M324" s="11" t="s">
        <v>19</v>
      </c>
      <c r="N324" s="11" t="s">
        <v>19</v>
      </c>
      <c r="O324" s="11" t="s">
        <v>618</v>
      </c>
      <c r="P324" s="11" t="s">
        <v>619</v>
      </c>
      <c r="Q324" s="11" t="s">
        <v>722</v>
      </c>
      <c r="R324" s="11" t="s">
        <v>30</v>
      </c>
      <c r="S324" s="20" t="s">
        <v>30</v>
      </c>
      <c r="T324" s="11" t="s">
        <v>21</v>
      </c>
      <c r="U324" s="11" t="s">
        <v>22</v>
      </c>
      <c r="V324" s="11" t="s">
        <v>22</v>
      </c>
      <c r="W324" s="11" t="s">
        <v>23</v>
      </c>
      <c r="X324" s="11" t="s">
        <v>222</v>
      </c>
      <c r="Y324">
        <v>188</v>
      </c>
      <c r="Z324" t="e">
        <f t="shared" si="12"/>
        <v>#REF!</v>
      </c>
    </row>
    <row r="325" spans="1:26" x14ac:dyDescent="0.35">
      <c r="A325" s="24" t="str">
        <f>+IF(B325&lt;&gt;'Terminal Handling Charge'!$B$3,"",IF(COUNTIF(B:B,B325)&gt;0,COUNTIF(B$3:B325,B325),""))</f>
        <v/>
      </c>
      <c r="B325" s="24" t="str">
        <f t="shared" si="11"/>
        <v>Terminal Handling Charge - DestinationUnited Kingdom</v>
      </c>
      <c r="C325" s="24" t="s">
        <v>722</v>
      </c>
      <c r="D325" s="24" t="s">
        <v>747</v>
      </c>
      <c r="E325" s="1" t="s">
        <v>176</v>
      </c>
      <c r="F325" s="12" t="s">
        <v>31</v>
      </c>
      <c r="G325" s="13">
        <v>44866</v>
      </c>
      <c r="H325" s="11" t="s">
        <v>18</v>
      </c>
      <c r="I325" s="11" t="s">
        <v>18</v>
      </c>
      <c r="J325" s="11" t="s">
        <v>18</v>
      </c>
      <c r="K325" s="11" t="s">
        <v>19</v>
      </c>
      <c r="L325" s="11" t="s">
        <v>19</v>
      </c>
      <c r="M325" s="11" t="s">
        <v>19</v>
      </c>
      <c r="N325" s="11" t="s">
        <v>19</v>
      </c>
      <c r="O325" s="11" t="s">
        <v>618</v>
      </c>
      <c r="P325" s="11" t="s">
        <v>619</v>
      </c>
      <c r="Q325" s="11" t="s">
        <v>722</v>
      </c>
      <c r="R325" s="11" t="s">
        <v>27</v>
      </c>
      <c r="S325" s="20" t="s">
        <v>27</v>
      </c>
      <c r="T325" s="11" t="s">
        <v>28</v>
      </c>
      <c r="U325" s="11" t="s">
        <v>22</v>
      </c>
      <c r="V325" s="11" t="s">
        <v>22</v>
      </c>
      <c r="W325" s="11" t="s">
        <v>23</v>
      </c>
      <c r="X325" s="11" t="s">
        <v>222</v>
      </c>
      <c r="Y325">
        <v>288</v>
      </c>
      <c r="Z325" t="e">
        <f t="shared" si="12"/>
        <v>#REF!</v>
      </c>
    </row>
    <row r="326" spans="1:26" x14ac:dyDescent="0.35">
      <c r="A326" s="24" t="str">
        <f>+IF(B326&lt;&gt;'Terminal Handling Charge'!$B$3,"",IF(COUNTIF(B:B,B326)&gt;0,COUNTIF(B$3:B326,B326),""))</f>
        <v/>
      </c>
      <c r="B326" s="24" t="str">
        <f t="shared" si="11"/>
        <v>Terminal Handling Charge - DestinationSingapore</v>
      </c>
      <c r="C326" s="24" t="s">
        <v>702</v>
      </c>
      <c r="D326" s="24" t="s">
        <v>747</v>
      </c>
      <c r="E326" s="1" t="s">
        <v>46</v>
      </c>
      <c r="F326" s="12" t="s">
        <v>756</v>
      </c>
      <c r="G326" s="13">
        <v>44866</v>
      </c>
      <c r="H326" s="11" t="s">
        <v>18</v>
      </c>
      <c r="I326" s="11" t="s">
        <v>18</v>
      </c>
      <c r="J326" s="11" t="s">
        <v>18</v>
      </c>
      <c r="K326" s="11" t="s">
        <v>19</v>
      </c>
      <c r="L326" s="11" t="s">
        <v>19</v>
      </c>
      <c r="M326" s="11" t="s">
        <v>19</v>
      </c>
      <c r="N326" s="11" t="s">
        <v>19</v>
      </c>
      <c r="O326" s="11" t="s">
        <v>135</v>
      </c>
      <c r="P326" s="11" t="s">
        <v>136</v>
      </c>
      <c r="Q326" s="11" t="s">
        <v>702</v>
      </c>
      <c r="R326" s="11" t="s">
        <v>40</v>
      </c>
      <c r="S326" s="20">
        <v>20</v>
      </c>
      <c r="T326" s="11" t="s">
        <v>21</v>
      </c>
      <c r="U326" s="11" t="s">
        <v>22</v>
      </c>
      <c r="V326" s="11" t="s">
        <v>22</v>
      </c>
      <c r="W326" s="11" t="s">
        <v>23</v>
      </c>
      <c r="X326" s="11" t="s">
        <v>137</v>
      </c>
      <c r="Y326">
        <v>240</v>
      </c>
      <c r="Z326" t="e">
        <f t="shared" si="12"/>
        <v>#REF!</v>
      </c>
    </row>
    <row r="327" spans="1:26" x14ac:dyDescent="0.35">
      <c r="A327" s="24" t="str">
        <f>+IF(B327&lt;&gt;'Terminal Handling Charge'!$B$3,"",IF(COUNTIF(B:B,B327)&gt;0,COUNTIF(B$3:B327,B327),""))</f>
        <v/>
      </c>
      <c r="B327" s="24" t="str">
        <f t="shared" si="11"/>
        <v>Terminal Handling Charge - DestinationSingapore</v>
      </c>
      <c r="C327" s="24" t="s">
        <v>702</v>
      </c>
      <c r="D327" s="24" t="s">
        <v>747</v>
      </c>
      <c r="E327" s="1" t="s">
        <v>46</v>
      </c>
      <c r="F327" s="12" t="s">
        <v>756</v>
      </c>
      <c r="G327" s="13">
        <v>44866</v>
      </c>
      <c r="H327" s="11" t="s">
        <v>18</v>
      </c>
      <c r="I327" s="11" t="s">
        <v>18</v>
      </c>
      <c r="J327" s="11" t="s">
        <v>18</v>
      </c>
      <c r="K327" s="11" t="s">
        <v>19</v>
      </c>
      <c r="L327" s="11" t="s">
        <v>19</v>
      </c>
      <c r="M327" s="11" t="s">
        <v>19</v>
      </c>
      <c r="N327" s="11" t="s">
        <v>19</v>
      </c>
      <c r="O327" s="11" t="s">
        <v>135</v>
      </c>
      <c r="P327" s="11" t="s">
        <v>136</v>
      </c>
      <c r="Q327" s="11" t="s">
        <v>702</v>
      </c>
      <c r="R327" s="11" t="s">
        <v>20</v>
      </c>
      <c r="S327" s="20">
        <v>40</v>
      </c>
      <c r="T327" s="11" t="s">
        <v>21</v>
      </c>
      <c r="U327" s="11" t="s">
        <v>22</v>
      </c>
      <c r="V327" s="11" t="s">
        <v>22</v>
      </c>
      <c r="W327" s="11" t="s">
        <v>23</v>
      </c>
      <c r="X327" s="11" t="s">
        <v>137</v>
      </c>
      <c r="Y327">
        <v>350</v>
      </c>
      <c r="Z327" t="e">
        <f t="shared" si="12"/>
        <v>#REF!</v>
      </c>
    </row>
    <row r="328" spans="1:26" x14ac:dyDescent="0.35">
      <c r="A328" s="24" t="str">
        <f>+IF(B328&lt;&gt;'Terminal Handling Charge'!$B$3,"",IF(COUNTIF(B:B,B328)&gt;0,COUNTIF(B$3:B328,B328),""))</f>
        <v/>
      </c>
      <c r="B328" s="24" t="str">
        <f t="shared" si="11"/>
        <v>Terminal Handling Charge - DestinationSingapore</v>
      </c>
      <c r="C328" s="24" t="s">
        <v>702</v>
      </c>
      <c r="D328" s="24" t="s">
        <v>747</v>
      </c>
      <c r="E328" s="1" t="s">
        <v>46</v>
      </c>
      <c r="F328" s="12" t="s">
        <v>756</v>
      </c>
      <c r="G328" s="13">
        <v>44866</v>
      </c>
      <c r="H328" s="11" t="s">
        <v>18</v>
      </c>
      <c r="I328" s="11" t="s">
        <v>18</v>
      </c>
      <c r="J328" s="11" t="s">
        <v>18</v>
      </c>
      <c r="K328" s="11" t="s">
        <v>19</v>
      </c>
      <c r="L328" s="11" t="s">
        <v>19</v>
      </c>
      <c r="M328" s="11" t="s">
        <v>19</v>
      </c>
      <c r="N328" s="11" t="s">
        <v>19</v>
      </c>
      <c r="O328" s="11" t="s">
        <v>135</v>
      </c>
      <c r="P328" s="11" t="s">
        <v>136</v>
      </c>
      <c r="Q328" s="11" t="s">
        <v>702</v>
      </c>
      <c r="R328" s="11" t="s">
        <v>65</v>
      </c>
      <c r="S328" s="20">
        <v>45</v>
      </c>
      <c r="T328" s="11" t="s">
        <v>21</v>
      </c>
      <c r="U328" s="11" t="s">
        <v>22</v>
      </c>
      <c r="V328" s="11" t="s">
        <v>22</v>
      </c>
      <c r="W328" s="11" t="s">
        <v>23</v>
      </c>
      <c r="X328" s="11" t="s">
        <v>137</v>
      </c>
      <c r="Y328">
        <v>400</v>
      </c>
      <c r="Z328" t="e">
        <f t="shared" si="12"/>
        <v>#REF!</v>
      </c>
    </row>
    <row r="329" spans="1:26" x14ac:dyDescent="0.35">
      <c r="A329" s="24" t="str">
        <f>+IF(B329&lt;&gt;'Terminal Handling Charge'!$B$3,"",IF(COUNTIF(B:B,B329)&gt;0,COUNTIF(B$3:B329,B329),""))</f>
        <v/>
      </c>
      <c r="B329" s="24" t="str">
        <f t="shared" si="11"/>
        <v>Terminal Handling Charge - DestinationSingapore</v>
      </c>
      <c r="C329" s="24" t="s">
        <v>702</v>
      </c>
      <c r="D329" s="24" t="s">
        <v>747</v>
      </c>
      <c r="E329" s="1" t="s">
        <v>46</v>
      </c>
      <c r="F329" s="12" t="s">
        <v>756</v>
      </c>
      <c r="G329" s="13">
        <v>44866</v>
      </c>
      <c r="H329" s="11" t="s">
        <v>18</v>
      </c>
      <c r="I329" s="11" t="s">
        <v>18</v>
      </c>
      <c r="J329" s="11" t="s">
        <v>18</v>
      </c>
      <c r="K329" s="11" t="s">
        <v>19</v>
      </c>
      <c r="L329" s="11" t="s">
        <v>19</v>
      </c>
      <c r="M329" s="11" t="s">
        <v>19</v>
      </c>
      <c r="N329" s="11" t="s">
        <v>19</v>
      </c>
      <c r="O329" s="11" t="s">
        <v>135</v>
      </c>
      <c r="P329" s="11" t="s">
        <v>136</v>
      </c>
      <c r="Q329" s="11" t="s">
        <v>702</v>
      </c>
      <c r="R329" s="11" t="s">
        <v>762</v>
      </c>
      <c r="S329" s="20">
        <v>20</v>
      </c>
      <c r="T329" s="11" t="s">
        <v>28</v>
      </c>
      <c r="U329" s="11" t="s">
        <v>22</v>
      </c>
      <c r="V329" s="11" t="s">
        <v>22</v>
      </c>
      <c r="W329" s="11" t="s">
        <v>23</v>
      </c>
      <c r="X329" s="11" t="s">
        <v>137</v>
      </c>
      <c r="Y329">
        <v>300</v>
      </c>
      <c r="Z329" t="e">
        <f t="shared" si="12"/>
        <v>#REF!</v>
      </c>
    </row>
    <row r="330" spans="1:26" x14ac:dyDescent="0.35">
      <c r="A330" s="24" t="str">
        <f>+IF(B330&lt;&gt;'Terminal Handling Charge'!$B$3,"",IF(COUNTIF(B:B,B330)&gt;0,COUNTIF(B$3:B330,B330),""))</f>
        <v/>
      </c>
      <c r="B330" s="24" t="str">
        <f t="shared" si="11"/>
        <v>Terminal Handling Charge - DestinationSingapore</v>
      </c>
      <c r="C330" s="24" t="s">
        <v>702</v>
      </c>
      <c r="D330" s="24" t="s">
        <v>747</v>
      </c>
      <c r="E330" s="1" t="s">
        <v>46</v>
      </c>
      <c r="F330" s="12" t="s">
        <v>756</v>
      </c>
      <c r="G330" s="13">
        <v>44866</v>
      </c>
      <c r="H330" s="11" t="s">
        <v>18</v>
      </c>
      <c r="I330" s="11" t="s">
        <v>18</v>
      </c>
      <c r="J330" s="11" t="s">
        <v>18</v>
      </c>
      <c r="K330" s="11" t="s">
        <v>19</v>
      </c>
      <c r="L330" s="11" t="s">
        <v>19</v>
      </c>
      <c r="M330" s="11" t="s">
        <v>19</v>
      </c>
      <c r="N330" s="11" t="s">
        <v>19</v>
      </c>
      <c r="O330" s="11" t="s">
        <v>135</v>
      </c>
      <c r="P330" s="11" t="s">
        <v>136</v>
      </c>
      <c r="Q330" s="11" t="s">
        <v>702</v>
      </c>
      <c r="R330" s="11" t="s">
        <v>38</v>
      </c>
      <c r="S330" s="20">
        <v>40</v>
      </c>
      <c r="T330" s="11" t="s">
        <v>28</v>
      </c>
      <c r="U330" s="11" t="s">
        <v>22</v>
      </c>
      <c r="V330" s="11" t="s">
        <v>22</v>
      </c>
      <c r="W330" s="11" t="s">
        <v>23</v>
      </c>
      <c r="X330" s="11" t="s">
        <v>137</v>
      </c>
      <c r="Y330">
        <v>440</v>
      </c>
      <c r="Z330" t="e">
        <f t="shared" si="12"/>
        <v>#REF!</v>
      </c>
    </row>
    <row r="331" spans="1:26" x14ac:dyDescent="0.35">
      <c r="A331" s="24" t="str">
        <f>+IF(B331&lt;&gt;'Terminal Handling Charge'!$B$3,"",IF(COUNTIF(B:B,B331)&gt;0,COUNTIF(B$3:B331,B331),""))</f>
        <v/>
      </c>
      <c r="B331" s="24" t="str">
        <f t="shared" si="11"/>
        <v>Terminal Handling Charge - DestinationPortugal</v>
      </c>
      <c r="C331" s="24" t="s">
        <v>585</v>
      </c>
      <c r="D331" s="24" t="s">
        <v>747</v>
      </c>
      <c r="E331" s="1" t="s">
        <v>753</v>
      </c>
      <c r="F331" s="12" t="s">
        <v>31</v>
      </c>
      <c r="G331" s="13">
        <v>44866</v>
      </c>
      <c r="H331" s="11" t="s">
        <v>18</v>
      </c>
      <c r="I331" s="11" t="s">
        <v>18</v>
      </c>
      <c r="J331" s="11" t="s">
        <v>18</v>
      </c>
      <c r="K331" s="11" t="s">
        <v>19</v>
      </c>
      <c r="L331" s="11" t="s">
        <v>19</v>
      </c>
      <c r="M331" s="11" t="s">
        <v>19</v>
      </c>
      <c r="N331" s="11" t="s">
        <v>19</v>
      </c>
      <c r="O331" s="11" t="s">
        <v>286</v>
      </c>
      <c r="P331" s="11" t="s">
        <v>287</v>
      </c>
      <c r="Q331" s="11" t="s">
        <v>585</v>
      </c>
      <c r="R331" s="11" t="s">
        <v>56</v>
      </c>
      <c r="S331" s="20">
        <v>20</v>
      </c>
      <c r="T331" s="11" t="s">
        <v>21</v>
      </c>
      <c r="U331" s="11" t="s">
        <v>22</v>
      </c>
      <c r="V331" s="11" t="s">
        <v>22</v>
      </c>
      <c r="W331" s="11" t="s">
        <v>23</v>
      </c>
      <c r="X331" s="11" t="s">
        <v>31</v>
      </c>
      <c r="Y331">
        <v>250</v>
      </c>
      <c r="Z331" t="e">
        <f t="shared" si="12"/>
        <v>#REF!</v>
      </c>
    </row>
    <row r="332" spans="1:26" x14ac:dyDescent="0.35">
      <c r="A332" s="24" t="str">
        <f>+IF(B332&lt;&gt;'Terminal Handling Charge'!$B$3,"",IF(COUNTIF(B:B,B332)&gt;0,COUNTIF(B$3:B332,B332),""))</f>
        <v/>
      </c>
      <c r="B332" s="24" t="str">
        <f t="shared" si="11"/>
        <v>Terminal Handling Charge - DestinationPortugal</v>
      </c>
      <c r="C332" s="24" t="s">
        <v>585</v>
      </c>
      <c r="D332" s="24" t="s">
        <v>747</v>
      </c>
      <c r="E332" s="1" t="s">
        <v>753</v>
      </c>
      <c r="F332" s="12" t="s">
        <v>31</v>
      </c>
      <c r="G332" s="13">
        <v>44866</v>
      </c>
      <c r="H332" s="11" t="s">
        <v>18</v>
      </c>
      <c r="I332" s="11" t="s">
        <v>18</v>
      </c>
      <c r="J332" s="11" t="s">
        <v>18</v>
      </c>
      <c r="K332" s="11" t="s">
        <v>19</v>
      </c>
      <c r="L332" s="11" t="s">
        <v>19</v>
      </c>
      <c r="M332" s="11" t="s">
        <v>19</v>
      </c>
      <c r="N332" s="11" t="s">
        <v>19</v>
      </c>
      <c r="O332" s="11" t="s">
        <v>286</v>
      </c>
      <c r="P332" s="11" t="s">
        <v>287</v>
      </c>
      <c r="Q332" s="11" t="s">
        <v>585</v>
      </c>
      <c r="R332" s="11" t="s">
        <v>30</v>
      </c>
      <c r="S332" s="20" t="s">
        <v>30</v>
      </c>
      <c r="T332" s="11" t="s">
        <v>21</v>
      </c>
      <c r="U332" s="11" t="s">
        <v>22</v>
      </c>
      <c r="V332" s="11" t="s">
        <v>22</v>
      </c>
      <c r="W332" s="11" t="s">
        <v>23</v>
      </c>
      <c r="X332" s="11" t="s">
        <v>31</v>
      </c>
      <c r="Y332">
        <v>215</v>
      </c>
      <c r="Z332" t="e">
        <f t="shared" si="12"/>
        <v>#REF!</v>
      </c>
    </row>
    <row r="333" spans="1:26" x14ac:dyDescent="0.35">
      <c r="A333" s="24" t="str">
        <f>+IF(B333&lt;&gt;'Terminal Handling Charge'!$B$3,"",IF(COUNTIF(B:B,B333)&gt;0,COUNTIF(B$3:B333,B333),""))</f>
        <v/>
      </c>
      <c r="B333" s="24" t="str">
        <f t="shared" si="11"/>
        <v>Terminal Handling Charge - DestinationPortugal</v>
      </c>
      <c r="C333" s="24" t="s">
        <v>585</v>
      </c>
      <c r="D333" s="24" t="s">
        <v>747</v>
      </c>
      <c r="E333" s="1" t="s">
        <v>753</v>
      </c>
      <c r="F333" s="12" t="s">
        <v>31</v>
      </c>
      <c r="G333" s="13">
        <v>44866</v>
      </c>
      <c r="H333" s="11" t="s">
        <v>18</v>
      </c>
      <c r="I333" s="11" t="s">
        <v>18</v>
      </c>
      <c r="J333" s="11" t="s">
        <v>18</v>
      </c>
      <c r="K333" s="11" t="s">
        <v>19</v>
      </c>
      <c r="L333" s="11" t="s">
        <v>19</v>
      </c>
      <c r="M333" s="11" t="s">
        <v>19</v>
      </c>
      <c r="N333" s="11" t="s">
        <v>19</v>
      </c>
      <c r="O333" s="11" t="s">
        <v>286</v>
      </c>
      <c r="P333" s="11" t="s">
        <v>287</v>
      </c>
      <c r="Q333" s="11" t="s">
        <v>585</v>
      </c>
      <c r="R333" s="11" t="s">
        <v>27</v>
      </c>
      <c r="S333" s="20" t="s">
        <v>27</v>
      </c>
      <c r="T333" s="11" t="s">
        <v>28</v>
      </c>
      <c r="U333" s="11" t="s">
        <v>22</v>
      </c>
      <c r="V333" s="11" t="s">
        <v>22</v>
      </c>
      <c r="W333" s="11" t="s">
        <v>23</v>
      </c>
      <c r="X333" s="11" t="s">
        <v>31</v>
      </c>
      <c r="Y333">
        <v>270</v>
      </c>
      <c r="Z333" t="e">
        <f t="shared" si="12"/>
        <v>#REF!</v>
      </c>
    </row>
    <row r="334" spans="1:26" x14ac:dyDescent="0.35">
      <c r="A334" s="24" t="str">
        <f>+IF(B334&lt;&gt;'Terminal Handling Charge'!$B$3,"",IF(COUNTIF(B:B,B334)&gt;0,COUNTIF(B$3:B334,B334),""))</f>
        <v/>
      </c>
      <c r="B334" s="24" t="str">
        <f t="shared" si="11"/>
        <v>Terminal Handling Charge - DestinationPortugal</v>
      </c>
      <c r="C334" s="24" t="s">
        <v>585</v>
      </c>
      <c r="D334" s="24" t="s">
        <v>747</v>
      </c>
      <c r="E334" s="1" t="s">
        <v>753</v>
      </c>
      <c r="F334" s="12" t="s">
        <v>31</v>
      </c>
      <c r="G334" s="13">
        <v>44866</v>
      </c>
      <c r="H334" s="11" t="s">
        <v>18</v>
      </c>
      <c r="I334" s="11" t="s">
        <v>18</v>
      </c>
      <c r="J334" s="11" t="s">
        <v>18</v>
      </c>
      <c r="K334" s="11" t="s">
        <v>19</v>
      </c>
      <c r="L334" s="11" t="s">
        <v>19</v>
      </c>
      <c r="M334" s="11" t="s">
        <v>19</v>
      </c>
      <c r="N334" s="11" t="s">
        <v>19</v>
      </c>
      <c r="O334" s="11" t="s">
        <v>286</v>
      </c>
      <c r="P334" s="11" t="s">
        <v>287</v>
      </c>
      <c r="Q334" s="11" t="s">
        <v>585</v>
      </c>
      <c r="R334" s="11" t="s">
        <v>63</v>
      </c>
      <c r="S334" s="20">
        <v>20</v>
      </c>
      <c r="T334" s="11" t="s">
        <v>738</v>
      </c>
      <c r="U334" s="11" t="s">
        <v>22</v>
      </c>
      <c r="V334" s="11" t="s">
        <v>22</v>
      </c>
      <c r="W334" s="11" t="s">
        <v>23</v>
      </c>
      <c r="X334" s="11" t="s">
        <v>31</v>
      </c>
      <c r="Y334">
        <v>250</v>
      </c>
      <c r="Z334" t="e">
        <f t="shared" si="12"/>
        <v>#REF!</v>
      </c>
    </row>
    <row r="335" spans="1:26" x14ac:dyDescent="0.35">
      <c r="A335" s="24" t="str">
        <f>+IF(B335&lt;&gt;'Terminal Handling Charge'!$B$3,"",IF(COUNTIF(B:B,B335)&gt;0,COUNTIF(B$3:B335,B335),""))</f>
        <v/>
      </c>
      <c r="B335" s="24" t="str">
        <f t="shared" si="11"/>
        <v>Terminal Handling Charge - DestinationPortugal</v>
      </c>
      <c r="C335" s="24" t="s">
        <v>585</v>
      </c>
      <c r="D335" s="24" t="s">
        <v>747</v>
      </c>
      <c r="E335" s="1" t="s">
        <v>753</v>
      </c>
      <c r="F335" s="12" t="s">
        <v>31</v>
      </c>
      <c r="G335" s="13">
        <v>44866</v>
      </c>
      <c r="H335" s="11" t="s">
        <v>18</v>
      </c>
      <c r="I335" s="11" t="s">
        <v>18</v>
      </c>
      <c r="J335" s="11" t="s">
        <v>18</v>
      </c>
      <c r="K335" s="11" t="s">
        <v>19</v>
      </c>
      <c r="L335" s="11" t="s">
        <v>19</v>
      </c>
      <c r="M335" s="11" t="s">
        <v>19</v>
      </c>
      <c r="N335" s="11" t="s">
        <v>19</v>
      </c>
      <c r="O335" s="11" t="s">
        <v>286</v>
      </c>
      <c r="P335" s="11" t="s">
        <v>287</v>
      </c>
      <c r="Q335" s="11" t="s">
        <v>585</v>
      </c>
      <c r="R335" s="11" t="s">
        <v>77</v>
      </c>
      <c r="S335" s="20">
        <v>20</v>
      </c>
      <c r="T335" s="11" t="s">
        <v>738</v>
      </c>
      <c r="U335" s="11" t="s">
        <v>22</v>
      </c>
      <c r="V335" s="11" t="s">
        <v>22</v>
      </c>
      <c r="W335" s="11" t="s">
        <v>23</v>
      </c>
      <c r="X335" s="11" t="s">
        <v>31</v>
      </c>
      <c r="Y335">
        <v>250</v>
      </c>
      <c r="Z335" t="e">
        <f t="shared" si="12"/>
        <v>#REF!</v>
      </c>
    </row>
    <row r="336" spans="1:26" x14ac:dyDescent="0.35">
      <c r="A336" s="24" t="str">
        <f>+IF(B336&lt;&gt;'Terminal Handling Charge'!$B$3,"",IF(COUNTIF(B:B,B336)&gt;0,COUNTIF(B$3:B336,B336),""))</f>
        <v/>
      </c>
      <c r="B336" s="24" t="str">
        <f t="shared" si="11"/>
        <v>Terminal Handling Charge - DestinationPortugal</v>
      </c>
      <c r="C336" s="24" t="s">
        <v>585</v>
      </c>
      <c r="D336" s="24" t="s">
        <v>747</v>
      </c>
      <c r="E336" s="1" t="s">
        <v>753</v>
      </c>
      <c r="F336" s="12" t="s">
        <v>31</v>
      </c>
      <c r="G336" s="13">
        <v>44866</v>
      </c>
      <c r="H336" s="11" t="s">
        <v>18</v>
      </c>
      <c r="I336" s="11" t="s">
        <v>18</v>
      </c>
      <c r="J336" s="11" t="s">
        <v>18</v>
      </c>
      <c r="K336" s="11" t="s">
        <v>19</v>
      </c>
      <c r="L336" s="11" t="s">
        <v>19</v>
      </c>
      <c r="M336" s="11" t="s">
        <v>19</v>
      </c>
      <c r="N336" s="11" t="s">
        <v>19</v>
      </c>
      <c r="O336" s="11" t="s">
        <v>286</v>
      </c>
      <c r="P336" s="11" t="s">
        <v>287</v>
      </c>
      <c r="Q336" s="11" t="s">
        <v>585</v>
      </c>
      <c r="R336" s="11" t="s">
        <v>59</v>
      </c>
      <c r="S336" s="20">
        <v>20</v>
      </c>
      <c r="T336" s="11" t="s">
        <v>738</v>
      </c>
      <c r="U336" s="11" t="s">
        <v>22</v>
      </c>
      <c r="V336" s="11" t="s">
        <v>22</v>
      </c>
      <c r="W336" s="11" t="s">
        <v>23</v>
      </c>
      <c r="X336" s="11" t="s">
        <v>31</v>
      </c>
      <c r="Y336">
        <v>250</v>
      </c>
      <c r="Z336" t="e">
        <f t="shared" si="12"/>
        <v>#REF!</v>
      </c>
    </row>
    <row r="337" spans="1:26" x14ac:dyDescent="0.35">
      <c r="A337" s="24" t="str">
        <f>+IF(B337&lt;&gt;'Terminal Handling Charge'!$B$3,"",IF(COUNTIF(B:B,B337)&gt;0,COUNTIF(B$3:B337,B337),""))</f>
        <v/>
      </c>
      <c r="B337" s="24" t="str">
        <f t="shared" si="11"/>
        <v>Terminal Handling Charge - DestinationPortugal</v>
      </c>
      <c r="C337" s="24" t="s">
        <v>585</v>
      </c>
      <c r="D337" s="24" t="s">
        <v>747</v>
      </c>
      <c r="E337" s="1" t="s">
        <v>753</v>
      </c>
      <c r="F337" s="12" t="s">
        <v>31</v>
      </c>
      <c r="G337" s="13">
        <v>44866</v>
      </c>
      <c r="H337" s="11" t="s">
        <v>18</v>
      </c>
      <c r="I337" s="11" t="s">
        <v>18</v>
      </c>
      <c r="J337" s="11" t="s">
        <v>18</v>
      </c>
      <c r="K337" s="11" t="s">
        <v>19</v>
      </c>
      <c r="L337" s="11" t="s">
        <v>19</v>
      </c>
      <c r="M337" s="11" t="s">
        <v>19</v>
      </c>
      <c r="N337" s="11" t="s">
        <v>19</v>
      </c>
      <c r="O337" s="11" t="s">
        <v>286</v>
      </c>
      <c r="P337" s="11" t="s">
        <v>287</v>
      </c>
      <c r="Q337" s="11" t="s">
        <v>585</v>
      </c>
      <c r="R337" s="11" t="s">
        <v>61</v>
      </c>
      <c r="S337" s="20">
        <v>20</v>
      </c>
      <c r="T337" s="11" t="s">
        <v>738</v>
      </c>
      <c r="U337" s="11" t="s">
        <v>22</v>
      </c>
      <c r="V337" s="11" t="s">
        <v>22</v>
      </c>
      <c r="W337" s="11" t="s">
        <v>23</v>
      </c>
      <c r="X337" s="11" t="s">
        <v>31</v>
      </c>
      <c r="Y337">
        <v>250</v>
      </c>
      <c r="Z337" t="e">
        <f t="shared" si="12"/>
        <v>#REF!</v>
      </c>
    </row>
    <row r="338" spans="1:26" x14ac:dyDescent="0.35">
      <c r="A338" s="24" t="str">
        <f>+IF(B338&lt;&gt;'Terminal Handling Charge'!$B$3,"",IF(COUNTIF(B:B,B338)&gt;0,COUNTIF(B$3:B338,B338),""))</f>
        <v/>
      </c>
      <c r="B338" s="24" t="str">
        <f t="shared" si="11"/>
        <v>Terminal Handling Charge - DestinationPortugal</v>
      </c>
      <c r="C338" s="24" t="s">
        <v>585</v>
      </c>
      <c r="D338" s="24" t="s">
        <v>747</v>
      </c>
      <c r="E338" s="1" t="s">
        <v>753</v>
      </c>
      <c r="F338" s="12" t="s">
        <v>31</v>
      </c>
      <c r="G338" s="13">
        <v>44866</v>
      </c>
      <c r="H338" s="11" t="s">
        <v>18</v>
      </c>
      <c r="I338" s="11" t="s">
        <v>18</v>
      </c>
      <c r="J338" s="11" t="s">
        <v>18</v>
      </c>
      <c r="K338" s="11" t="s">
        <v>19</v>
      </c>
      <c r="L338" s="11" t="s">
        <v>19</v>
      </c>
      <c r="M338" s="11" t="s">
        <v>19</v>
      </c>
      <c r="N338" s="11" t="s">
        <v>19</v>
      </c>
      <c r="O338" s="11" t="s">
        <v>286</v>
      </c>
      <c r="P338" s="11" t="s">
        <v>287</v>
      </c>
      <c r="Q338" s="11" t="s">
        <v>585</v>
      </c>
      <c r="R338" s="11" t="s">
        <v>58</v>
      </c>
      <c r="S338" s="20">
        <v>40</v>
      </c>
      <c r="T338" s="11" t="s">
        <v>738</v>
      </c>
      <c r="U338" s="11" t="s">
        <v>22</v>
      </c>
      <c r="V338" s="11" t="s">
        <v>22</v>
      </c>
      <c r="W338" s="11" t="s">
        <v>23</v>
      </c>
      <c r="X338" s="11" t="s">
        <v>31</v>
      </c>
      <c r="Y338">
        <v>250</v>
      </c>
      <c r="Z338" t="e">
        <f t="shared" si="12"/>
        <v>#REF!</v>
      </c>
    </row>
    <row r="339" spans="1:26" x14ac:dyDescent="0.35">
      <c r="A339" s="24" t="str">
        <f>+IF(B339&lt;&gt;'Terminal Handling Charge'!$B$3,"",IF(COUNTIF(B:B,B339)&gt;0,COUNTIF(B$3:B339,B339),""))</f>
        <v/>
      </c>
      <c r="B339" s="24" t="str">
        <f t="shared" si="11"/>
        <v>Terminal Handling Charge - DestinationPortugal</v>
      </c>
      <c r="C339" s="24" t="s">
        <v>585</v>
      </c>
      <c r="D339" s="24" t="s">
        <v>747</v>
      </c>
      <c r="E339" s="1" t="s">
        <v>753</v>
      </c>
      <c r="F339" s="12" t="s">
        <v>31</v>
      </c>
      <c r="G339" s="13">
        <v>44866</v>
      </c>
      <c r="H339" s="11" t="s">
        <v>18</v>
      </c>
      <c r="I339" s="11" t="s">
        <v>18</v>
      </c>
      <c r="J339" s="11" t="s">
        <v>18</v>
      </c>
      <c r="K339" s="11" t="s">
        <v>19</v>
      </c>
      <c r="L339" s="11" t="s">
        <v>19</v>
      </c>
      <c r="M339" s="11" t="s">
        <v>19</v>
      </c>
      <c r="N339" s="11" t="s">
        <v>19</v>
      </c>
      <c r="O339" s="11" t="s">
        <v>286</v>
      </c>
      <c r="P339" s="11" t="s">
        <v>287</v>
      </c>
      <c r="Q339" s="11" t="s">
        <v>585</v>
      </c>
      <c r="R339" s="11" t="s">
        <v>33</v>
      </c>
      <c r="S339" s="20">
        <v>40</v>
      </c>
      <c r="T339" s="11" t="s">
        <v>738</v>
      </c>
      <c r="U339" s="11" t="s">
        <v>22</v>
      </c>
      <c r="V339" s="11" t="s">
        <v>22</v>
      </c>
      <c r="W339" s="11" t="s">
        <v>23</v>
      </c>
      <c r="X339" s="11" t="s">
        <v>31</v>
      </c>
      <c r="Y339">
        <v>250</v>
      </c>
      <c r="Z339" t="e">
        <f t="shared" si="12"/>
        <v>#REF!</v>
      </c>
    </row>
    <row r="340" spans="1:26" x14ac:dyDescent="0.35">
      <c r="A340" s="24" t="str">
        <f>+IF(B340&lt;&gt;'Terminal Handling Charge'!$B$3,"",IF(COUNTIF(B:B,B340)&gt;0,COUNTIF(B$3:B340,B340),""))</f>
        <v/>
      </c>
      <c r="B340" s="24" t="str">
        <f t="shared" si="11"/>
        <v>Terminal Handling Charge - DestinationPortugal</v>
      </c>
      <c r="C340" s="24" t="s">
        <v>585</v>
      </c>
      <c r="D340" s="24" t="s">
        <v>747</v>
      </c>
      <c r="E340" s="1" t="s">
        <v>753</v>
      </c>
      <c r="F340" s="12" t="s">
        <v>31</v>
      </c>
      <c r="G340" s="13">
        <v>44866</v>
      </c>
      <c r="H340" s="11" t="s">
        <v>18</v>
      </c>
      <c r="I340" s="11" t="s">
        <v>18</v>
      </c>
      <c r="J340" s="11" t="s">
        <v>18</v>
      </c>
      <c r="K340" s="11" t="s">
        <v>19</v>
      </c>
      <c r="L340" s="11" t="s">
        <v>19</v>
      </c>
      <c r="M340" s="11" t="s">
        <v>19</v>
      </c>
      <c r="N340" s="11" t="s">
        <v>19</v>
      </c>
      <c r="O340" s="11" t="s">
        <v>286</v>
      </c>
      <c r="P340" s="11" t="s">
        <v>287</v>
      </c>
      <c r="Q340" s="11" t="s">
        <v>585</v>
      </c>
      <c r="R340" s="11" t="s">
        <v>64</v>
      </c>
      <c r="S340" s="20">
        <v>40</v>
      </c>
      <c r="T340" s="11" t="s">
        <v>738</v>
      </c>
      <c r="U340" s="11" t="s">
        <v>22</v>
      </c>
      <c r="V340" s="11" t="s">
        <v>22</v>
      </c>
      <c r="W340" s="11" t="s">
        <v>23</v>
      </c>
      <c r="X340" s="11" t="s">
        <v>31</v>
      </c>
      <c r="Y340">
        <v>250</v>
      </c>
      <c r="Z340" t="e">
        <f t="shared" si="12"/>
        <v>#REF!</v>
      </c>
    </row>
    <row r="341" spans="1:26" x14ac:dyDescent="0.35">
      <c r="A341" s="24" t="str">
        <f>+IF(B341&lt;&gt;'Terminal Handling Charge'!$B$3,"",IF(COUNTIF(B:B,B341)&gt;0,COUNTIF(B$3:B341,B341),""))</f>
        <v/>
      </c>
      <c r="B341" s="24" t="str">
        <f t="shared" si="11"/>
        <v>Terminal Handling Charge - DestinationPortugal</v>
      </c>
      <c r="C341" s="24" t="s">
        <v>585</v>
      </c>
      <c r="D341" s="24" t="s">
        <v>747</v>
      </c>
      <c r="E341" s="1" t="s">
        <v>753</v>
      </c>
      <c r="F341" s="12" t="s">
        <v>31</v>
      </c>
      <c r="G341" s="13">
        <v>44866</v>
      </c>
      <c r="H341" s="11" t="s">
        <v>18</v>
      </c>
      <c r="I341" s="11" t="s">
        <v>18</v>
      </c>
      <c r="J341" s="11" t="s">
        <v>18</v>
      </c>
      <c r="K341" s="11" t="s">
        <v>19</v>
      </c>
      <c r="L341" s="11" t="s">
        <v>19</v>
      </c>
      <c r="M341" s="11" t="s">
        <v>19</v>
      </c>
      <c r="N341" s="11" t="s">
        <v>19</v>
      </c>
      <c r="O341" s="11" t="s">
        <v>286</v>
      </c>
      <c r="P341" s="11" t="s">
        <v>287</v>
      </c>
      <c r="Q341" s="11" t="s">
        <v>585</v>
      </c>
      <c r="R341" s="11" t="s">
        <v>60</v>
      </c>
      <c r="S341" s="20">
        <v>40</v>
      </c>
      <c r="T341" s="11" t="s">
        <v>738</v>
      </c>
      <c r="U341" s="11" t="s">
        <v>22</v>
      </c>
      <c r="V341" s="11" t="s">
        <v>22</v>
      </c>
      <c r="W341" s="11" t="s">
        <v>23</v>
      </c>
      <c r="X341" s="11" t="s">
        <v>31</v>
      </c>
      <c r="Y341">
        <v>250</v>
      </c>
      <c r="Z341" t="e">
        <f t="shared" si="12"/>
        <v>#REF!</v>
      </c>
    </row>
    <row r="342" spans="1:26" x14ac:dyDescent="0.35">
      <c r="A342" s="24" t="str">
        <f>+IF(B342&lt;&gt;'Terminal Handling Charge'!$B$3,"",IF(COUNTIF(B:B,B342)&gt;0,COUNTIF(B$3:B342,B342),""))</f>
        <v/>
      </c>
      <c r="B342" s="24" t="str">
        <f t="shared" si="11"/>
        <v>Terminal Handling Charge - DestinationEstonia</v>
      </c>
      <c r="C342" s="24" t="s">
        <v>698</v>
      </c>
      <c r="D342" s="24" t="s">
        <v>747</v>
      </c>
      <c r="E342" s="1" t="s">
        <v>751</v>
      </c>
      <c r="F342" s="12" t="s">
        <v>31</v>
      </c>
      <c r="G342" s="13">
        <v>44866</v>
      </c>
      <c r="H342" s="11" t="s">
        <v>18</v>
      </c>
      <c r="I342" s="11" t="s">
        <v>18</v>
      </c>
      <c r="J342" s="11" t="s">
        <v>18</v>
      </c>
      <c r="K342" s="11" t="s">
        <v>19</v>
      </c>
      <c r="L342" s="11" t="s">
        <v>19</v>
      </c>
      <c r="M342" s="11" t="s">
        <v>19</v>
      </c>
      <c r="N342" s="11" t="s">
        <v>19</v>
      </c>
      <c r="O342" s="11" t="s">
        <v>543</v>
      </c>
      <c r="P342" s="11" t="s">
        <v>544</v>
      </c>
      <c r="Q342" s="11" t="s">
        <v>698</v>
      </c>
      <c r="R342" s="11" t="s">
        <v>30</v>
      </c>
      <c r="S342" s="20" t="s">
        <v>30</v>
      </c>
      <c r="T342" s="11" t="s">
        <v>34</v>
      </c>
      <c r="U342" s="11" t="s">
        <v>22</v>
      </c>
      <c r="V342" s="11" t="s">
        <v>22</v>
      </c>
      <c r="W342" s="11" t="s">
        <v>23</v>
      </c>
      <c r="X342" s="11" t="s">
        <v>31</v>
      </c>
      <c r="Y342">
        <v>265</v>
      </c>
      <c r="Z342" t="e">
        <f t="shared" si="12"/>
        <v>#REF!</v>
      </c>
    </row>
    <row r="343" spans="1:26" x14ac:dyDescent="0.35">
      <c r="A343" s="24" t="str">
        <f>+IF(B343&lt;&gt;'Terminal Handling Charge'!$B$3,"",IF(COUNTIF(B:B,B343)&gt;0,COUNTIF(B$3:B343,B343),""))</f>
        <v/>
      </c>
      <c r="B343" s="24" t="str">
        <f t="shared" si="11"/>
        <v>Terminal Handling Charge - DestinationEstonia</v>
      </c>
      <c r="C343" s="24" t="s">
        <v>698</v>
      </c>
      <c r="D343" s="24" t="s">
        <v>747</v>
      </c>
      <c r="E343" s="1" t="s">
        <v>751</v>
      </c>
      <c r="F343" s="12" t="s">
        <v>31</v>
      </c>
      <c r="G343" s="13">
        <v>44866</v>
      </c>
      <c r="H343" s="11" t="s">
        <v>18</v>
      </c>
      <c r="I343" s="11" t="s">
        <v>18</v>
      </c>
      <c r="J343" s="11" t="s">
        <v>18</v>
      </c>
      <c r="K343" s="11" t="s">
        <v>19</v>
      </c>
      <c r="L343" s="11" t="s">
        <v>19</v>
      </c>
      <c r="M343" s="11" t="s">
        <v>19</v>
      </c>
      <c r="N343" s="11" t="s">
        <v>19</v>
      </c>
      <c r="O343" s="11" t="s">
        <v>543</v>
      </c>
      <c r="P343" s="11" t="s">
        <v>544</v>
      </c>
      <c r="Q343" s="11" t="s">
        <v>698</v>
      </c>
      <c r="R343" s="11" t="s">
        <v>27</v>
      </c>
      <c r="S343" s="20" t="s">
        <v>27</v>
      </c>
      <c r="T343" s="11" t="s">
        <v>34</v>
      </c>
      <c r="U343" s="11" t="s">
        <v>22</v>
      </c>
      <c r="V343" s="11" t="s">
        <v>22</v>
      </c>
      <c r="W343" s="11" t="s">
        <v>23</v>
      </c>
      <c r="X343" s="11" t="s">
        <v>31</v>
      </c>
      <c r="Y343">
        <v>295</v>
      </c>
      <c r="Z343" t="e">
        <f t="shared" si="12"/>
        <v>#REF!</v>
      </c>
    </row>
    <row r="344" spans="1:26" x14ac:dyDescent="0.35">
      <c r="A344" s="24" t="str">
        <f>+IF(B344&lt;&gt;'Terminal Handling Charge'!$B$3,"",IF(COUNTIF(B:B,B344)&gt;0,COUNTIF(B$3:B344,B344),""))</f>
        <v/>
      </c>
      <c r="B344" s="24" t="str">
        <f t="shared" si="11"/>
        <v>Terminal Handling Charge - DestinationEstonia</v>
      </c>
      <c r="C344" s="24" t="s">
        <v>698</v>
      </c>
      <c r="D344" s="24" t="s">
        <v>747</v>
      </c>
      <c r="E344" s="1" t="s">
        <v>751</v>
      </c>
      <c r="F344" s="12" t="s">
        <v>31</v>
      </c>
      <c r="G344" s="13">
        <v>44866</v>
      </c>
      <c r="H344" s="11" t="s">
        <v>18</v>
      </c>
      <c r="I344" s="11" t="s">
        <v>18</v>
      </c>
      <c r="J344" s="11" t="s">
        <v>18</v>
      </c>
      <c r="K344" s="11" t="s">
        <v>19</v>
      </c>
      <c r="L344" s="11" t="s">
        <v>19</v>
      </c>
      <c r="M344" s="11" t="s">
        <v>19</v>
      </c>
      <c r="N344" s="11" t="s">
        <v>19</v>
      </c>
      <c r="O344" s="11" t="s">
        <v>543</v>
      </c>
      <c r="P344" s="11" t="s">
        <v>544</v>
      </c>
      <c r="Q344" s="11" t="s">
        <v>698</v>
      </c>
      <c r="R344" s="11" t="s">
        <v>30</v>
      </c>
      <c r="S344" s="20" t="s">
        <v>30</v>
      </c>
      <c r="T344" s="11" t="s">
        <v>21</v>
      </c>
      <c r="U344" s="11" t="s">
        <v>22</v>
      </c>
      <c r="V344" s="11" t="s">
        <v>22</v>
      </c>
      <c r="W344" s="11" t="s">
        <v>23</v>
      </c>
      <c r="X344" s="11" t="s">
        <v>31</v>
      </c>
      <c r="Y344">
        <v>180</v>
      </c>
      <c r="Z344" t="e">
        <f t="shared" si="12"/>
        <v>#REF!</v>
      </c>
    </row>
    <row r="345" spans="1:26" x14ac:dyDescent="0.35">
      <c r="A345" s="24" t="str">
        <f>+IF(B345&lt;&gt;'Terminal Handling Charge'!$B$3,"",IF(COUNTIF(B:B,B345)&gt;0,COUNTIF(B$3:B345,B345),""))</f>
        <v/>
      </c>
      <c r="B345" s="24" t="str">
        <f t="shared" si="11"/>
        <v>Terminal Handling Charge - DestinationEstonia</v>
      </c>
      <c r="C345" s="24" t="s">
        <v>698</v>
      </c>
      <c r="D345" s="24" t="s">
        <v>747</v>
      </c>
      <c r="E345" s="1" t="s">
        <v>751</v>
      </c>
      <c r="F345" s="12" t="s">
        <v>31</v>
      </c>
      <c r="G345" s="13">
        <v>44866</v>
      </c>
      <c r="H345" s="11" t="s">
        <v>18</v>
      </c>
      <c r="I345" s="11" t="s">
        <v>18</v>
      </c>
      <c r="J345" s="11" t="s">
        <v>18</v>
      </c>
      <c r="K345" s="11" t="s">
        <v>19</v>
      </c>
      <c r="L345" s="11" t="s">
        <v>19</v>
      </c>
      <c r="M345" s="11" t="s">
        <v>19</v>
      </c>
      <c r="N345" s="11" t="s">
        <v>19</v>
      </c>
      <c r="O345" s="11" t="s">
        <v>543</v>
      </c>
      <c r="P345" s="11" t="s">
        <v>544</v>
      </c>
      <c r="Q345" s="11" t="s">
        <v>698</v>
      </c>
      <c r="R345" s="11" t="s">
        <v>27</v>
      </c>
      <c r="S345" s="20" t="s">
        <v>27</v>
      </c>
      <c r="T345" s="11" t="s">
        <v>28</v>
      </c>
      <c r="U345" s="11" t="s">
        <v>22</v>
      </c>
      <c r="V345" s="11" t="s">
        <v>22</v>
      </c>
      <c r="W345" s="11" t="s">
        <v>23</v>
      </c>
      <c r="X345" s="11" t="s">
        <v>31</v>
      </c>
      <c r="Y345">
        <v>295</v>
      </c>
      <c r="Z345" t="e">
        <f t="shared" si="12"/>
        <v>#REF!</v>
      </c>
    </row>
    <row r="346" spans="1:26" x14ac:dyDescent="0.35">
      <c r="A346" s="24" t="str">
        <f>+IF(B346&lt;&gt;'Terminal Handling Charge'!$B$3,"",IF(COUNTIF(B:B,B346)&gt;0,COUNTIF(B$3:B346,B346),""))</f>
        <v/>
      </c>
      <c r="B346" s="24" t="str">
        <f t="shared" si="11"/>
        <v>Terminal Handling Charge - DestinationPortugal</v>
      </c>
      <c r="C346" s="24" t="s">
        <v>585</v>
      </c>
      <c r="D346" s="24" t="s">
        <v>747</v>
      </c>
      <c r="E346" s="1" t="s">
        <v>753</v>
      </c>
      <c r="F346" s="12" t="s">
        <v>31</v>
      </c>
      <c r="G346" s="13">
        <v>44866</v>
      </c>
      <c r="H346" s="11" t="s">
        <v>18</v>
      </c>
      <c r="I346" s="11" t="s">
        <v>18</v>
      </c>
      <c r="J346" s="11" t="s">
        <v>18</v>
      </c>
      <c r="K346" s="11" t="s">
        <v>19</v>
      </c>
      <c r="L346" s="11" t="s">
        <v>19</v>
      </c>
      <c r="M346" s="11" t="s">
        <v>19</v>
      </c>
      <c r="N346" s="11" t="s">
        <v>19</v>
      </c>
      <c r="O346" s="11" t="s">
        <v>284</v>
      </c>
      <c r="P346" s="11" t="s">
        <v>285</v>
      </c>
      <c r="Q346" s="11" t="s">
        <v>585</v>
      </c>
      <c r="R346" s="11" t="s">
        <v>56</v>
      </c>
      <c r="S346" s="20">
        <v>20</v>
      </c>
      <c r="T346" s="11" t="s">
        <v>21</v>
      </c>
      <c r="U346" s="11" t="s">
        <v>22</v>
      </c>
      <c r="V346" s="11" t="s">
        <v>22</v>
      </c>
      <c r="W346" s="11" t="s">
        <v>23</v>
      </c>
      <c r="X346" s="11" t="s">
        <v>31</v>
      </c>
      <c r="Y346">
        <v>250</v>
      </c>
      <c r="Z346" t="e">
        <f t="shared" si="12"/>
        <v>#REF!</v>
      </c>
    </row>
    <row r="347" spans="1:26" x14ac:dyDescent="0.35">
      <c r="A347" s="24" t="str">
        <f>+IF(B347&lt;&gt;'Terminal Handling Charge'!$B$3,"",IF(COUNTIF(B:B,B347)&gt;0,COUNTIF(B$3:B347,B347),""))</f>
        <v/>
      </c>
      <c r="B347" s="24" t="str">
        <f t="shared" si="11"/>
        <v>Terminal Handling Charge - DestinationPortugal</v>
      </c>
      <c r="C347" s="24" t="s">
        <v>585</v>
      </c>
      <c r="D347" s="24" t="s">
        <v>747</v>
      </c>
      <c r="E347" s="1" t="s">
        <v>753</v>
      </c>
      <c r="F347" s="12" t="s">
        <v>31</v>
      </c>
      <c r="G347" s="13">
        <v>44866</v>
      </c>
      <c r="H347" s="11" t="s">
        <v>18</v>
      </c>
      <c r="I347" s="11" t="s">
        <v>18</v>
      </c>
      <c r="J347" s="11" t="s">
        <v>18</v>
      </c>
      <c r="K347" s="11" t="s">
        <v>19</v>
      </c>
      <c r="L347" s="11" t="s">
        <v>19</v>
      </c>
      <c r="M347" s="11" t="s">
        <v>19</v>
      </c>
      <c r="N347" s="11" t="s">
        <v>19</v>
      </c>
      <c r="O347" s="11" t="s">
        <v>284</v>
      </c>
      <c r="P347" s="11" t="s">
        <v>285</v>
      </c>
      <c r="Q347" s="11" t="s">
        <v>585</v>
      </c>
      <c r="R347" s="11" t="s">
        <v>30</v>
      </c>
      <c r="S347" s="20" t="s">
        <v>30</v>
      </c>
      <c r="T347" s="11" t="s">
        <v>21</v>
      </c>
      <c r="U347" s="11" t="s">
        <v>22</v>
      </c>
      <c r="V347" s="11" t="s">
        <v>22</v>
      </c>
      <c r="W347" s="11" t="s">
        <v>23</v>
      </c>
      <c r="X347" s="11" t="s">
        <v>31</v>
      </c>
      <c r="Y347">
        <v>215</v>
      </c>
      <c r="Z347" t="e">
        <f t="shared" si="12"/>
        <v>#REF!</v>
      </c>
    </row>
    <row r="348" spans="1:26" x14ac:dyDescent="0.35">
      <c r="A348" s="24" t="str">
        <f>+IF(B348&lt;&gt;'Terminal Handling Charge'!$B$3,"",IF(COUNTIF(B:B,B348)&gt;0,COUNTIF(B$3:B348,B348),""))</f>
        <v/>
      </c>
      <c r="B348" s="24" t="str">
        <f t="shared" si="11"/>
        <v>Terminal Handling Charge - DestinationPortugal</v>
      </c>
      <c r="C348" s="24" t="s">
        <v>585</v>
      </c>
      <c r="D348" s="24" t="s">
        <v>747</v>
      </c>
      <c r="E348" s="1" t="s">
        <v>753</v>
      </c>
      <c r="F348" s="12" t="s">
        <v>31</v>
      </c>
      <c r="G348" s="13">
        <v>44866</v>
      </c>
      <c r="H348" s="11" t="s">
        <v>18</v>
      </c>
      <c r="I348" s="11" t="s">
        <v>18</v>
      </c>
      <c r="J348" s="11" t="s">
        <v>18</v>
      </c>
      <c r="K348" s="11" t="s">
        <v>19</v>
      </c>
      <c r="L348" s="11" t="s">
        <v>19</v>
      </c>
      <c r="M348" s="11" t="s">
        <v>19</v>
      </c>
      <c r="N348" s="11" t="s">
        <v>19</v>
      </c>
      <c r="O348" s="11" t="s">
        <v>284</v>
      </c>
      <c r="P348" s="11" t="s">
        <v>285</v>
      </c>
      <c r="Q348" s="11" t="s">
        <v>585</v>
      </c>
      <c r="R348" s="11" t="s">
        <v>27</v>
      </c>
      <c r="S348" s="20" t="s">
        <v>27</v>
      </c>
      <c r="T348" s="11" t="s">
        <v>28</v>
      </c>
      <c r="U348" s="11" t="s">
        <v>22</v>
      </c>
      <c r="V348" s="11" t="s">
        <v>22</v>
      </c>
      <c r="W348" s="11" t="s">
        <v>23</v>
      </c>
      <c r="X348" s="11" t="s">
        <v>31</v>
      </c>
      <c r="Y348">
        <v>270</v>
      </c>
      <c r="Z348" t="e">
        <f t="shared" si="12"/>
        <v>#REF!</v>
      </c>
    </row>
    <row r="349" spans="1:26" x14ac:dyDescent="0.35">
      <c r="A349" s="24" t="str">
        <f>+IF(B349&lt;&gt;'Terminal Handling Charge'!$B$3,"",IF(COUNTIF(B:B,B349)&gt;0,COUNTIF(B$3:B349,B349),""))</f>
        <v/>
      </c>
      <c r="B349" s="24" t="str">
        <f t="shared" si="11"/>
        <v>Terminal Handling Charge - DestinationPortugal</v>
      </c>
      <c r="C349" s="24" t="s">
        <v>585</v>
      </c>
      <c r="D349" s="24" t="s">
        <v>747</v>
      </c>
      <c r="E349" s="1" t="s">
        <v>753</v>
      </c>
      <c r="F349" s="12" t="s">
        <v>31</v>
      </c>
      <c r="G349" s="13">
        <v>44866</v>
      </c>
      <c r="H349" s="11" t="s">
        <v>18</v>
      </c>
      <c r="I349" s="11" t="s">
        <v>18</v>
      </c>
      <c r="J349" s="11" t="s">
        <v>18</v>
      </c>
      <c r="K349" s="11" t="s">
        <v>19</v>
      </c>
      <c r="L349" s="11" t="s">
        <v>19</v>
      </c>
      <c r="M349" s="11" t="s">
        <v>19</v>
      </c>
      <c r="N349" s="11" t="s">
        <v>19</v>
      </c>
      <c r="O349" s="11" t="s">
        <v>284</v>
      </c>
      <c r="P349" s="11" t="s">
        <v>285</v>
      </c>
      <c r="Q349" s="11" t="s">
        <v>585</v>
      </c>
      <c r="R349" s="11" t="s">
        <v>77</v>
      </c>
      <c r="S349" s="20">
        <v>20</v>
      </c>
      <c r="T349" s="11" t="s">
        <v>738</v>
      </c>
      <c r="U349" s="11" t="s">
        <v>22</v>
      </c>
      <c r="V349" s="11" t="s">
        <v>22</v>
      </c>
      <c r="W349" s="11" t="s">
        <v>23</v>
      </c>
      <c r="X349" s="11" t="s">
        <v>31</v>
      </c>
      <c r="Y349">
        <v>250</v>
      </c>
      <c r="Z349" t="e">
        <f t="shared" si="12"/>
        <v>#REF!</v>
      </c>
    </row>
    <row r="350" spans="1:26" x14ac:dyDescent="0.35">
      <c r="A350" s="24" t="str">
        <f>+IF(B350&lt;&gt;'Terminal Handling Charge'!$B$3,"",IF(COUNTIF(B:B,B350)&gt;0,COUNTIF(B$3:B350,B350),""))</f>
        <v/>
      </c>
      <c r="B350" s="24" t="str">
        <f t="shared" si="11"/>
        <v>Terminal Handling Charge - DestinationPortugal</v>
      </c>
      <c r="C350" s="24" t="s">
        <v>585</v>
      </c>
      <c r="D350" s="24" t="s">
        <v>747</v>
      </c>
      <c r="E350" s="1" t="s">
        <v>753</v>
      </c>
      <c r="F350" s="12" t="s">
        <v>31</v>
      </c>
      <c r="G350" s="13">
        <v>44866</v>
      </c>
      <c r="H350" s="11" t="s">
        <v>18</v>
      </c>
      <c r="I350" s="11" t="s">
        <v>18</v>
      </c>
      <c r="J350" s="11" t="s">
        <v>18</v>
      </c>
      <c r="K350" s="11" t="s">
        <v>19</v>
      </c>
      <c r="L350" s="11" t="s">
        <v>19</v>
      </c>
      <c r="M350" s="11" t="s">
        <v>19</v>
      </c>
      <c r="N350" s="11" t="s">
        <v>19</v>
      </c>
      <c r="O350" s="11" t="s">
        <v>284</v>
      </c>
      <c r="P350" s="11" t="s">
        <v>285</v>
      </c>
      <c r="Q350" s="11" t="s">
        <v>585</v>
      </c>
      <c r="R350" s="11" t="s">
        <v>61</v>
      </c>
      <c r="S350" s="20">
        <v>20</v>
      </c>
      <c r="T350" s="11" t="s">
        <v>738</v>
      </c>
      <c r="U350" s="11" t="s">
        <v>22</v>
      </c>
      <c r="V350" s="11" t="s">
        <v>22</v>
      </c>
      <c r="W350" s="11" t="s">
        <v>23</v>
      </c>
      <c r="X350" s="11" t="s">
        <v>31</v>
      </c>
      <c r="Y350">
        <v>250</v>
      </c>
      <c r="Z350" t="e">
        <f t="shared" si="12"/>
        <v>#REF!</v>
      </c>
    </row>
    <row r="351" spans="1:26" x14ac:dyDescent="0.35">
      <c r="A351" s="24" t="str">
        <f>+IF(B351&lt;&gt;'Terminal Handling Charge'!$B$3,"",IF(COUNTIF(B:B,B351)&gt;0,COUNTIF(B$3:B351,B351),""))</f>
        <v/>
      </c>
      <c r="B351" s="24" t="str">
        <f t="shared" si="11"/>
        <v>Terminal Handling Charge - DestinationPortugal</v>
      </c>
      <c r="C351" s="24" t="s">
        <v>585</v>
      </c>
      <c r="D351" s="24" t="s">
        <v>747</v>
      </c>
      <c r="E351" s="1" t="s">
        <v>753</v>
      </c>
      <c r="F351" s="12" t="s">
        <v>31</v>
      </c>
      <c r="G351" s="13">
        <v>44866</v>
      </c>
      <c r="H351" s="11" t="s">
        <v>18</v>
      </c>
      <c r="I351" s="11" t="s">
        <v>18</v>
      </c>
      <c r="J351" s="11" t="s">
        <v>18</v>
      </c>
      <c r="K351" s="11" t="s">
        <v>19</v>
      </c>
      <c r="L351" s="11" t="s">
        <v>19</v>
      </c>
      <c r="M351" s="11" t="s">
        <v>19</v>
      </c>
      <c r="N351" s="11" t="s">
        <v>19</v>
      </c>
      <c r="O351" s="11" t="s">
        <v>284</v>
      </c>
      <c r="P351" s="11" t="s">
        <v>285</v>
      </c>
      <c r="Q351" s="11" t="s">
        <v>585</v>
      </c>
      <c r="R351" s="11" t="s">
        <v>63</v>
      </c>
      <c r="S351" s="20">
        <v>20</v>
      </c>
      <c r="T351" s="11" t="s">
        <v>738</v>
      </c>
      <c r="U351" s="11" t="s">
        <v>22</v>
      </c>
      <c r="V351" s="11" t="s">
        <v>22</v>
      </c>
      <c r="W351" s="11" t="s">
        <v>23</v>
      </c>
      <c r="X351" s="11" t="s">
        <v>31</v>
      </c>
      <c r="Y351">
        <v>250</v>
      </c>
      <c r="Z351" t="e">
        <f t="shared" si="12"/>
        <v>#REF!</v>
      </c>
    </row>
    <row r="352" spans="1:26" x14ac:dyDescent="0.35">
      <c r="A352" s="24" t="str">
        <f>+IF(B352&lt;&gt;'Terminal Handling Charge'!$B$3,"",IF(COUNTIF(B:B,B352)&gt;0,COUNTIF(B$3:B352,B352),""))</f>
        <v/>
      </c>
      <c r="B352" s="24" t="str">
        <f t="shared" si="11"/>
        <v>Terminal Handling Charge - DestinationPortugal</v>
      </c>
      <c r="C352" s="24" t="s">
        <v>585</v>
      </c>
      <c r="D352" s="24" t="s">
        <v>747</v>
      </c>
      <c r="E352" s="1" t="s">
        <v>753</v>
      </c>
      <c r="F352" s="12" t="s">
        <v>31</v>
      </c>
      <c r="G352" s="13">
        <v>44866</v>
      </c>
      <c r="H352" s="11" t="s">
        <v>18</v>
      </c>
      <c r="I352" s="11" t="s">
        <v>18</v>
      </c>
      <c r="J352" s="11" t="s">
        <v>18</v>
      </c>
      <c r="K352" s="11" t="s">
        <v>19</v>
      </c>
      <c r="L352" s="11" t="s">
        <v>19</v>
      </c>
      <c r="M352" s="11" t="s">
        <v>19</v>
      </c>
      <c r="N352" s="11" t="s">
        <v>19</v>
      </c>
      <c r="O352" s="11" t="s">
        <v>284</v>
      </c>
      <c r="P352" s="11" t="s">
        <v>285</v>
      </c>
      <c r="Q352" s="11" t="s">
        <v>585</v>
      </c>
      <c r="R352" s="11" t="s">
        <v>59</v>
      </c>
      <c r="S352" s="20">
        <v>20</v>
      </c>
      <c r="T352" s="11" t="s">
        <v>738</v>
      </c>
      <c r="U352" s="11" t="s">
        <v>22</v>
      </c>
      <c r="V352" s="11" t="s">
        <v>22</v>
      </c>
      <c r="W352" s="11" t="s">
        <v>23</v>
      </c>
      <c r="X352" s="11" t="s">
        <v>31</v>
      </c>
      <c r="Y352">
        <v>250</v>
      </c>
      <c r="Z352" t="e">
        <f t="shared" si="12"/>
        <v>#REF!</v>
      </c>
    </row>
    <row r="353" spans="1:26" x14ac:dyDescent="0.35">
      <c r="A353" s="24" t="str">
        <f>+IF(B353&lt;&gt;'Terminal Handling Charge'!$B$3,"",IF(COUNTIF(B:B,B353)&gt;0,COUNTIF(B$3:B353,B353),""))</f>
        <v/>
      </c>
      <c r="B353" s="24" t="str">
        <f t="shared" si="11"/>
        <v>Terminal Handling Charge - DestinationPortugal</v>
      </c>
      <c r="C353" s="24" t="s">
        <v>585</v>
      </c>
      <c r="D353" s="24" t="s">
        <v>747</v>
      </c>
      <c r="E353" s="1" t="s">
        <v>753</v>
      </c>
      <c r="F353" s="12" t="s">
        <v>31</v>
      </c>
      <c r="G353" s="13">
        <v>44866</v>
      </c>
      <c r="H353" s="11" t="s">
        <v>18</v>
      </c>
      <c r="I353" s="11" t="s">
        <v>18</v>
      </c>
      <c r="J353" s="11" t="s">
        <v>18</v>
      </c>
      <c r="K353" s="11" t="s">
        <v>19</v>
      </c>
      <c r="L353" s="11" t="s">
        <v>19</v>
      </c>
      <c r="M353" s="11" t="s">
        <v>19</v>
      </c>
      <c r="N353" s="11" t="s">
        <v>19</v>
      </c>
      <c r="O353" s="11" t="s">
        <v>284</v>
      </c>
      <c r="P353" s="11" t="s">
        <v>285</v>
      </c>
      <c r="Q353" s="11" t="s">
        <v>585</v>
      </c>
      <c r="R353" s="11" t="s">
        <v>64</v>
      </c>
      <c r="S353" s="20">
        <v>40</v>
      </c>
      <c r="T353" s="11" t="s">
        <v>738</v>
      </c>
      <c r="U353" s="11" t="s">
        <v>22</v>
      </c>
      <c r="V353" s="11" t="s">
        <v>22</v>
      </c>
      <c r="W353" s="11" t="s">
        <v>23</v>
      </c>
      <c r="X353" s="11" t="s">
        <v>31</v>
      </c>
      <c r="Y353">
        <v>250</v>
      </c>
      <c r="Z353" t="e">
        <f t="shared" si="12"/>
        <v>#REF!</v>
      </c>
    </row>
    <row r="354" spans="1:26" x14ac:dyDescent="0.35">
      <c r="A354" s="24" t="str">
        <f>+IF(B354&lt;&gt;'Terminal Handling Charge'!$B$3,"",IF(COUNTIF(B:B,B354)&gt;0,COUNTIF(B$3:B354,B354),""))</f>
        <v/>
      </c>
      <c r="B354" s="24" t="str">
        <f t="shared" si="11"/>
        <v>Terminal Handling Charge - DestinationPortugal</v>
      </c>
      <c r="C354" s="24" t="s">
        <v>585</v>
      </c>
      <c r="D354" s="24" t="s">
        <v>747</v>
      </c>
      <c r="E354" s="1" t="s">
        <v>753</v>
      </c>
      <c r="F354" s="12" t="s">
        <v>31</v>
      </c>
      <c r="G354" s="13">
        <v>44866</v>
      </c>
      <c r="H354" s="11" t="s">
        <v>18</v>
      </c>
      <c r="I354" s="11" t="s">
        <v>18</v>
      </c>
      <c r="J354" s="11" t="s">
        <v>18</v>
      </c>
      <c r="K354" s="11" t="s">
        <v>19</v>
      </c>
      <c r="L354" s="11" t="s">
        <v>19</v>
      </c>
      <c r="M354" s="11" t="s">
        <v>19</v>
      </c>
      <c r="N354" s="11" t="s">
        <v>19</v>
      </c>
      <c r="O354" s="11" t="s">
        <v>284</v>
      </c>
      <c r="P354" s="11" t="s">
        <v>285</v>
      </c>
      <c r="Q354" s="11" t="s">
        <v>585</v>
      </c>
      <c r="R354" s="11" t="s">
        <v>60</v>
      </c>
      <c r="S354" s="20">
        <v>40</v>
      </c>
      <c r="T354" s="11" t="s">
        <v>738</v>
      </c>
      <c r="U354" s="11" t="s">
        <v>22</v>
      </c>
      <c r="V354" s="11" t="s">
        <v>22</v>
      </c>
      <c r="W354" s="11" t="s">
        <v>23</v>
      </c>
      <c r="X354" s="11" t="s">
        <v>31</v>
      </c>
      <c r="Y354">
        <v>250</v>
      </c>
      <c r="Z354" t="e">
        <f t="shared" si="12"/>
        <v>#REF!</v>
      </c>
    </row>
    <row r="355" spans="1:26" x14ac:dyDescent="0.35">
      <c r="A355" s="24" t="str">
        <f>+IF(B355&lt;&gt;'Terminal Handling Charge'!$B$3,"",IF(COUNTIF(B:B,B355)&gt;0,COUNTIF(B$3:B355,B355),""))</f>
        <v/>
      </c>
      <c r="B355" s="24" t="str">
        <f t="shared" si="11"/>
        <v>Terminal Handling Charge - DestinationPortugal</v>
      </c>
      <c r="C355" s="24" t="s">
        <v>585</v>
      </c>
      <c r="D355" s="24" t="s">
        <v>747</v>
      </c>
      <c r="E355" s="1" t="s">
        <v>753</v>
      </c>
      <c r="F355" s="12" t="s">
        <v>31</v>
      </c>
      <c r="G355" s="13">
        <v>44866</v>
      </c>
      <c r="H355" s="11" t="s">
        <v>18</v>
      </c>
      <c r="I355" s="11" t="s">
        <v>18</v>
      </c>
      <c r="J355" s="11" t="s">
        <v>18</v>
      </c>
      <c r="K355" s="11" t="s">
        <v>19</v>
      </c>
      <c r="L355" s="11" t="s">
        <v>19</v>
      </c>
      <c r="M355" s="11" t="s">
        <v>19</v>
      </c>
      <c r="N355" s="11" t="s">
        <v>19</v>
      </c>
      <c r="O355" s="11" t="s">
        <v>284</v>
      </c>
      <c r="P355" s="11" t="s">
        <v>285</v>
      </c>
      <c r="Q355" s="11" t="s">
        <v>585</v>
      </c>
      <c r="R355" s="11" t="s">
        <v>33</v>
      </c>
      <c r="S355" s="20">
        <v>40</v>
      </c>
      <c r="T355" s="11" t="s">
        <v>738</v>
      </c>
      <c r="U355" s="11" t="s">
        <v>22</v>
      </c>
      <c r="V355" s="11" t="s">
        <v>22</v>
      </c>
      <c r="W355" s="11" t="s">
        <v>23</v>
      </c>
      <c r="X355" s="11" t="s">
        <v>31</v>
      </c>
      <c r="Y355">
        <v>250</v>
      </c>
      <c r="Z355" t="e">
        <f t="shared" si="12"/>
        <v>#REF!</v>
      </c>
    </row>
    <row r="356" spans="1:26" x14ac:dyDescent="0.35">
      <c r="A356" s="24" t="str">
        <f>+IF(B356&lt;&gt;'Terminal Handling Charge'!$B$3,"",IF(COUNTIF(B:B,B356)&gt;0,COUNTIF(B$3:B356,B356),""))</f>
        <v/>
      </c>
      <c r="B356" s="24" t="str">
        <f t="shared" si="11"/>
        <v>Terminal Handling Charge - DestinationPortugal</v>
      </c>
      <c r="C356" s="24" t="s">
        <v>585</v>
      </c>
      <c r="D356" s="24" t="s">
        <v>747</v>
      </c>
      <c r="E356" s="1" t="s">
        <v>753</v>
      </c>
      <c r="F356" s="12" t="s">
        <v>31</v>
      </c>
      <c r="G356" s="13">
        <v>44866</v>
      </c>
      <c r="H356" s="11" t="s">
        <v>18</v>
      </c>
      <c r="I356" s="11" t="s">
        <v>18</v>
      </c>
      <c r="J356" s="11" t="s">
        <v>18</v>
      </c>
      <c r="K356" s="11" t="s">
        <v>19</v>
      </c>
      <c r="L356" s="11" t="s">
        <v>19</v>
      </c>
      <c r="M356" s="11" t="s">
        <v>19</v>
      </c>
      <c r="N356" s="11" t="s">
        <v>19</v>
      </c>
      <c r="O356" s="11" t="s">
        <v>284</v>
      </c>
      <c r="P356" s="11" t="s">
        <v>285</v>
      </c>
      <c r="Q356" s="11" t="s">
        <v>585</v>
      </c>
      <c r="R356" s="11" t="s">
        <v>58</v>
      </c>
      <c r="S356" s="20">
        <v>40</v>
      </c>
      <c r="T356" s="11" t="s">
        <v>738</v>
      </c>
      <c r="U356" s="11" t="s">
        <v>22</v>
      </c>
      <c r="V356" s="11" t="s">
        <v>22</v>
      </c>
      <c r="W356" s="11" t="s">
        <v>23</v>
      </c>
      <c r="X356" s="11" t="s">
        <v>31</v>
      </c>
      <c r="Y356">
        <v>250</v>
      </c>
      <c r="Z356" t="e">
        <f t="shared" si="12"/>
        <v>#REF!</v>
      </c>
    </row>
    <row r="357" spans="1:26" x14ac:dyDescent="0.35">
      <c r="A357" s="24" t="str">
        <f>+IF(B357&lt;&gt;'Terminal Handling Charge'!$B$3,"",IF(COUNTIF(B:B,B357)&gt;0,COUNTIF(B$3:B357,B357),""))</f>
        <v/>
      </c>
      <c r="B357" s="24" t="str">
        <f t="shared" si="11"/>
        <v>Terminal Handling Charge - DestinationSerbia</v>
      </c>
      <c r="C357" s="24" t="s">
        <v>144</v>
      </c>
      <c r="D357" s="24" t="s">
        <v>747</v>
      </c>
      <c r="E357" s="1" t="s">
        <v>750</v>
      </c>
      <c r="F357" s="12" t="s">
        <v>31</v>
      </c>
      <c r="G357" s="13">
        <v>44866</v>
      </c>
      <c r="H357" s="11" t="s">
        <v>18</v>
      </c>
      <c r="I357" s="11" t="s">
        <v>18</v>
      </c>
      <c r="J357" s="11" t="s">
        <v>18</v>
      </c>
      <c r="K357" s="11" t="s">
        <v>19</v>
      </c>
      <c r="L357" s="11" t="s">
        <v>19</v>
      </c>
      <c r="M357" s="11" t="s">
        <v>81</v>
      </c>
      <c r="N357" s="11" t="s">
        <v>82</v>
      </c>
      <c r="O357" s="11" t="s">
        <v>143</v>
      </c>
      <c r="P357" s="11" t="s">
        <v>144</v>
      </c>
      <c r="Q357" s="11" t="s">
        <v>144</v>
      </c>
      <c r="R357" s="11" t="s">
        <v>762</v>
      </c>
      <c r="S357" s="20">
        <v>20</v>
      </c>
      <c r="T357" s="11" t="s">
        <v>34</v>
      </c>
      <c r="U357" s="11" t="s">
        <v>22</v>
      </c>
      <c r="V357" s="11" t="s">
        <v>22</v>
      </c>
      <c r="W357" s="11" t="s">
        <v>23</v>
      </c>
      <c r="X357" s="11" t="s">
        <v>31</v>
      </c>
      <c r="Y357">
        <v>235</v>
      </c>
      <c r="Z357" t="e">
        <f t="shared" si="12"/>
        <v>#REF!</v>
      </c>
    </row>
    <row r="358" spans="1:26" x14ac:dyDescent="0.35">
      <c r="A358" s="24" t="str">
        <f>+IF(B358&lt;&gt;'Terminal Handling Charge'!$B$3,"",IF(COUNTIF(B:B,B358)&gt;0,COUNTIF(B$3:B358,B358),""))</f>
        <v/>
      </c>
      <c r="B358" s="24" t="str">
        <f t="shared" si="11"/>
        <v>Terminal Handling Charge - DestinationSerbia</v>
      </c>
      <c r="C358" s="24" t="s">
        <v>144</v>
      </c>
      <c r="D358" s="24" t="s">
        <v>747</v>
      </c>
      <c r="E358" s="1" t="s">
        <v>750</v>
      </c>
      <c r="F358" s="12" t="s">
        <v>31</v>
      </c>
      <c r="G358" s="13">
        <v>44866</v>
      </c>
      <c r="H358" s="11" t="s">
        <v>18</v>
      </c>
      <c r="I358" s="11" t="s">
        <v>18</v>
      </c>
      <c r="J358" s="11" t="s">
        <v>18</v>
      </c>
      <c r="K358" s="11" t="s">
        <v>19</v>
      </c>
      <c r="L358" s="11" t="s">
        <v>19</v>
      </c>
      <c r="M358" s="11" t="s">
        <v>81</v>
      </c>
      <c r="N358" s="11" t="s">
        <v>82</v>
      </c>
      <c r="O358" s="11" t="s">
        <v>143</v>
      </c>
      <c r="P358" s="11" t="s">
        <v>144</v>
      </c>
      <c r="Q358" s="11" t="s">
        <v>144</v>
      </c>
      <c r="R358" s="11" t="s">
        <v>40</v>
      </c>
      <c r="S358" s="20">
        <v>20</v>
      </c>
      <c r="T358" s="11" t="s">
        <v>34</v>
      </c>
      <c r="U358" s="11" t="s">
        <v>22</v>
      </c>
      <c r="V358" s="11" t="s">
        <v>22</v>
      </c>
      <c r="W358" s="11" t="s">
        <v>23</v>
      </c>
      <c r="X358" s="11" t="s">
        <v>31</v>
      </c>
      <c r="Y358">
        <v>235</v>
      </c>
      <c r="Z358" t="e">
        <f t="shared" si="12"/>
        <v>#REF!</v>
      </c>
    </row>
    <row r="359" spans="1:26" x14ac:dyDescent="0.35">
      <c r="A359" s="24" t="str">
        <f>+IF(B359&lt;&gt;'Terminal Handling Charge'!$B$3,"",IF(COUNTIF(B:B,B359)&gt;0,COUNTIF(B$3:B359,B359),""))</f>
        <v/>
      </c>
      <c r="B359" s="24" t="str">
        <f t="shared" si="11"/>
        <v>Terminal Handling Charge - DestinationSerbia</v>
      </c>
      <c r="C359" s="24" t="s">
        <v>144</v>
      </c>
      <c r="D359" s="24" t="s">
        <v>747</v>
      </c>
      <c r="E359" s="1" t="s">
        <v>750</v>
      </c>
      <c r="F359" s="12" t="s">
        <v>31</v>
      </c>
      <c r="G359" s="13">
        <v>44866</v>
      </c>
      <c r="H359" s="11" t="s">
        <v>18</v>
      </c>
      <c r="I359" s="11" t="s">
        <v>18</v>
      </c>
      <c r="J359" s="11" t="s">
        <v>18</v>
      </c>
      <c r="K359" s="11" t="s">
        <v>19</v>
      </c>
      <c r="L359" s="11" t="s">
        <v>19</v>
      </c>
      <c r="M359" s="11" t="s">
        <v>81</v>
      </c>
      <c r="N359" s="11" t="s">
        <v>82</v>
      </c>
      <c r="O359" s="11" t="s">
        <v>143</v>
      </c>
      <c r="P359" s="11" t="s">
        <v>144</v>
      </c>
      <c r="Q359" s="11" t="s">
        <v>144</v>
      </c>
      <c r="R359" s="11" t="s">
        <v>20</v>
      </c>
      <c r="S359" s="20">
        <v>40</v>
      </c>
      <c r="T359" s="11" t="s">
        <v>34</v>
      </c>
      <c r="U359" s="11" t="s">
        <v>22</v>
      </c>
      <c r="V359" s="11" t="s">
        <v>22</v>
      </c>
      <c r="W359" s="11" t="s">
        <v>23</v>
      </c>
      <c r="X359" s="11" t="s">
        <v>31</v>
      </c>
      <c r="Y359">
        <v>240</v>
      </c>
      <c r="Z359" t="e">
        <f t="shared" si="12"/>
        <v>#REF!</v>
      </c>
    </row>
    <row r="360" spans="1:26" x14ac:dyDescent="0.35">
      <c r="A360" s="24" t="str">
        <f>+IF(B360&lt;&gt;'Terminal Handling Charge'!$B$3,"",IF(COUNTIF(B:B,B360)&gt;0,COUNTIF(B$3:B360,B360),""))</f>
        <v/>
      </c>
      <c r="B360" s="24" t="str">
        <f t="shared" si="11"/>
        <v>Terminal Handling Charge - DestinationSerbia</v>
      </c>
      <c r="C360" s="24" t="s">
        <v>144</v>
      </c>
      <c r="D360" s="24" t="s">
        <v>747</v>
      </c>
      <c r="E360" s="1" t="s">
        <v>750</v>
      </c>
      <c r="F360" s="12" t="s">
        <v>31</v>
      </c>
      <c r="G360" s="13">
        <v>44866</v>
      </c>
      <c r="H360" s="11" t="s">
        <v>18</v>
      </c>
      <c r="I360" s="11" t="s">
        <v>18</v>
      </c>
      <c r="J360" s="11" t="s">
        <v>18</v>
      </c>
      <c r="K360" s="11" t="s">
        <v>19</v>
      </c>
      <c r="L360" s="11" t="s">
        <v>19</v>
      </c>
      <c r="M360" s="11" t="s">
        <v>81</v>
      </c>
      <c r="N360" s="11" t="s">
        <v>82</v>
      </c>
      <c r="O360" s="11" t="s">
        <v>143</v>
      </c>
      <c r="P360" s="11" t="s">
        <v>144</v>
      </c>
      <c r="Q360" s="11" t="s">
        <v>144</v>
      </c>
      <c r="R360" s="11" t="s">
        <v>38</v>
      </c>
      <c r="S360" s="20">
        <v>40</v>
      </c>
      <c r="T360" s="11" t="s">
        <v>34</v>
      </c>
      <c r="U360" s="11" t="s">
        <v>22</v>
      </c>
      <c r="V360" s="11" t="s">
        <v>22</v>
      </c>
      <c r="W360" s="11" t="s">
        <v>23</v>
      </c>
      <c r="X360" s="11" t="s">
        <v>31</v>
      </c>
      <c r="Y360">
        <v>240</v>
      </c>
      <c r="Z360" t="e">
        <f t="shared" si="12"/>
        <v>#REF!</v>
      </c>
    </row>
    <row r="361" spans="1:26" x14ac:dyDescent="0.35">
      <c r="A361" s="24" t="str">
        <f>+IF(B361&lt;&gt;'Terminal Handling Charge'!$B$3,"",IF(COUNTIF(B:B,B361)&gt;0,COUNTIF(B$3:B361,B361),""))</f>
        <v/>
      </c>
      <c r="B361" s="24" t="str">
        <f t="shared" si="11"/>
        <v>Terminal Handling Charge - DestinationSerbia</v>
      </c>
      <c r="C361" s="24" t="s">
        <v>144</v>
      </c>
      <c r="D361" s="24" t="s">
        <v>747</v>
      </c>
      <c r="E361" s="1" t="s">
        <v>750</v>
      </c>
      <c r="F361" s="12" t="s">
        <v>31</v>
      </c>
      <c r="G361" s="13">
        <v>44866</v>
      </c>
      <c r="H361" s="11" t="s">
        <v>18</v>
      </c>
      <c r="I361" s="11" t="s">
        <v>18</v>
      </c>
      <c r="J361" s="11" t="s">
        <v>18</v>
      </c>
      <c r="K361" s="11" t="s">
        <v>19</v>
      </c>
      <c r="L361" s="11" t="s">
        <v>19</v>
      </c>
      <c r="M361" s="11" t="s">
        <v>81</v>
      </c>
      <c r="N361" s="11" t="s">
        <v>82</v>
      </c>
      <c r="O361" s="11" t="s">
        <v>143</v>
      </c>
      <c r="P361" s="11" t="s">
        <v>144</v>
      </c>
      <c r="Q361" s="11" t="s">
        <v>144</v>
      </c>
      <c r="R361" s="11" t="s">
        <v>65</v>
      </c>
      <c r="S361" s="20">
        <v>45</v>
      </c>
      <c r="T361" s="11" t="s">
        <v>34</v>
      </c>
      <c r="U361" s="11" t="s">
        <v>22</v>
      </c>
      <c r="V361" s="11" t="s">
        <v>22</v>
      </c>
      <c r="W361" s="11" t="s">
        <v>23</v>
      </c>
      <c r="X361" s="11" t="s">
        <v>31</v>
      </c>
      <c r="Y361">
        <v>240</v>
      </c>
      <c r="Z361" t="e">
        <f t="shared" si="12"/>
        <v>#REF!</v>
      </c>
    </row>
    <row r="362" spans="1:26" x14ac:dyDescent="0.35">
      <c r="A362" s="24" t="str">
        <f>+IF(B362&lt;&gt;'Terminal Handling Charge'!$B$3,"",IF(COUNTIF(B:B,B362)&gt;0,COUNTIF(B$3:B362,B362),""))</f>
        <v/>
      </c>
      <c r="B362" s="24" t="str">
        <f t="shared" si="11"/>
        <v>Terminal Handling Charge - DestinationSerbia</v>
      </c>
      <c r="C362" s="24" t="s">
        <v>144</v>
      </c>
      <c r="D362" s="24" t="s">
        <v>747</v>
      </c>
      <c r="E362" s="1" t="s">
        <v>750</v>
      </c>
      <c r="F362" s="12" t="s">
        <v>31</v>
      </c>
      <c r="G362" s="13">
        <v>44866</v>
      </c>
      <c r="H362" s="11" t="s">
        <v>18</v>
      </c>
      <c r="I362" s="11" t="s">
        <v>18</v>
      </c>
      <c r="J362" s="11" t="s">
        <v>18</v>
      </c>
      <c r="K362" s="11" t="s">
        <v>19</v>
      </c>
      <c r="L362" s="11" t="s">
        <v>19</v>
      </c>
      <c r="M362" s="11" t="s">
        <v>81</v>
      </c>
      <c r="N362" s="11" t="s">
        <v>82</v>
      </c>
      <c r="O362" s="11" t="s">
        <v>143</v>
      </c>
      <c r="P362" s="11" t="s">
        <v>144</v>
      </c>
      <c r="Q362" s="11" t="s">
        <v>144</v>
      </c>
      <c r="R362" s="11" t="s">
        <v>40</v>
      </c>
      <c r="S362" s="20">
        <v>20</v>
      </c>
      <c r="T362" s="11" t="s">
        <v>21</v>
      </c>
      <c r="U362" s="11" t="s">
        <v>22</v>
      </c>
      <c r="V362" s="11" t="s">
        <v>22</v>
      </c>
      <c r="W362" s="11" t="s">
        <v>23</v>
      </c>
      <c r="X362" s="11" t="s">
        <v>31</v>
      </c>
      <c r="Y362">
        <v>170</v>
      </c>
      <c r="Z362" t="e">
        <f t="shared" si="12"/>
        <v>#REF!</v>
      </c>
    </row>
    <row r="363" spans="1:26" x14ac:dyDescent="0.35">
      <c r="A363" s="24" t="str">
        <f>+IF(B363&lt;&gt;'Terminal Handling Charge'!$B$3,"",IF(COUNTIF(B:B,B363)&gt;0,COUNTIF(B$3:B363,B363),""))</f>
        <v/>
      </c>
      <c r="B363" s="24" t="str">
        <f t="shared" si="11"/>
        <v>Terminal Handling Charge - DestinationSerbia</v>
      </c>
      <c r="C363" s="24" t="s">
        <v>144</v>
      </c>
      <c r="D363" s="24" t="s">
        <v>747</v>
      </c>
      <c r="E363" s="1" t="s">
        <v>750</v>
      </c>
      <c r="F363" s="12" t="s">
        <v>31</v>
      </c>
      <c r="G363" s="13">
        <v>44866</v>
      </c>
      <c r="H363" s="11" t="s">
        <v>18</v>
      </c>
      <c r="I363" s="11" t="s">
        <v>18</v>
      </c>
      <c r="J363" s="11" t="s">
        <v>18</v>
      </c>
      <c r="K363" s="11" t="s">
        <v>19</v>
      </c>
      <c r="L363" s="11" t="s">
        <v>19</v>
      </c>
      <c r="M363" s="11" t="s">
        <v>81</v>
      </c>
      <c r="N363" s="11" t="s">
        <v>82</v>
      </c>
      <c r="O363" s="11" t="s">
        <v>143</v>
      </c>
      <c r="P363" s="11" t="s">
        <v>144</v>
      </c>
      <c r="Q363" s="11" t="s">
        <v>144</v>
      </c>
      <c r="R363" s="11" t="s">
        <v>20</v>
      </c>
      <c r="S363" s="20">
        <v>40</v>
      </c>
      <c r="T363" s="11" t="s">
        <v>21</v>
      </c>
      <c r="U363" s="11" t="s">
        <v>22</v>
      </c>
      <c r="V363" s="11" t="s">
        <v>22</v>
      </c>
      <c r="W363" s="11" t="s">
        <v>23</v>
      </c>
      <c r="X363" s="11" t="s">
        <v>31</v>
      </c>
      <c r="Y363">
        <v>175</v>
      </c>
      <c r="Z363" t="e">
        <f t="shared" si="12"/>
        <v>#REF!</v>
      </c>
    </row>
    <row r="364" spans="1:26" x14ac:dyDescent="0.35">
      <c r="A364" s="24" t="str">
        <f>+IF(B364&lt;&gt;'Terminal Handling Charge'!$B$3,"",IF(COUNTIF(B:B,B364)&gt;0,COUNTIF(B$3:B364,B364),""))</f>
        <v/>
      </c>
      <c r="B364" s="24" t="str">
        <f t="shared" si="11"/>
        <v>Terminal Handling Charge - DestinationSerbia</v>
      </c>
      <c r="C364" s="24" t="s">
        <v>144</v>
      </c>
      <c r="D364" s="24" t="s">
        <v>747</v>
      </c>
      <c r="E364" s="1" t="s">
        <v>750</v>
      </c>
      <c r="F364" s="12" t="s">
        <v>31</v>
      </c>
      <c r="G364" s="13">
        <v>44866</v>
      </c>
      <c r="H364" s="11" t="s">
        <v>18</v>
      </c>
      <c r="I364" s="11" t="s">
        <v>18</v>
      </c>
      <c r="J364" s="11" t="s">
        <v>18</v>
      </c>
      <c r="K364" s="11" t="s">
        <v>19</v>
      </c>
      <c r="L364" s="11" t="s">
        <v>19</v>
      </c>
      <c r="M364" s="11" t="s">
        <v>81</v>
      </c>
      <c r="N364" s="11" t="s">
        <v>82</v>
      </c>
      <c r="O364" s="11" t="s">
        <v>143</v>
      </c>
      <c r="P364" s="11" t="s">
        <v>144</v>
      </c>
      <c r="Q364" s="11" t="s">
        <v>144</v>
      </c>
      <c r="R364" s="11" t="s">
        <v>65</v>
      </c>
      <c r="S364" s="20">
        <v>45</v>
      </c>
      <c r="T364" s="11" t="s">
        <v>21</v>
      </c>
      <c r="U364" s="11" t="s">
        <v>22</v>
      </c>
      <c r="V364" s="11" t="s">
        <v>22</v>
      </c>
      <c r="W364" s="11" t="s">
        <v>23</v>
      </c>
      <c r="X364" s="11" t="s">
        <v>31</v>
      </c>
      <c r="Y364">
        <v>175</v>
      </c>
      <c r="Z364" t="e">
        <f t="shared" si="12"/>
        <v>#REF!</v>
      </c>
    </row>
    <row r="365" spans="1:26" x14ac:dyDescent="0.35">
      <c r="A365" s="24" t="str">
        <f>+IF(B365&lt;&gt;'Terminal Handling Charge'!$B$3,"",IF(COUNTIF(B:B,B365)&gt;0,COUNTIF(B$3:B365,B365),""))</f>
        <v/>
      </c>
      <c r="B365" s="24" t="str">
        <f t="shared" si="11"/>
        <v>Terminal Handling Charge - DestinationSerbia</v>
      </c>
      <c r="C365" s="24" t="s">
        <v>144</v>
      </c>
      <c r="D365" s="24" t="s">
        <v>747</v>
      </c>
      <c r="E365" s="1" t="s">
        <v>750</v>
      </c>
      <c r="F365" s="12" t="s">
        <v>31</v>
      </c>
      <c r="G365" s="13">
        <v>44866</v>
      </c>
      <c r="H365" s="11" t="s">
        <v>18</v>
      </c>
      <c r="I365" s="11" t="s">
        <v>18</v>
      </c>
      <c r="J365" s="11" t="s">
        <v>18</v>
      </c>
      <c r="K365" s="11" t="s">
        <v>19</v>
      </c>
      <c r="L365" s="11" t="s">
        <v>19</v>
      </c>
      <c r="M365" s="11" t="s">
        <v>81</v>
      </c>
      <c r="N365" s="11" t="s">
        <v>82</v>
      </c>
      <c r="O365" s="11" t="s">
        <v>143</v>
      </c>
      <c r="P365" s="11" t="s">
        <v>144</v>
      </c>
      <c r="Q365" s="11" t="s">
        <v>144</v>
      </c>
      <c r="R365" s="11" t="s">
        <v>762</v>
      </c>
      <c r="S365" s="20">
        <v>20</v>
      </c>
      <c r="T365" s="11" t="s">
        <v>28</v>
      </c>
      <c r="U365" s="11" t="s">
        <v>22</v>
      </c>
      <c r="V365" s="11" t="s">
        <v>22</v>
      </c>
      <c r="W365" s="11" t="s">
        <v>23</v>
      </c>
      <c r="X365" s="11" t="s">
        <v>31</v>
      </c>
      <c r="Y365">
        <v>315</v>
      </c>
      <c r="Z365" t="e">
        <f t="shared" si="12"/>
        <v>#REF!</v>
      </c>
    </row>
    <row r="366" spans="1:26" x14ac:dyDescent="0.35">
      <c r="A366" s="24" t="str">
        <f>+IF(B366&lt;&gt;'Terminal Handling Charge'!$B$3,"",IF(COUNTIF(B:B,B366)&gt;0,COUNTIF(B$3:B366,B366),""))</f>
        <v/>
      </c>
      <c r="B366" s="24" t="str">
        <f t="shared" si="11"/>
        <v>Terminal Handling Charge - DestinationSerbia</v>
      </c>
      <c r="C366" s="24" t="s">
        <v>144</v>
      </c>
      <c r="D366" s="24" t="s">
        <v>747</v>
      </c>
      <c r="E366" s="1" t="s">
        <v>750</v>
      </c>
      <c r="F366" s="12" t="s">
        <v>31</v>
      </c>
      <c r="G366" s="13">
        <v>44866</v>
      </c>
      <c r="H366" s="11" t="s">
        <v>18</v>
      </c>
      <c r="I366" s="11" t="s">
        <v>18</v>
      </c>
      <c r="J366" s="11" t="s">
        <v>18</v>
      </c>
      <c r="K366" s="11" t="s">
        <v>19</v>
      </c>
      <c r="L366" s="11" t="s">
        <v>19</v>
      </c>
      <c r="M366" s="11" t="s">
        <v>81</v>
      </c>
      <c r="N366" s="11" t="s">
        <v>82</v>
      </c>
      <c r="O366" s="11" t="s">
        <v>143</v>
      </c>
      <c r="P366" s="11" t="s">
        <v>144</v>
      </c>
      <c r="Q366" s="11" t="s">
        <v>144</v>
      </c>
      <c r="R366" s="11" t="s">
        <v>38</v>
      </c>
      <c r="S366" s="20">
        <v>40</v>
      </c>
      <c r="T366" s="11" t="s">
        <v>28</v>
      </c>
      <c r="U366" s="11" t="s">
        <v>22</v>
      </c>
      <c r="V366" s="11" t="s">
        <v>22</v>
      </c>
      <c r="W366" s="11" t="s">
        <v>23</v>
      </c>
      <c r="X366" s="11" t="s">
        <v>31</v>
      </c>
      <c r="Y366">
        <v>315</v>
      </c>
      <c r="Z366" t="e">
        <f t="shared" si="12"/>
        <v>#REF!</v>
      </c>
    </row>
    <row r="367" spans="1:26" x14ac:dyDescent="0.35">
      <c r="A367" s="24" t="str">
        <f>+IF(B367&lt;&gt;'Terminal Handling Charge'!$B$3,"",IF(COUNTIF(B:B,B367)&gt;0,COUNTIF(B$3:B367,B367),""))</f>
        <v/>
      </c>
      <c r="B367" s="24" t="str">
        <f t="shared" si="11"/>
        <v>Terminal Handling Charge - DestinationSaudi Arabia</v>
      </c>
      <c r="C367" s="24" t="s">
        <v>763</v>
      </c>
      <c r="D367" s="24" t="s">
        <v>747</v>
      </c>
      <c r="E367" s="1" t="s">
        <v>768</v>
      </c>
      <c r="F367" s="12" t="s">
        <v>769</v>
      </c>
      <c r="G367" s="13">
        <v>44866</v>
      </c>
      <c r="H367" s="11" t="s">
        <v>18</v>
      </c>
      <c r="I367" s="11" t="s">
        <v>18</v>
      </c>
      <c r="J367" s="11" t="s">
        <v>18</v>
      </c>
      <c r="K367" s="11" t="s">
        <v>19</v>
      </c>
      <c r="L367" s="11" t="s">
        <v>19</v>
      </c>
      <c r="M367" s="11" t="s">
        <v>19</v>
      </c>
      <c r="N367" s="11" t="s">
        <v>19</v>
      </c>
      <c r="O367" s="11" t="s">
        <v>765</v>
      </c>
      <c r="P367" s="11" t="s">
        <v>763</v>
      </c>
      <c r="Q367" s="11" t="s">
        <v>763</v>
      </c>
      <c r="R367" s="11" t="s">
        <v>45</v>
      </c>
      <c r="S367" s="20">
        <v>20</v>
      </c>
      <c r="T367" s="11" t="s">
        <v>32</v>
      </c>
      <c r="U367" s="11" t="s">
        <v>22</v>
      </c>
      <c r="V367" s="11" t="s">
        <v>22</v>
      </c>
      <c r="W367" s="11" t="s">
        <v>23</v>
      </c>
      <c r="X367" s="11" t="s">
        <v>767</v>
      </c>
      <c r="Y367">
        <v>300</v>
      </c>
      <c r="Z367" t="e">
        <f t="shared" si="12"/>
        <v>#REF!</v>
      </c>
    </row>
    <row r="368" spans="1:26" x14ac:dyDescent="0.35">
      <c r="A368" s="24" t="str">
        <f>+IF(B368&lt;&gt;'Terminal Handling Charge'!$B$3,"",IF(COUNTIF(B:B,B368)&gt;0,COUNTIF(B$3:B368,B368),""))</f>
        <v/>
      </c>
      <c r="B368" s="24" t="str">
        <f t="shared" si="11"/>
        <v>Terminal Handling Charge - DestinationSaudi Arabia</v>
      </c>
      <c r="C368" s="24" t="s">
        <v>763</v>
      </c>
      <c r="D368" s="24" t="s">
        <v>747</v>
      </c>
      <c r="E368" s="1" t="s">
        <v>768</v>
      </c>
      <c r="F368" s="12" t="s">
        <v>769</v>
      </c>
      <c r="G368" s="13">
        <v>44866</v>
      </c>
      <c r="H368" s="11" t="s">
        <v>18</v>
      </c>
      <c r="I368" s="11" t="s">
        <v>18</v>
      </c>
      <c r="J368" s="11" t="s">
        <v>18</v>
      </c>
      <c r="K368" s="11" t="s">
        <v>19</v>
      </c>
      <c r="L368" s="11" t="s">
        <v>19</v>
      </c>
      <c r="M368" s="11" t="s">
        <v>19</v>
      </c>
      <c r="N368" s="11" t="s">
        <v>19</v>
      </c>
      <c r="O368" s="11" t="s">
        <v>765</v>
      </c>
      <c r="P368" s="11" t="s">
        <v>763</v>
      </c>
      <c r="Q368" s="11" t="s">
        <v>763</v>
      </c>
      <c r="R368" s="11" t="s">
        <v>737</v>
      </c>
      <c r="S368" s="20">
        <v>40</v>
      </c>
      <c r="T368" s="11" t="s">
        <v>32</v>
      </c>
      <c r="U368" s="11" t="s">
        <v>22</v>
      </c>
      <c r="V368" s="11" t="s">
        <v>22</v>
      </c>
      <c r="W368" s="11" t="s">
        <v>23</v>
      </c>
      <c r="X368" s="11" t="s">
        <v>767</v>
      </c>
      <c r="Y368">
        <v>450</v>
      </c>
      <c r="Z368" t="e">
        <f t="shared" si="12"/>
        <v>#REF!</v>
      </c>
    </row>
    <row r="369" spans="1:26" x14ac:dyDescent="0.35">
      <c r="A369" s="24" t="str">
        <f>+IF(B369&lt;&gt;'Terminal Handling Charge'!$B$3,"",IF(COUNTIF(B:B,B369)&gt;0,COUNTIF(B$3:B369,B369),""))</f>
        <v/>
      </c>
      <c r="B369" s="24" t="str">
        <f t="shared" si="11"/>
        <v>Terminal Handling Charge - DestinationSaudi Arabia</v>
      </c>
      <c r="C369" s="24" t="s">
        <v>763</v>
      </c>
      <c r="D369" s="24" t="s">
        <v>747</v>
      </c>
      <c r="E369" s="1" t="s">
        <v>768</v>
      </c>
      <c r="F369" s="12" t="s">
        <v>769</v>
      </c>
      <c r="G369" s="13">
        <v>44866</v>
      </c>
      <c r="H369" s="11" t="s">
        <v>18</v>
      </c>
      <c r="I369" s="11" t="s">
        <v>18</v>
      </c>
      <c r="J369" s="11" t="s">
        <v>18</v>
      </c>
      <c r="K369" s="11" t="s">
        <v>19</v>
      </c>
      <c r="L369" s="11" t="s">
        <v>19</v>
      </c>
      <c r="M369" s="11" t="s">
        <v>19</v>
      </c>
      <c r="N369" s="11" t="s">
        <v>19</v>
      </c>
      <c r="O369" s="11" t="s">
        <v>765</v>
      </c>
      <c r="P369" s="11" t="s">
        <v>763</v>
      </c>
      <c r="Q369" s="11" t="s">
        <v>763</v>
      </c>
      <c r="R369" s="11" t="s">
        <v>45</v>
      </c>
      <c r="S369" s="20">
        <v>20</v>
      </c>
      <c r="T369" s="11" t="s">
        <v>34</v>
      </c>
      <c r="U369" s="11" t="s">
        <v>22</v>
      </c>
      <c r="V369" s="11" t="s">
        <v>22</v>
      </c>
      <c r="W369" s="11" t="s">
        <v>23</v>
      </c>
      <c r="X369" s="11" t="s">
        <v>767</v>
      </c>
      <c r="Y369">
        <v>375</v>
      </c>
      <c r="Z369" t="e">
        <f t="shared" si="12"/>
        <v>#REF!</v>
      </c>
    </row>
    <row r="370" spans="1:26" x14ac:dyDescent="0.35">
      <c r="A370" s="24" t="str">
        <f>+IF(B370&lt;&gt;'Terminal Handling Charge'!$B$3,"",IF(COUNTIF(B:B,B370)&gt;0,COUNTIF(B$3:B370,B370),""))</f>
        <v/>
      </c>
      <c r="B370" s="24" t="str">
        <f t="shared" si="11"/>
        <v>Terminal Handling Charge - DestinationSaudi Arabia</v>
      </c>
      <c r="C370" s="24" t="s">
        <v>763</v>
      </c>
      <c r="D370" s="24" t="s">
        <v>747</v>
      </c>
      <c r="E370" s="1" t="s">
        <v>768</v>
      </c>
      <c r="F370" s="12" t="s">
        <v>769</v>
      </c>
      <c r="G370" s="13">
        <v>44866</v>
      </c>
      <c r="H370" s="11" t="s">
        <v>18</v>
      </c>
      <c r="I370" s="11" t="s">
        <v>18</v>
      </c>
      <c r="J370" s="11" t="s">
        <v>18</v>
      </c>
      <c r="K370" s="11" t="s">
        <v>19</v>
      </c>
      <c r="L370" s="11" t="s">
        <v>19</v>
      </c>
      <c r="M370" s="11" t="s">
        <v>19</v>
      </c>
      <c r="N370" s="11" t="s">
        <v>19</v>
      </c>
      <c r="O370" s="11" t="s">
        <v>765</v>
      </c>
      <c r="P370" s="11" t="s">
        <v>763</v>
      </c>
      <c r="Q370" s="11" t="s">
        <v>763</v>
      </c>
      <c r="R370" s="11" t="s">
        <v>737</v>
      </c>
      <c r="S370" s="20">
        <v>40</v>
      </c>
      <c r="T370" s="11" t="s">
        <v>34</v>
      </c>
      <c r="U370" s="11" t="s">
        <v>22</v>
      </c>
      <c r="V370" s="11" t="s">
        <v>22</v>
      </c>
      <c r="W370" s="11" t="s">
        <v>23</v>
      </c>
      <c r="X370" s="11" t="s">
        <v>767</v>
      </c>
      <c r="Y370">
        <v>562</v>
      </c>
      <c r="Z370" t="e">
        <f t="shared" si="12"/>
        <v>#REF!</v>
      </c>
    </row>
    <row r="371" spans="1:26" x14ac:dyDescent="0.35">
      <c r="A371" s="24" t="str">
        <f>+IF(B371&lt;&gt;'Terminal Handling Charge'!$B$3,"",IF(COUNTIF(B:B,B371)&gt;0,COUNTIF(B$3:B371,B371),""))</f>
        <v/>
      </c>
      <c r="B371" s="24" t="str">
        <f t="shared" si="11"/>
        <v>Terminal Handling Charge - DestinationSaudi Arabia</v>
      </c>
      <c r="C371" s="24" t="s">
        <v>763</v>
      </c>
      <c r="D371" s="24" t="s">
        <v>747</v>
      </c>
      <c r="E371" s="1" t="s">
        <v>768</v>
      </c>
      <c r="F371" s="12" t="s">
        <v>769</v>
      </c>
      <c r="G371" s="13">
        <v>44866</v>
      </c>
      <c r="H371" s="11" t="s">
        <v>18</v>
      </c>
      <c r="I371" s="11" t="s">
        <v>18</v>
      </c>
      <c r="J371" s="11" t="s">
        <v>18</v>
      </c>
      <c r="K371" s="11" t="s">
        <v>19</v>
      </c>
      <c r="L371" s="11" t="s">
        <v>19</v>
      </c>
      <c r="M371" s="11" t="s">
        <v>19</v>
      </c>
      <c r="N371" s="11" t="s">
        <v>19</v>
      </c>
      <c r="O371" s="11" t="s">
        <v>765</v>
      </c>
      <c r="P371" s="11" t="s">
        <v>763</v>
      </c>
      <c r="Q371" s="11" t="s">
        <v>763</v>
      </c>
      <c r="R371" s="11" t="s">
        <v>65</v>
      </c>
      <c r="S371" s="20">
        <v>45</v>
      </c>
      <c r="T371" s="11" t="s">
        <v>34</v>
      </c>
      <c r="U371" s="11" t="s">
        <v>22</v>
      </c>
      <c r="V371" s="11" t="s">
        <v>22</v>
      </c>
      <c r="W371" s="11" t="s">
        <v>23</v>
      </c>
      <c r="X371" s="11" t="s">
        <v>767</v>
      </c>
      <c r="Y371">
        <v>701</v>
      </c>
      <c r="Z371" t="e">
        <f t="shared" si="12"/>
        <v>#REF!</v>
      </c>
    </row>
    <row r="372" spans="1:26" x14ac:dyDescent="0.35">
      <c r="A372" s="24" t="str">
        <f>+IF(B372&lt;&gt;'Terminal Handling Charge'!$B$3,"",IF(COUNTIF(B:B,B372)&gt;0,COUNTIF(B$3:B372,B372),""))</f>
        <v/>
      </c>
      <c r="B372" s="24" t="str">
        <f t="shared" si="11"/>
        <v>Terminal Handling Charge - DestinationSaudi Arabia</v>
      </c>
      <c r="C372" s="24" t="s">
        <v>763</v>
      </c>
      <c r="D372" s="24" t="s">
        <v>747</v>
      </c>
      <c r="E372" s="1" t="s">
        <v>768</v>
      </c>
      <c r="F372" s="12" t="s">
        <v>769</v>
      </c>
      <c r="G372" s="13">
        <v>44866</v>
      </c>
      <c r="H372" s="11" t="s">
        <v>18</v>
      </c>
      <c r="I372" s="11" t="s">
        <v>18</v>
      </c>
      <c r="J372" s="11" t="s">
        <v>18</v>
      </c>
      <c r="K372" s="11" t="s">
        <v>19</v>
      </c>
      <c r="L372" s="11" t="s">
        <v>19</v>
      </c>
      <c r="M372" s="11" t="s">
        <v>19</v>
      </c>
      <c r="N372" s="11" t="s">
        <v>19</v>
      </c>
      <c r="O372" s="11" t="s">
        <v>765</v>
      </c>
      <c r="P372" s="11" t="s">
        <v>763</v>
      </c>
      <c r="Q372" s="11" t="s">
        <v>763</v>
      </c>
      <c r="R372" s="11" t="s">
        <v>65</v>
      </c>
      <c r="S372" s="20">
        <v>45</v>
      </c>
      <c r="T372" s="11" t="s">
        <v>21</v>
      </c>
      <c r="U372" s="11" t="s">
        <v>22</v>
      </c>
      <c r="V372" s="11" t="s">
        <v>22</v>
      </c>
      <c r="W372" s="11" t="s">
        <v>23</v>
      </c>
      <c r="X372" s="11" t="s">
        <v>767</v>
      </c>
      <c r="Y372">
        <v>560</v>
      </c>
      <c r="Z372" t="e">
        <f t="shared" si="12"/>
        <v>#REF!</v>
      </c>
    </row>
    <row r="373" spans="1:26" x14ac:dyDescent="0.35">
      <c r="A373" s="24" t="str">
        <f>+IF(B373&lt;&gt;'Terminal Handling Charge'!$B$3,"",IF(COUNTIF(B:B,B373)&gt;0,COUNTIF(B$3:B373,B373),""))</f>
        <v/>
      </c>
      <c r="B373" s="24" t="str">
        <f t="shared" si="11"/>
        <v>Terminal Handling Charge - DestinationSaudi Arabia</v>
      </c>
      <c r="C373" s="24" t="s">
        <v>763</v>
      </c>
      <c r="D373" s="24" t="s">
        <v>747</v>
      </c>
      <c r="E373" s="1" t="s">
        <v>768</v>
      </c>
      <c r="F373" s="12" t="s">
        <v>769</v>
      </c>
      <c r="G373" s="13">
        <v>44866</v>
      </c>
      <c r="H373" s="11" t="s">
        <v>18</v>
      </c>
      <c r="I373" s="11" t="s">
        <v>18</v>
      </c>
      <c r="J373" s="11" t="s">
        <v>18</v>
      </c>
      <c r="K373" s="11" t="s">
        <v>19</v>
      </c>
      <c r="L373" s="11" t="s">
        <v>19</v>
      </c>
      <c r="M373" s="11" t="s">
        <v>19</v>
      </c>
      <c r="N373" s="11" t="s">
        <v>19</v>
      </c>
      <c r="O373" s="11" t="s">
        <v>765</v>
      </c>
      <c r="P373" s="11" t="s">
        <v>763</v>
      </c>
      <c r="Q373" s="11" t="s">
        <v>763</v>
      </c>
      <c r="R373" s="11" t="s">
        <v>56</v>
      </c>
      <c r="S373" s="20">
        <v>20</v>
      </c>
      <c r="T373" s="11" t="s">
        <v>772</v>
      </c>
      <c r="U373" s="11" t="s">
        <v>22</v>
      </c>
      <c r="V373" s="11" t="s">
        <v>22</v>
      </c>
      <c r="W373" s="11" t="s">
        <v>23</v>
      </c>
      <c r="X373" s="11" t="s">
        <v>767</v>
      </c>
      <c r="Y373">
        <v>600</v>
      </c>
      <c r="Z373" t="e">
        <f t="shared" si="12"/>
        <v>#REF!</v>
      </c>
    </row>
    <row r="374" spans="1:26" x14ac:dyDescent="0.35">
      <c r="A374" s="24" t="str">
        <f>+IF(B374&lt;&gt;'Terminal Handling Charge'!$B$3,"",IF(COUNTIF(B:B,B374)&gt;0,COUNTIF(B$3:B374,B374),""))</f>
        <v/>
      </c>
      <c r="B374" s="24" t="str">
        <f t="shared" si="11"/>
        <v>Terminal Handling Charge - DestinationSaudi Arabia</v>
      </c>
      <c r="C374" s="24" t="s">
        <v>763</v>
      </c>
      <c r="D374" s="24" t="s">
        <v>747</v>
      </c>
      <c r="E374" s="1" t="s">
        <v>768</v>
      </c>
      <c r="F374" s="12" t="s">
        <v>769</v>
      </c>
      <c r="G374" s="13">
        <v>44866</v>
      </c>
      <c r="H374" s="11" t="s">
        <v>18</v>
      </c>
      <c r="I374" s="11" t="s">
        <v>18</v>
      </c>
      <c r="J374" s="11" t="s">
        <v>18</v>
      </c>
      <c r="K374" s="11" t="s">
        <v>19</v>
      </c>
      <c r="L374" s="11" t="s">
        <v>19</v>
      </c>
      <c r="M374" s="11" t="s">
        <v>19</v>
      </c>
      <c r="N374" s="11" t="s">
        <v>19</v>
      </c>
      <c r="O374" s="11" t="s">
        <v>765</v>
      </c>
      <c r="P374" s="11" t="s">
        <v>763</v>
      </c>
      <c r="Q374" s="11" t="s">
        <v>763</v>
      </c>
      <c r="R374" s="11" t="s">
        <v>59</v>
      </c>
      <c r="S374" s="20">
        <v>20</v>
      </c>
      <c r="T374" s="11" t="s">
        <v>772</v>
      </c>
      <c r="U374" s="11" t="s">
        <v>22</v>
      </c>
      <c r="V374" s="11" t="s">
        <v>22</v>
      </c>
      <c r="W374" s="11" t="s">
        <v>23</v>
      </c>
      <c r="X374" s="11" t="s">
        <v>767</v>
      </c>
      <c r="Y374">
        <v>600</v>
      </c>
      <c r="Z374" t="e">
        <f t="shared" si="12"/>
        <v>#REF!</v>
      </c>
    </row>
    <row r="375" spans="1:26" x14ac:dyDescent="0.35">
      <c r="A375" s="24" t="str">
        <f>+IF(B375&lt;&gt;'Terminal Handling Charge'!$B$3,"",IF(COUNTIF(B:B,B375)&gt;0,COUNTIF(B$3:B375,B375),""))</f>
        <v/>
      </c>
      <c r="B375" s="24" t="str">
        <f t="shared" si="11"/>
        <v>Terminal Handling Charge - DestinationSaudi Arabia</v>
      </c>
      <c r="C375" s="24" t="s">
        <v>763</v>
      </c>
      <c r="D375" s="24" t="s">
        <v>747</v>
      </c>
      <c r="E375" s="1" t="s">
        <v>768</v>
      </c>
      <c r="F375" s="12" t="s">
        <v>769</v>
      </c>
      <c r="G375" s="13">
        <v>44866</v>
      </c>
      <c r="H375" s="11" t="s">
        <v>18</v>
      </c>
      <c r="I375" s="11" t="s">
        <v>18</v>
      </c>
      <c r="J375" s="11" t="s">
        <v>18</v>
      </c>
      <c r="K375" s="11" t="s">
        <v>19</v>
      </c>
      <c r="L375" s="11" t="s">
        <v>19</v>
      </c>
      <c r="M375" s="11" t="s">
        <v>19</v>
      </c>
      <c r="N375" s="11" t="s">
        <v>19</v>
      </c>
      <c r="O375" s="11" t="s">
        <v>765</v>
      </c>
      <c r="P375" s="11" t="s">
        <v>763</v>
      </c>
      <c r="Q375" s="11" t="s">
        <v>763</v>
      </c>
      <c r="R375" s="11" t="s">
        <v>77</v>
      </c>
      <c r="S375" s="20">
        <v>20</v>
      </c>
      <c r="T375" s="11" t="s">
        <v>772</v>
      </c>
      <c r="U375" s="11" t="s">
        <v>22</v>
      </c>
      <c r="V375" s="11" t="s">
        <v>22</v>
      </c>
      <c r="W375" s="11" t="s">
        <v>23</v>
      </c>
      <c r="X375" s="11" t="s">
        <v>767</v>
      </c>
      <c r="Y375">
        <v>600</v>
      </c>
      <c r="Z375" t="e">
        <f t="shared" si="12"/>
        <v>#REF!</v>
      </c>
    </row>
    <row r="376" spans="1:26" x14ac:dyDescent="0.35">
      <c r="A376" s="24" t="str">
        <f>+IF(B376&lt;&gt;'Terminal Handling Charge'!$B$3,"",IF(COUNTIF(B:B,B376)&gt;0,COUNTIF(B$3:B376,B376),""))</f>
        <v/>
      </c>
      <c r="B376" s="24" t="str">
        <f t="shared" si="11"/>
        <v>Terminal Handling Charge - DestinationSaudi Arabia</v>
      </c>
      <c r="C376" s="24" t="s">
        <v>763</v>
      </c>
      <c r="D376" s="24" t="s">
        <v>747</v>
      </c>
      <c r="E376" s="1" t="s">
        <v>768</v>
      </c>
      <c r="F376" s="12" t="s">
        <v>769</v>
      </c>
      <c r="G376" s="13">
        <v>44866</v>
      </c>
      <c r="H376" s="11" t="s">
        <v>18</v>
      </c>
      <c r="I376" s="11" t="s">
        <v>18</v>
      </c>
      <c r="J376" s="11" t="s">
        <v>18</v>
      </c>
      <c r="K376" s="11" t="s">
        <v>19</v>
      </c>
      <c r="L376" s="11" t="s">
        <v>19</v>
      </c>
      <c r="M376" s="11" t="s">
        <v>19</v>
      </c>
      <c r="N376" s="11" t="s">
        <v>19</v>
      </c>
      <c r="O376" s="11" t="s">
        <v>765</v>
      </c>
      <c r="P376" s="11" t="s">
        <v>763</v>
      </c>
      <c r="Q376" s="11" t="s">
        <v>763</v>
      </c>
      <c r="R376" s="11" t="s">
        <v>63</v>
      </c>
      <c r="S376" s="20">
        <v>20</v>
      </c>
      <c r="T376" s="11" t="s">
        <v>772</v>
      </c>
      <c r="U376" s="11" t="s">
        <v>22</v>
      </c>
      <c r="V376" s="11" t="s">
        <v>22</v>
      </c>
      <c r="W376" s="11" t="s">
        <v>23</v>
      </c>
      <c r="X376" s="11" t="s">
        <v>767</v>
      </c>
      <c r="Y376">
        <v>600</v>
      </c>
      <c r="Z376" t="e">
        <f t="shared" si="12"/>
        <v>#REF!</v>
      </c>
    </row>
    <row r="377" spans="1:26" x14ac:dyDescent="0.35">
      <c r="A377" s="24" t="str">
        <f>+IF(B377&lt;&gt;'Terminal Handling Charge'!$B$3,"",IF(COUNTIF(B:B,B377)&gt;0,COUNTIF(B$3:B377,B377),""))</f>
        <v/>
      </c>
      <c r="B377" s="24" t="str">
        <f t="shared" si="11"/>
        <v>Terminal Handling Charge - DestinationSaudi Arabia</v>
      </c>
      <c r="C377" s="24" t="s">
        <v>763</v>
      </c>
      <c r="D377" s="24" t="s">
        <v>747</v>
      </c>
      <c r="E377" s="1" t="s">
        <v>768</v>
      </c>
      <c r="F377" s="12" t="s">
        <v>769</v>
      </c>
      <c r="G377" s="13">
        <v>44866</v>
      </c>
      <c r="H377" s="11" t="s">
        <v>18</v>
      </c>
      <c r="I377" s="11" t="s">
        <v>18</v>
      </c>
      <c r="J377" s="11" t="s">
        <v>18</v>
      </c>
      <c r="K377" s="11" t="s">
        <v>19</v>
      </c>
      <c r="L377" s="11" t="s">
        <v>19</v>
      </c>
      <c r="M377" s="11" t="s">
        <v>19</v>
      </c>
      <c r="N377" s="11" t="s">
        <v>19</v>
      </c>
      <c r="O377" s="11" t="s">
        <v>765</v>
      </c>
      <c r="P377" s="11" t="s">
        <v>763</v>
      </c>
      <c r="Q377" s="11" t="s">
        <v>763</v>
      </c>
      <c r="R377" s="11" t="s">
        <v>61</v>
      </c>
      <c r="S377" s="20">
        <v>20</v>
      </c>
      <c r="T377" s="11" t="s">
        <v>772</v>
      </c>
      <c r="U377" s="11" t="s">
        <v>22</v>
      </c>
      <c r="V377" s="11" t="s">
        <v>22</v>
      </c>
      <c r="W377" s="11" t="s">
        <v>23</v>
      </c>
      <c r="X377" s="11" t="s">
        <v>767</v>
      </c>
      <c r="Y377">
        <v>600</v>
      </c>
      <c r="Z377" t="e">
        <f t="shared" si="12"/>
        <v>#REF!</v>
      </c>
    </row>
    <row r="378" spans="1:26" x14ac:dyDescent="0.35">
      <c r="A378" s="24" t="str">
        <f>+IF(B378&lt;&gt;'Terminal Handling Charge'!$B$3,"",IF(COUNTIF(B:B,B378)&gt;0,COUNTIF(B$3:B378,B378),""))</f>
        <v/>
      </c>
      <c r="B378" s="24" t="str">
        <f t="shared" si="11"/>
        <v>Terminal Handling Charge - DestinationSaudi Arabia</v>
      </c>
      <c r="C378" s="24" t="s">
        <v>763</v>
      </c>
      <c r="D378" s="24" t="s">
        <v>747</v>
      </c>
      <c r="E378" s="1" t="s">
        <v>768</v>
      </c>
      <c r="F378" s="12" t="s">
        <v>769</v>
      </c>
      <c r="G378" s="13">
        <v>44866</v>
      </c>
      <c r="H378" s="11" t="s">
        <v>18</v>
      </c>
      <c r="I378" s="11" t="s">
        <v>18</v>
      </c>
      <c r="J378" s="11" t="s">
        <v>18</v>
      </c>
      <c r="K378" s="11" t="s">
        <v>19</v>
      </c>
      <c r="L378" s="11" t="s">
        <v>19</v>
      </c>
      <c r="M378" s="11" t="s">
        <v>19</v>
      </c>
      <c r="N378" s="11" t="s">
        <v>19</v>
      </c>
      <c r="O378" s="11" t="s">
        <v>765</v>
      </c>
      <c r="P378" s="11" t="s">
        <v>763</v>
      </c>
      <c r="Q378" s="11" t="s">
        <v>763</v>
      </c>
      <c r="R378" s="11" t="s">
        <v>64</v>
      </c>
      <c r="S378" s="20">
        <v>40</v>
      </c>
      <c r="T378" s="11" t="s">
        <v>772</v>
      </c>
      <c r="U378" s="11" t="s">
        <v>22</v>
      </c>
      <c r="V378" s="11" t="s">
        <v>22</v>
      </c>
      <c r="W378" s="11" t="s">
        <v>23</v>
      </c>
      <c r="X378" s="11" t="s">
        <v>767</v>
      </c>
      <c r="Y378">
        <v>750</v>
      </c>
      <c r="Z378" t="e">
        <f t="shared" si="12"/>
        <v>#REF!</v>
      </c>
    </row>
    <row r="379" spans="1:26" x14ac:dyDescent="0.35">
      <c r="A379" s="24" t="str">
        <f>+IF(B379&lt;&gt;'Terminal Handling Charge'!$B$3,"",IF(COUNTIF(B:B,B379)&gt;0,COUNTIF(B$3:B379,B379),""))</f>
        <v/>
      </c>
      <c r="B379" s="24" t="str">
        <f t="shared" si="11"/>
        <v>Terminal Handling Charge - DestinationSaudi Arabia</v>
      </c>
      <c r="C379" s="24" t="s">
        <v>763</v>
      </c>
      <c r="D379" s="24" t="s">
        <v>747</v>
      </c>
      <c r="E379" s="1" t="s">
        <v>768</v>
      </c>
      <c r="F379" s="12" t="s">
        <v>769</v>
      </c>
      <c r="G379" s="13">
        <v>44866</v>
      </c>
      <c r="H379" s="11" t="s">
        <v>18</v>
      </c>
      <c r="I379" s="11" t="s">
        <v>18</v>
      </c>
      <c r="J379" s="11" t="s">
        <v>18</v>
      </c>
      <c r="K379" s="11" t="s">
        <v>19</v>
      </c>
      <c r="L379" s="11" t="s">
        <v>19</v>
      </c>
      <c r="M379" s="11" t="s">
        <v>19</v>
      </c>
      <c r="N379" s="11" t="s">
        <v>19</v>
      </c>
      <c r="O379" s="11" t="s">
        <v>765</v>
      </c>
      <c r="P379" s="11" t="s">
        <v>763</v>
      </c>
      <c r="Q379" s="11" t="s">
        <v>763</v>
      </c>
      <c r="R379" s="11" t="s">
        <v>33</v>
      </c>
      <c r="S379" s="20">
        <v>40</v>
      </c>
      <c r="T379" s="11" t="s">
        <v>772</v>
      </c>
      <c r="U379" s="11" t="s">
        <v>22</v>
      </c>
      <c r="V379" s="11" t="s">
        <v>22</v>
      </c>
      <c r="W379" s="11" t="s">
        <v>23</v>
      </c>
      <c r="X379" s="11" t="s">
        <v>767</v>
      </c>
      <c r="Y379">
        <v>750</v>
      </c>
      <c r="Z379" t="e">
        <f t="shared" si="12"/>
        <v>#REF!</v>
      </c>
    </row>
    <row r="380" spans="1:26" x14ac:dyDescent="0.35">
      <c r="A380" s="24" t="str">
        <f>+IF(B380&lt;&gt;'Terminal Handling Charge'!$B$3,"",IF(COUNTIF(B:B,B380)&gt;0,COUNTIF(B$3:B380,B380),""))</f>
        <v/>
      </c>
      <c r="B380" s="24" t="str">
        <f t="shared" si="11"/>
        <v>Terminal Handling Charge - DestinationSaudi Arabia</v>
      </c>
      <c r="C380" s="24" t="s">
        <v>763</v>
      </c>
      <c r="D380" s="24" t="s">
        <v>747</v>
      </c>
      <c r="E380" s="1" t="s">
        <v>768</v>
      </c>
      <c r="F380" s="12" t="s">
        <v>769</v>
      </c>
      <c r="G380" s="13">
        <v>44866</v>
      </c>
      <c r="H380" s="11" t="s">
        <v>18</v>
      </c>
      <c r="I380" s="11" t="s">
        <v>18</v>
      </c>
      <c r="J380" s="11" t="s">
        <v>18</v>
      </c>
      <c r="K380" s="11" t="s">
        <v>19</v>
      </c>
      <c r="L380" s="11" t="s">
        <v>19</v>
      </c>
      <c r="M380" s="11" t="s">
        <v>19</v>
      </c>
      <c r="N380" s="11" t="s">
        <v>19</v>
      </c>
      <c r="O380" s="11" t="s">
        <v>765</v>
      </c>
      <c r="P380" s="11" t="s">
        <v>763</v>
      </c>
      <c r="Q380" s="11" t="s">
        <v>763</v>
      </c>
      <c r="R380" s="11" t="s">
        <v>58</v>
      </c>
      <c r="S380" s="20">
        <v>40</v>
      </c>
      <c r="T380" s="11" t="s">
        <v>772</v>
      </c>
      <c r="U380" s="11" t="s">
        <v>22</v>
      </c>
      <c r="V380" s="11" t="s">
        <v>22</v>
      </c>
      <c r="W380" s="11" t="s">
        <v>23</v>
      </c>
      <c r="X380" s="11" t="s">
        <v>767</v>
      </c>
      <c r="Y380">
        <v>750</v>
      </c>
      <c r="Z380" t="e">
        <f t="shared" si="12"/>
        <v>#REF!</v>
      </c>
    </row>
    <row r="381" spans="1:26" x14ac:dyDescent="0.35">
      <c r="A381" s="24" t="str">
        <f>+IF(B381&lt;&gt;'Terminal Handling Charge'!$B$3,"",IF(COUNTIF(B:B,B381)&gt;0,COUNTIF(B$3:B381,B381),""))</f>
        <v/>
      </c>
      <c r="B381" s="24" t="str">
        <f t="shared" si="11"/>
        <v>Terminal Handling Charge - DestinationSaudi Arabia</v>
      </c>
      <c r="C381" s="24" t="s">
        <v>763</v>
      </c>
      <c r="D381" s="24" t="s">
        <v>747</v>
      </c>
      <c r="E381" s="1" t="s">
        <v>768</v>
      </c>
      <c r="F381" s="12" t="s">
        <v>769</v>
      </c>
      <c r="G381" s="13">
        <v>44866</v>
      </c>
      <c r="H381" s="11" t="s">
        <v>18</v>
      </c>
      <c r="I381" s="11" t="s">
        <v>18</v>
      </c>
      <c r="J381" s="11" t="s">
        <v>18</v>
      </c>
      <c r="K381" s="11" t="s">
        <v>19</v>
      </c>
      <c r="L381" s="11" t="s">
        <v>19</v>
      </c>
      <c r="M381" s="11" t="s">
        <v>19</v>
      </c>
      <c r="N381" s="11" t="s">
        <v>19</v>
      </c>
      <c r="O381" s="11" t="s">
        <v>765</v>
      </c>
      <c r="P381" s="11" t="s">
        <v>763</v>
      </c>
      <c r="Q381" s="11" t="s">
        <v>763</v>
      </c>
      <c r="R381" s="11" t="s">
        <v>60</v>
      </c>
      <c r="S381" s="20">
        <v>40</v>
      </c>
      <c r="T381" s="11" t="s">
        <v>772</v>
      </c>
      <c r="U381" s="11" t="s">
        <v>22</v>
      </c>
      <c r="V381" s="11" t="s">
        <v>22</v>
      </c>
      <c r="W381" s="11" t="s">
        <v>23</v>
      </c>
      <c r="X381" s="11" t="s">
        <v>767</v>
      </c>
      <c r="Y381">
        <v>750</v>
      </c>
      <c r="Z381" t="e">
        <f t="shared" si="12"/>
        <v>#REF!</v>
      </c>
    </row>
    <row r="382" spans="1:26" ht="29" x14ac:dyDescent="0.35">
      <c r="A382" s="24" t="str">
        <f>+IF(B382&lt;&gt;'Terminal Handling Charge'!$B$3,"",IF(COUNTIF(B:B,B382)&gt;0,COUNTIF(B$3:B382,B382),""))</f>
        <v/>
      </c>
      <c r="B382" s="24" t="str">
        <f t="shared" ref="B382:B445" si="13">D382&amp;C382</f>
        <v>Terminal Handling Charge - DestinationGuatemala</v>
      </c>
      <c r="C382" s="24" t="s">
        <v>723</v>
      </c>
      <c r="D382" s="24" t="s">
        <v>747</v>
      </c>
      <c r="E382" s="1" t="s">
        <v>207</v>
      </c>
      <c r="F382" s="12" t="s">
        <v>757</v>
      </c>
      <c r="G382" s="13">
        <v>44866</v>
      </c>
      <c r="H382" s="11" t="s">
        <v>18</v>
      </c>
      <c r="I382" s="11" t="s">
        <v>18</v>
      </c>
      <c r="J382" s="11" t="s">
        <v>18</v>
      </c>
      <c r="K382" s="11" t="s">
        <v>19</v>
      </c>
      <c r="L382" s="11" t="s">
        <v>19</v>
      </c>
      <c r="M382" s="11" t="s">
        <v>19</v>
      </c>
      <c r="N382" s="11" t="s">
        <v>19</v>
      </c>
      <c r="O382" s="11" t="s">
        <v>267</v>
      </c>
      <c r="P382" s="11" t="s">
        <v>268</v>
      </c>
      <c r="Q382" s="11" t="s">
        <v>723</v>
      </c>
      <c r="R382" s="11" t="s">
        <v>78</v>
      </c>
      <c r="S382" s="20" t="s">
        <v>78</v>
      </c>
      <c r="T382" s="11" t="s">
        <v>32</v>
      </c>
      <c r="U382" s="11" t="s">
        <v>22</v>
      </c>
      <c r="V382" s="11" t="s">
        <v>22</v>
      </c>
      <c r="W382" s="11" t="s">
        <v>23</v>
      </c>
      <c r="X382" s="11" t="s">
        <v>24</v>
      </c>
      <c r="Y382">
        <v>230</v>
      </c>
      <c r="Z382" t="e">
        <f t="shared" ref="Z382:Z445" si="14">Z381+1</f>
        <v>#REF!</v>
      </c>
    </row>
    <row r="383" spans="1:26" ht="29" x14ac:dyDescent="0.35">
      <c r="A383" s="24" t="str">
        <f>+IF(B383&lt;&gt;'Terminal Handling Charge'!$B$3,"",IF(COUNTIF(B:B,B383)&gt;0,COUNTIF(B$3:B383,B383),""))</f>
        <v/>
      </c>
      <c r="B383" s="24" t="str">
        <f t="shared" si="13"/>
        <v>Terminal Handling Charge - DestinationColombia</v>
      </c>
      <c r="C383" s="24" t="s">
        <v>613</v>
      </c>
      <c r="D383" s="24" t="s">
        <v>747</v>
      </c>
      <c r="E383" s="1" t="s">
        <v>101</v>
      </c>
      <c r="F383" s="12" t="s">
        <v>757</v>
      </c>
      <c r="G383" s="13">
        <v>44866</v>
      </c>
      <c r="H383" s="11" t="s">
        <v>18</v>
      </c>
      <c r="I383" s="11" t="s">
        <v>18</v>
      </c>
      <c r="J383" s="11" t="s">
        <v>18</v>
      </c>
      <c r="K383" s="11" t="s">
        <v>19</v>
      </c>
      <c r="L383" s="11" t="s">
        <v>19</v>
      </c>
      <c r="M383" s="11" t="s">
        <v>19</v>
      </c>
      <c r="N383" s="11" t="s">
        <v>19</v>
      </c>
      <c r="O383" s="11" t="s">
        <v>372</v>
      </c>
      <c r="P383" s="11" t="s">
        <v>373</v>
      </c>
      <c r="Q383" s="11" t="s">
        <v>613</v>
      </c>
      <c r="R383" s="11" t="s">
        <v>78</v>
      </c>
      <c r="S383" s="20" t="s">
        <v>78</v>
      </c>
      <c r="T383" s="11" t="s">
        <v>32</v>
      </c>
      <c r="U383" s="11" t="s">
        <v>22</v>
      </c>
      <c r="V383" s="11" t="s">
        <v>22</v>
      </c>
      <c r="W383" s="11" t="s">
        <v>23</v>
      </c>
      <c r="X383" s="11" t="s">
        <v>24</v>
      </c>
      <c r="Y383">
        <v>120</v>
      </c>
      <c r="Z383" t="e">
        <f t="shared" si="14"/>
        <v>#REF!</v>
      </c>
    </row>
    <row r="384" spans="1:26" x14ac:dyDescent="0.35">
      <c r="A384" s="24" t="str">
        <f>+IF(B384&lt;&gt;'Terminal Handling Charge'!$B$3,"",IF(COUNTIF(B:B,B384)&gt;0,COUNTIF(B$3:B384,B384),""))</f>
        <v/>
      </c>
      <c r="B384" s="24" t="str">
        <f t="shared" si="13"/>
        <v>Terminal Handling Charge - DestinationChile</v>
      </c>
      <c r="C384" s="24" t="s">
        <v>724</v>
      </c>
      <c r="D384" s="24" t="s">
        <v>747</v>
      </c>
      <c r="E384" s="1" t="s">
        <v>227</v>
      </c>
      <c r="F384" s="12" t="s">
        <v>757</v>
      </c>
      <c r="G384" s="13">
        <v>44866</v>
      </c>
      <c r="H384" s="11" t="s">
        <v>18</v>
      </c>
      <c r="I384" s="11" t="s">
        <v>18</v>
      </c>
      <c r="J384" s="11" t="s">
        <v>18</v>
      </c>
      <c r="K384" s="11" t="s">
        <v>19</v>
      </c>
      <c r="L384" s="11" t="s">
        <v>19</v>
      </c>
      <c r="M384" s="11" t="s">
        <v>19</v>
      </c>
      <c r="N384" s="11" t="s">
        <v>19</v>
      </c>
      <c r="O384" s="11" t="s">
        <v>551</v>
      </c>
      <c r="P384" s="11" t="s">
        <v>552</v>
      </c>
      <c r="Q384" s="11" t="s">
        <v>724</v>
      </c>
      <c r="R384" s="11" t="s">
        <v>30</v>
      </c>
      <c r="S384" s="20" t="s">
        <v>30</v>
      </c>
      <c r="T384" s="11" t="s">
        <v>21</v>
      </c>
      <c r="U384" s="11" t="s">
        <v>22</v>
      </c>
      <c r="V384" s="11" t="s">
        <v>22</v>
      </c>
      <c r="W384" s="11" t="s">
        <v>23</v>
      </c>
      <c r="X384" s="11" t="s">
        <v>24</v>
      </c>
      <c r="Y384">
        <v>140</v>
      </c>
      <c r="Z384" t="e">
        <f t="shared" si="14"/>
        <v>#REF!</v>
      </c>
    </row>
    <row r="385" spans="1:26" x14ac:dyDescent="0.35">
      <c r="A385" s="24" t="str">
        <f>+IF(B385&lt;&gt;'Terminal Handling Charge'!$B$3,"",IF(COUNTIF(B:B,B385)&gt;0,COUNTIF(B$3:B385,B385),""))</f>
        <v/>
      </c>
      <c r="B385" s="24" t="str">
        <f t="shared" si="13"/>
        <v>Terminal Handling Charge - DestinationChile</v>
      </c>
      <c r="C385" s="24" t="s">
        <v>724</v>
      </c>
      <c r="D385" s="24" t="s">
        <v>747</v>
      </c>
      <c r="E385" s="1" t="s">
        <v>227</v>
      </c>
      <c r="F385" s="12" t="s">
        <v>757</v>
      </c>
      <c r="G385" s="13">
        <v>44866</v>
      </c>
      <c r="H385" s="11" t="s">
        <v>18</v>
      </c>
      <c r="I385" s="11" t="s">
        <v>18</v>
      </c>
      <c r="J385" s="11" t="s">
        <v>18</v>
      </c>
      <c r="K385" s="11" t="s">
        <v>19</v>
      </c>
      <c r="L385" s="11" t="s">
        <v>19</v>
      </c>
      <c r="M385" s="11" t="s">
        <v>19</v>
      </c>
      <c r="N385" s="11" t="s">
        <v>19</v>
      </c>
      <c r="O385" s="11" t="s">
        <v>551</v>
      </c>
      <c r="P385" s="11" t="s">
        <v>552</v>
      </c>
      <c r="Q385" s="11" t="s">
        <v>724</v>
      </c>
      <c r="R385" s="11" t="s">
        <v>27</v>
      </c>
      <c r="S385" s="20" t="s">
        <v>27</v>
      </c>
      <c r="T385" s="11" t="s">
        <v>28</v>
      </c>
      <c r="U385" s="11" t="s">
        <v>22</v>
      </c>
      <c r="V385" s="11" t="s">
        <v>22</v>
      </c>
      <c r="W385" s="11" t="s">
        <v>23</v>
      </c>
      <c r="X385" s="11" t="s">
        <v>24</v>
      </c>
      <c r="Y385">
        <v>270</v>
      </c>
      <c r="Z385" t="e">
        <f t="shared" si="14"/>
        <v>#REF!</v>
      </c>
    </row>
    <row r="386" spans="1:26" x14ac:dyDescent="0.35">
      <c r="A386" s="24" t="str">
        <f>+IF(B386&lt;&gt;'Terminal Handling Charge'!$B$3,"",IF(COUNTIF(B:B,B386)&gt;0,COUNTIF(B$3:B386,B386),""))</f>
        <v/>
      </c>
      <c r="B386" s="24" t="str">
        <f t="shared" si="13"/>
        <v>Terminal Handling Charge - DestinationPuerto Rico</v>
      </c>
      <c r="C386" s="24" t="s">
        <v>125</v>
      </c>
      <c r="D386" s="24" t="s">
        <v>747</v>
      </c>
      <c r="E386" s="1" t="s">
        <v>101</v>
      </c>
      <c r="F386" s="12" t="s">
        <v>757</v>
      </c>
      <c r="G386" s="13">
        <v>44866</v>
      </c>
      <c r="H386" s="11" t="s">
        <v>18</v>
      </c>
      <c r="I386" s="11" t="s">
        <v>18</v>
      </c>
      <c r="J386" s="11" t="s">
        <v>18</v>
      </c>
      <c r="K386" s="11" t="s">
        <v>19</v>
      </c>
      <c r="L386" s="11" t="s">
        <v>19</v>
      </c>
      <c r="M386" s="11" t="s">
        <v>19</v>
      </c>
      <c r="N386" s="11" t="s">
        <v>19</v>
      </c>
      <c r="O386" s="11" t="s">
        <v>246</v>
      </c>
      <c r="P386" s="11" t="s">
        <v>247</v>
      </c>
      <c r="Q386" s="11" t="s">
        <v>125</v>
      </c>
      <c r="R386" s="11" t="s">
        <v>30</v>
      </c>
      <c r="S386" s="20" t="s">
        <v>30</v>
      </c>
      <c r="T386" s="11" t="s">
        <v>21</v>
      </c>
      <c r="U386" s="11" t="s">
        <v>22</v>
      </c>
      <c r="V386" s="11" t="s">
        <v>22</v>
      </c>
      <c r="W386" s="11" t="s">
        <v>23</v>
      </c>
      <c r="X386" s="11" t="s">
        <v>24</v>
      </c>
      <c r="Y386">
        <v>190</v>
      </c>
      <c r="Z386" t="e">
        <f t="shared" si="14"/>
        <v>#REF!</v>
      </c>
    </row>
    <row r="387" spans="1:26" x14ac:dyDescent="0.35">
      <c r="A387" s="24" t="str">
        <f>+IF(B387&lt;&gt;'Terminal Handling Charge'!$B$3,"",IF(COUNTIF(B:B,B387)&gt;0,COUNTIF(B$3:B387,B387),""))</f>
        <v/>
      </c>
      <c r="B387" s="24" t="str">
        <f t="shared" si="13"/>
        <v>Terminal Handling Charge - DestinationPuerto Rico</v>
      </c>
      <c r="C387" s="24" t="s">
        <v>125</v>
      </c>
      <c r="D387" s="24" t="s">
        <v>747</v>
      </c>
      <c r="E387" s="1" t="s">
        <v>101</v>
      </c>
      <c r="F387" s="12" t="s">
        <v>757</v>
      </c>
      <c r="G387" s="13">
        <v>44866</v>
      </c>
      <c r="H387" s="11" t="s">
        <v>18</v>
      </c>
      <c r="I387" s="11" t="s">
        <v>18</v>
      </c>
      <c r="J387" s="11" t="s">
        <v>18</v>
      </c>
      <c r="K387" s="11" t="s">
        <v>19</v>
      </c>
      <c r="L387" s="11" t="s">
        <v>19</v>
      </c>
      <c r="M387" s="11" t="s">
        <v>19</v>
      </c>
      <c r="N387" s="11" t="s">
        <v>19</v>
      </c>
      <c r="O387" s="11" t="s">
        <v>246</v>
      </c>
      <c r="P387" s="11" t="s">
        <v>247</v>
      </c>
      <c r="Q387" s="11" t="s">
        <v>125</v>
      </c>
      <c r="R387" s="11" t="s">
        <v>27</v>
      </c>
      <c r="S387" s="20" t="s">
        <v>27</v>
      </c>
      <c r="T387" s="11" t="s">
        <v>28</v>
      </c>
      <c r="U387" s="11" t="s">
        <v>22</v>
      </c>
      <c r="V387" s="11" t="s">
        <v>22</v>
      </c>
      <c r="W387" s="11" t="s">
        <v>23</v>
      </c>
      <c r="X387" s="11" t="s">
        <v>24</v>
      </c>
      <c r="Y387">
        <v>215</v>
      </c>
      <c r="Z387" t="e">
        <f t="shared" si="14"/>
        <v>#REF!</v>
      </c>
    </row>
    <row r="388" spans="1:26" x14ac:dyDescent="0.35">
      <c r="A388" s="24" t="str">
        <f>+IF(B388&lt;&gt;'Terminal Handling Charge'!$B$3,"",IF(COUNTIF(B:B,B388)&gt;0,COUNTIF(B$3:B388,B388),""))</f>
        <v/>
      </c>
      <c r="B388" s="24" t="str">
        <f t="shared" si="13"/>
        <v>Terminal Handling Charge - DestinationChile</v>
      </c>
      <c r="C388" s="24" t="s">
        <v>724</v>
      </c>
      <c r="D388" s="24" t="s">
        <v>747</v>
      </c>
      <c r="E388" s="1" t="s">
        <v>227</v>
      </c>
      <c r="F388" s="12" t="s">
        <v>757</v>
      </c>
      <c r="G388" s="13">
        <v>44866</v>
      </c>
      <c r="H388" s="11" t="s">
        <v>18</v>
      </c>
      <c r="I388" s="11" t="s">
        <v>18</v>
      </c>
      <c r="J388" s="11" t="s">
        <v>18</v>
      </c>
      <c r="K388" s="11" t="s">
        <v>19</v>
      </c>
      <c r="L388" s="11" t="s">
        <v>19</v>
      </c>
      <c r="M388" s="11" t="s">
        <v>19</v>
      </c>
      <c r="N388" s="11" t="s">
        <v>19</v>
      </c>
      <c r="O388" s="11" t="s">
        <v>475</v>
      </c>
      <c r="P388" s="11" t="s">
        <v>476</v>
      </c>
      <c r="Q388" s="11" t="s">
        <v>724</v>
      </c>
      <c r="R388" s="11" t="s">
        <v>30</v>
      </c>
      <c r="S388" s="20" t="s">
        <v>30</v>
      </c>
      <c r="T388" s="11" t="s">
        <v>21</v>
      </c>
      <c r="U388" s="11" t="s">
        <v>22</v>
      </c>
      <c r="V388" s="11" t="s">
        <v>22</v>
      </c>
      <c r="W388" s="11" t="s">
        <v>23</v>
      </c>
      <c r="X388" s="11" t="s">
        <v>24</v>
      </c>
      <c r="Y388">
        <v>140</v>
      </c>
      <c r="Z388" t="e">
        <f t="shared" si="14"/>
        <v>#REF!</v>
      </c>
    </row>
    <row r="389" spans="1:26" x14ac:dyDescent="0.35">
      <c r="A389" s="24" t="str">
        <f>+IF(B389&lt;&gt;'Terminal Handling Charge'!$B$3,"",IF(COUNTIF(B:B,B389)&gt;0,COUNTIF(B$3:B389,B389),""))</f>
        <v/>
      </c>
      <c r="B389" s="24" t="str">
        <f t="shared" si="13"/>
        <v>Terminal Handling Charge - DestinationChile</v>
      </c>
      <c r="C389" s="24" t="s">
        <v>724</v>
      </c>
      <c r="D389" s="24" t="s">
        <v>747</v>
      </c>
      <c r="E389" s="1" t="s">
        <v>227</v>
      </c>
      <c r="F389" s="12" t="s">
        <v>757</v>
      </c>
      <c r="G389" s="13">
        <v>44866</v>
      </c>
      <c r="H389" s="11" t="s">
        <v>18</v>
      </c>
      <c r="I389" s="11" t="s">
        <v>18</v>
      </c>
      <c r="J389" s="11" t="s">
        <v>18</v>
      </c>
      <c r="K389" s="11" t="s">
        <v>19</v>
      </c>
      <c r="L389" s="11" t="s">
        <v>19</v>
      </c>
      <c r="M389" s="11" t="s">
        <v>19</v>
      </c>
      <c r="N389" s="11" t="s">
        <v>19</v>
      </c>
      <c r="O389" s="11" t="s">
        <v>475</v>
      </c>
      <c r="P389" s="11" t="s">
        <v>476</v>
      </c>
      <c r="Q389" s="11" t="s">
        <v>724</v>
      </c>
      <c r="R389" s="11" t="s">
        <v>27</v>
      </c>
      <c r="S389" s="20" t="s">
        <v>27</v>
      </c>
      <c r="T389" s="11" t="s">
        <v>28</v>
      </c>
      <c r="U389" s="11" t="s">
        <v>22</v>
      </c>
      <c r="V389" s="11" t="s">
        <v>22</v>
      </c>
      <c r="W389" s="11" t="s">
        <v>23</v>
      </c>
      <c r="X389" s="11" t="s">
        <v>24</v>
      </c>
      <c r="Y389">
        <v>270</v>
      </c>
      <c r="Z389" t="e">
        <f t="shared" si="14"/>
        <v>#REF!</v>
      </c>
    </row>
    <row r="390" spans="1:26" x14ac:dyDescent="0.35">
      <c r="A390" s="24" t="str">
        <f>+IF(B390&lt;&gt;'Terminal Handling Charge'!$B$3,"",IF(COUNTIF(B:B,B390)&gt;0,COUNTIF(B$3:B390,B390),""))</f>
        <v/>
      </c>
      <c r="B390" s="24" t="str">
        <f t="shared" si="13"/>
        <v>Terminal Handling Charge - DestinationArgentina</v>
      </c>
      <c r="C390" s="24" t="s">
        <v>697</v>
      </c>
      <c r="D390" s="24" t="s">
        <v>747</v>
      </c>
      <c r="E390" s="1" t="s">
        <v>55</v>
      </c>
      <c r="F390" s="12" t="s">
        <v>757</v>
      </c>
      <c r="G390" s="13">
        <v>44866</v>
      </c>
      <c r="H390" s="11" t="s">
        <v>18</v>
      </c>
      <c r="I390" s="11" t="s">
        <v>18</v>
      </c>
      <c r="J390" s="11" t="s">
        <v>18</v>
      </c>
      <c r="K390" s="11" t="s">
        <v>19</v>
      </c>
      <c r="L390" s="11" t="s">
        <v>19</v>
      </c>
      <c r="M390" s="11" t="s">
        <v>19</v>
      </c>
      <c r="N390" s="11" t="s">
        <v>19</v>
      </c>
      <c r="O390" s="11" t="s">
        <v>256</v>
      </c>
      <c r="P390" s="11" t="s">
        <v>257</v>
      </c>
      <c r="Q390" s="11" t="s">
        <v>697</v>
      </c>
      <c r="R390" s="11" t="s">
        <v>40</v>
      </c>
      <c r="S390" s="20">
        <v>20</v>
      </c>
      <c r="T390" s="11" t="s">
        <v>21</v>
      </c>
      <c r="U390" s="11" t="s">
        <v>22</v>
      </c>
      <c r="V390" s="11" t="s">
        <v>22</v>
      </c>
      <c r="W390" s="11" t="s">
        <v>23</v>
      </c>
      <c r="X390" s="11" t="s">
        <v>24</v>
      </c>
      <c r="Y390">
        <v>345</v>
      </c>
      <c r="Z390" t="e">
        <f t="shared" si="14"/>
        <v>#REF!</v>
      </c>
    </row>
    <row r="391" spans="1:26" x14ac:dyDescent="0.35">
      <c r="A391" s="24" t="str">
        <f>+IF(B391&lt;&gt;'Terminal Handling Charge'!$B$3,"",IF(COUNTIF(B:B,B391)&gt;0,COUNTIF(B$3:B391,B391),""))</f>
        <v/>
      </c>
      <c r="B391" s="24" t="str">
        <f t="shared" si="13"/>
        <v>Terminal Handling Charge - DestinationArgentina</v>
      </c>
      <c r="C391" s="24" t="s">
        <v>697</v>
      </c>
      <c r="D391" s="24" t="s">
        <v>747</v>
      </c>
      <c r="E391" s="1" t="s">
        <v>55</v>
      </c>
      <c r="F391" s="12" t="s">
        <v>757</v>
      </c>
      <c r="G391" s="13">
        <v>44866</v>
      </c>
      <c r="H391" s="11" t="s">
        <v>18</v>
      </c>
      <c r="I391" s="11" t="s">
        <v>18</v>
      </c>
      <c r="J391" s="11" t="s">
        <v>18</v>
      </c>
      <c r="K391" s="11" t="s">
        <v>19</v>
      </c>
      <c r="L391" s="11" t="s">
        <v>19</v>
      </c>
      <c r="M391" s="11" t="s">
        <v>19</v>
      </c>
      <c r="N391" s="11" t="s">
        <v>19</v>
      </c>
      <c r="O391" s="11" t="s">
        <v>256</v>
      </c>
      <c r="P391" s="11" t="s">
        <v>257</v>
      </c>
      <c r="Q391" s="11" t="s">
        <v>697</v>
      </c>
      <c r="R391" s="11" t="s">
        <v>20</v>
      </c>
      <c r="S391" s="20">
        <v>40</v>
      </c>
      <c r="T391" s="11" t="s">
        <v>21</v>
      </c>
      <c r="U391" s="11" t="s">
        <v>22</v>
      </c>
      <c r="V391" s="11" t="s">
        <v>22</v>
      </c>
      <c r="W391" s="11" t="s">
        <v>23</v>
      </c>
      <c r="X391" s="11" t="s">
        <v>24</v>
      </c>
      <c r="Y391">
        <v>345</v>
      </c>
      <c r="Z391" t="e">
        <f t="shared" si="14"/>
        <v>#REF!</v>
      </c>
    </row>
    <row r="392" spans="1:26" x14ac:dyDescent="0.35">
      <c r="A392" s="24" t="str">
        <f>+IF(B392&lt;&gt;'Terminal Handling Charge'!$B$3,"",IF(COUNTIF(B:B,B392)&gt;0,COUNTIF(B$3:B392,B392),""))</f>
        <v/>
      </c>
      <c r="B392" s="24" t="str">
        <f t="shared" si="13"/>
        <v>Terminal Handling Charge - DestinationArgentina</v>
      </c>
      <c r="C392" s="24" t="s">
        <v>697</v>
      </c>
      <c r="D392" s="24" t="s">
        <v>747</v>
      </c>
      <c r="E392" s="1" t="s">
        <v>55</v>
      </c>
      <c r="F392" s="12" t="s">
        <v>757</v>
      </c>
      <c r="G392" s="13">
        <v>44866</v>
      </c>
      <c r="H392" s="11" t="s">
        <v>18</v>
      </c>
      <c r="I392" s="11" t="s">
        <v>18</v>
      </c>
      <c r="J392" s="11" t="s">
        <v>18</v>
      </c>
      <c r="K392" s="11" t="s">
        <v>19</v>
      </c>
      <c r="L392" s="11" t="s">
        <v>19</v>
      </c>
      <c r="M392" s="11" t="s">
        <v>19</v>
      </c>
      <c r="N392" s="11" t="s">
        <v>19</v>
      </c>
      <c r="O392" s="11" t="s">
        <v>256</v>
      </c>
      <c r="P392" s="11" t="s">
        <v>257</v>
      </c>
      <c r="Q392" s="11" t="s">
        <v>697</v>
      </c>
      <c r="R392" s="11" t="s">
        <v>65</v>
      </c>
      <c r="S392" s="20">
        <v>45</v>
      </c>
      <c r="T392" s="11" t="s">
        <v>21</v>
      </c>
      <c r="U392" s="11" t="s">
        <v>22</v>
      </c>
      <c r="V392" s="11" t="s">
        <v>22</v>
      </c>
      <c r="W392" s="11" t="s">
        <v>23</v>
      </c>
      <c r="X392" s="11" t="s">
        <v>24</v>
      </c>
      <c r="Y392">
        <v>345</v>
      </c>
      <c r="Z392" t="e">
        <f t="shared" si="14"/>
        <v>#REF!</v>
      </c>
    </row>
    <row r="393" spans="1:26" x14ac:dyDescent="0.35">
      <c r="A393" s="24" t="str">
        <f>+IF(B393&lt;&gt;'Terminal Handling Charge'!$B$3,"",IF(COUNTIF(B:B,B393)&gt;0,COUNTIF(B$3:B393,B393),""))</f>
        <v/>
      </c>
      <c r="B393" s="24" t="str">
        <f t="shared" si="13"/>
        <v>Terminal Handling Charge - DestinationArgentina</v>
      </c>
      <c r="C393" s="24" t="s">
        <v>697</v>
      </c>
      <c r="D393" s="24" t="s">
        <v>747</v>
      </c>
      <c r="E393" s="1" t="s">
        <v>55</v>
      </c>
      <c r="F393" s="12" t="s">
        <v>757</v>
      </c>
      <c r="G393" s="13">
        <v>44866</v>
      </c>
      <c r="H393" s="11" t="s">
        <v>18</v>
      </c>
      <c r="I393" s="11" t="s">
        <v>18</v>
      </c>
      <c r="J393" s="11" t="s">
        <v>18</v>
      </c>
      <c r="K393" s="11" t="s">
        <v>19</v>
      </c>
      <c r="L393" s="11" t="s">
        <v>19</v>
      </c>
      <c r="M393" s="11" t="s">
        <v>19</v>
      </c>
      <c r="N393" s="11" t="s">
        <v>19</v>
      </c>
      <c r="O393" s="11" t="s">
        <v>256</v>
      </c>
      <c r="P393" s="11" t="s">
        <v>257</v>
      </c>
      <c r="Q393" s="11" t="s">
        <v>697</v>
      </c>
      <c r="R393" s="11" t="s">
        <v>762</v>
      </c>
      <c r="S393" s="20">
        <v>20</v>
      </c>
      <c r="T393" s="11" t="s">
        <v>28</v>
      </c>
      <c r="U393" s="11" t="s">
        <v>22</v>
      </c>
      <c r="V393" s="11" t="s">
        <v>22</v>
      </c>
      <c r="W393" s="11" t="s">
        <v>23</v>
      </c>
      <c r="X393" s="11" t="s">
        <v>24</v>
      </c>
      <c r="Y393">
        <v>465</v>
      </c>
      <c r="Z393" t="e">
        <f t="shared" si="14"/>
        <v>#REF!</v>
      </c>
    </row>
    <row r="394" spans="1:26" x14ac:dyDescent="0.35">
      <c r="A394" s="24" t="str">
        <f>+IF(B394&lt;&gt;'Terminal Handling Charge'!$B$3,"",IF(COUNTIF(B:B,B394)&gt;0,COUNTIF(B$3:B394,B394),""))</f>
        <v/>
      </c>
      <c r="B394" s="24" t="str">
        <f t="shared" si="13"/>
        <v>Terminal Handling Charge - DestinationArgentina</v>
      </c>
      <c r="C394" s="24" t="s">
        <v>697</v>
      </c>
      <c r="D394" s="24" t="s">
        <v>747</v>
      </c>
      <c r="E394" s="1" t="s">
        <v>55</v>
      </c>
      <c r="F394" s="12" t="s">
        <v>757</v>
      </c>
      <c r="G394" s="13">
        <v>44866</v>
      </c>
      <c r="H394" s="11" t="s">
        <v>18</v>
      </c>
      <c r="I394" s="11" t="s">
        <v>18</v>
      </c>
      <c r="J394" s="11" t="s">
        <v>18</v>
      </c>
      <c r="K394" s="11" t="s">
        <v>19</v>
      </c>
      <c r="L394" s="11" t="s">
        <v>19</v>
      </c>
      <c r="M394" s="11" t="s">
        <v>19</v>
      </c>
      <c r="N394" s="11" t="s">
        <v>19</v>
      </c>
      <c r="O394" s="11" t="s">
        <v>256</v>
      </c>
      <c r="P394" s="11" t="s">
        <v>257</v>
      </c>
      <c r="Q394" s="11" t="s">
        <v>697</v>
      </c>
      <c r="R394" s="11" t="s">
        <v>38</v>
      </c>
      <c r="S394" s="20">
        <v>40</v>
      </c>
      <c r="T394" s="11" t="s">
        <v>28</v>
      </c>
      <c r="U394" s="11" t="s">
        <v>22</v>
      </c>
      <c r="V394" s="11" t="s">
        <v>22</v>
      </c>
      <c r="W394" s="11" t="s">
        <v>23</v>
      </c>
      <c r="X394" s="11" t="s">
        <v>24</v>
      </c>
      <c r="Y394">
        <v>465</v>
      </c>
      <c r="Z394" t="e">
        <f t="shared" si="14"/>
        <v>#REF!</v>
      </c>
    </row>
    <row r="395" spans="1:26" x14ac:dyDescent="0.35">
      <c r="A395" s="24" t="str">
        <f>+IF(B395&lt;&gt;'Terminal Handling Charge'!$B$3,"",IF(COUNTIF(B:B,B395)&gt;0,COUNTIF(B$3:B395,B395),""))</f>
        <v/>
      </c>
      <c r="B395" s="24" t="str">
        <f t="shared" si="13"/>
        <v>Terminal Handling Charge - DestinationPeru</v>
      </c>
      <c r="C395" s="24" t="s">
        <v>731</v>
      </c>
      <c r="D395" s="24" t="s">
        <v>747</v>
      </c>
      <c r="E395" s="1" t="s">
        <v>227</v>
      </c>
      <c r="F395" s="12" t="s">
        <v>757</v>
      </c>
      <c r="G395" s="13">
        <v>44866</v>
      </c>
      <c r="H395" s="11" t="s">
        <v>18</v>
      </c>
      <c r="I395" s="11" t="s">
        <v>18</v>
      </c>
      <c r="J395" s="11" t="s">
        <v>18</v>
      </c>
      <c r="K395" s="11" t="s">
        <v>19</v>
      </c>
      <c r="L395" s="11" t="s">
        <v>19</v>
      </c>
      <c r="M395" s="11" t="s">
        <v>19</v>
      </c>
      <c r="N395" s="11" t="s">
        <v>19</v>
      </c>
      <c r="O395" s="11" t="s">
        <v>661</v>
      </c>
      <c r="P395" s="11" t="s">
        <v>662</v>
      </c>
      <c r="Q395" s="11" t="s">
        <v>731</v>
      </c>
      <c r="R395" s="11" t="s">
        <v>30</v>
      </c>
      <c r="S395" s="20" t="s">
        <v>30</v>
      </c>
      <c r="T395" s="11" t="s">
        <v>21</v>
      </c>
      <c r="U395" s="11" t="s">
        <v>22</v>
      </c>
      <c r="V395" s="11" t="s">
        <v>22</v>
      </c>
      <c r="W395" s="11" t="s">
        <v>23</v>
      </c>
      <c r="X395" s="11" t="s">
        <v>24</v>
      </c>
      <c r="Y395">
        <v>100</v>
      </c>
      <c r="Z395" t="e">
        <f t="shared" si="14"/>
        <v>#REF!</v>
      </c>
    </row>
    <row r="396" spans="1:26" x14ac:dyDescent="0.35">
      <c r="A396" s="24" t="str">
        <f>+IF(B396&lt;&gt;'Terminal Handling Charge'!$B$3,"",IF(COUNTIF(B:B,B396)&gt;0,COUNTIF(B$3:B396,B396),""))</f>
        <v/>
      </c>
      <c r="B396" s="24" t="str">
        <f t="shared" si="13"/>
        <v>Terminal Handling Charge - DestinationPeru</v>
      </c>
      <c r="C396" s="24" t="s">
        <v>731</v>
      </c>
      <c r="D396" s="24" t="s">
        <v>747</v>
      </c>
      <c r="E396" s="1" t="s">
        <v>227</v>
      </c>
      <c r="F396" s="12" t="s">
        <v>757</v>
      </c>
      <c r="G396" s="13">
        <v>44866</v>
      </c>
      <c r="H396" s="11" t="s">
        <v>18</v>
      </c>
      <c r="I396" s="11" t="s">
        <v>18</v>
      </c>
      <c r="J396" s="11" t="s">
        <v>18</v>
      </c>
      <c r="K396" s="11" t="s">
        <v>19</v>
      </c>
      <c r="L396" s="11" t="s">
        <v>19</v>
      </c>
      <c r="M396" s="11" t="s">
        <v>19</v>
      </c>
      <c r="N396" s="11" t="s">
        <v>19</v>
      </c>
      <c r="O396" s="11" t="s">
        <v>661</v>
      </c>
      <c r="P396" s="11" t="s">
        <v>662</v>
      </c>
      <c r="Q396" s="11" t="s">
        <v>731</v>
      </c>
      <c r="R396" s="11" t="s">
        <v>27</v>
      </c>
      <c r="S396" s="20" t="s">
        <v>27</v>
      </c>
      <c r="T396" s="11" t="s">
        <v>28</v>
      </c>
      <c r="U396" s="11" t="s">
        <v>22</v>
      </c>
      <c r="V396" s="11" t="s">
        <v>22</v>
      </c>
      <c r="W396" s="11" t="s">
        <v>23</v>
      </c>
      <c r="X396" s="11" t="s">
        <v>24</v>
      </c>
      <c r="Y396">
        <v>100</v>
      </c>
      <c r="Z396" t="e">
        <f t="shared" si="14"/>
        <v>#REF!</v>
      </c>
    </row>
    <row r="397" spans="1:26" x14ac:dyDescent="0.35">
      <c r="A397" s="24" t="str">
        <f>+IF(B397&lt;&gt;'Terminal Handling Charge'!$B$3,"",IF(COUNTIF(B:B,B397)&gt;0,COUNTIF(B$3:B397,B397),""))</f>
        <v/>
      </c>
      <c r="B397" s="24" t="str">
        <f t="shared" si="13"/>
        <v>Terminal Handling Charge - DestinationFrance</v>
      </c>
      <c r="C397" s="24" t="s">
        <v>710</v>
      </c>
      <c r="D397" s="24" t="s">
        <v>747</v>
      </c>
      <c r="E397" s="1" t="s">
        <v>753</v>
      </c>
      <c r="F397" s="12" t="s">
        <v>31</v>
      </c>
      <c r="G397" s="13">
        <v>44866</v>
      </c>
      <c r="H397" s="11" t="s">
        <v>18</v>
      </c>
      <c r="I397" s="11" t="s">
        <v>18</v>
      </c>
      <c r="J397" s="11" t="s">
        <v>18</v>
      </c>
      <c r="K397" s="11" t="s">
        <v>19</v>
      </c>
      <c r="L397" s="11" t="s">
        <v>19</v>
      </c>
      <c r="M397" s="11" t="s">
        <v>19</v>
      </c>
      <c r="N397" s="11" t="s">
        <v>19</v>
      </c>
      <c r="O397" s="11" t="s">
        <v>368</v>
      </c>
      <c r="P397" s="11" t="s">
        <v>369</v>
      </c>
      <c r="Q397" s="11" t="s">
        <v>710</v>
      </c>
      <c r="R397" s="11" t="s">
        <v>56</v>
      </c>
      <c r="S397" s="20">
        <v>20</v>
      </c>
      <c r="T397" s="11" t="s">
        <v>21</v>
      </c>
      <c r="U397" s="11" t="s">
        <v>22</v>
      </c>
      <c r="V397" s="11" t="s">
        <v>22</v>
      </c>
      <c r="W397" s="11" t="s">
        <v>23</v>
      </c>
      <c r="X397" s="11" t="s">
        <v>31</v>
      </c>
      <c r="Y397">
        <v>315</v>
      </c>
      <c r="Z397" t="e">
        <f t="shared" si="14"/>
        <v>#REF!</v>
      </c>
    </row>
    <row r="398" spans="1:26" x14ac:dyDescent="0.35">
      <c r="A398" s="24" t="str">
        <f>+IF(B398&lt;&gt;'Terminal Handling Charge'!$B$3,"",IF(COUNTIF(B:B,B398)&gt;0,COUNTIF(B$3:B398,B398),""))</f>
        <v/>
      </c>
      <c r="B398" s="24" t="str">
        <f t="shared" si="13"/>
        <v>Terminal Handling Charge - DestinationFrance</v>
      </c>
      <c r="C398" s="24" t="s">
        <v>710</v>
      </c>
      <c r="D398" s="24" t="s">
        <v>747</v>
      </c>
      <c r="E398" s="1" t="s">
        <v>753</v>
      </c>
      <c r="F398" s="12" t="s">
        <v>31</v>
      </c>
      <c r="G398" s="13">
        <v>44866</v>
      </c>
      <c r="H398" s="11" t="s">
        <v>18</v>
      </c>
      <c r="I398" s="11" t="s">
        <v>18</v>
      </c>
      <c r="J398" s="11" t="s">
        <v>18</v>
      </c>
      <c r="K398" s="11" t="s">
        <v>19</v>
      </c>
      <c r="L398" s="11" t="s">
        <v>19</v>
      </c>
      <c r="M398" s="11" t="s">
        <v>19</v>
      </c>
      <c r="N398" s="11" t="s">
        <v>19</v>
      </c>
      <c r="O398" s="11" t="s">
        <v>368</v>
      </c>
      <c r="P398" s="11" t="s">
        <v>369</v>
      </c>
      <c r="Q398" s="11" t="s">
        <v>710</v>
      </c>
      <c r="R398" s="11" t="s">
        <v>30</v>
      </c>
      <c r="S398" s="20" t="s">
        <v>30</v>
      </c>
      <c r="T398" s="11" t="s">
        <v>21</v>
      </c>
      <c r="U398" s="11" t="s">
        <v>22</v>
      </c>
      <c r="V398" s="11" t="s">
        <v>22</v>
      </c>
      <c r="W398" s="11" t="s">
        <v>23</v>
      </c>
      <c r="X398" s="11" t="s">
        <v>31</v>
      </c>
      <c r="Y398">
        <v>240</v>
      </c>
      <c r="Z398" t="e">
        <f t="shared" si="14"/>
        <v>#REF!</v>
      </c>
    </row>
    <row r="399" spans="1:26" x14ac:dyDescent="0.35">
      <c r="A399" s="24" t="str">
        <f>+IF(B399&lt;&gt;'Terminal Handling Charge'!$B$3,"",IF(COUNTIF(B:B,B399)&gt;0,COUNTIF(B$3:B399,B399),""))</f>
        <v/>
      </c>
      <c r="B399" s="24" t="str">
        <f t="shared" si="13"/>
        <v>Terminal Handling Charge - DestinationFrance</v>
      </c>
      <c r="C399" s="24" t="s">
        <v>710</v>
      </c>
      <c r="D399" s="24" t="s">
        <v>747</v>
      </c>
      <c r="E399" s="1" t="s">
        <v>753</v>
      </c>
      <c r="F399" s="12" t="s">
        <v>31</v>
      </c>
      <c r="G399" s="13">
        <v>44866</v>
      </c>
      <c r="H399" s="11" t="s">
        <v>18</v>
      </c>
      <c r="I399" s="11" t="s">
        <v>18</v>
      </c>
      <c r="J399" s="11" t="s">
        <v>18</v>
      </c>
      <c r="K399" s="11" t="s">
        <v>19</v>
      </c>
      <c r="L399" s="11" t="s">
        <v>19</v>
      </c>
      <c r="M399" s="11" t="s">
        <v>19</v>
      </c>
      <c r="N399" s="11" t="s">
        <v>19</v>
      </c>
      <c r="O399" s="11" t="s">
        <v>368</v>
      </c>
      <c r="P399" s="11" t="s">
        <v>369</v>
      </c>
      <c r="Q399" s="11" t="s">
        <v>710</v>
      </c>
      <c r="R399" s="11" t="s">
        <v>27</v>
      </c>
      <c r="S399" s="20" t="s">
        <v>27</v>
      </c>
      <c r="T399" s="11" t="s">
        <v>28</v>
      </c>
      <c r="U399" s="11" t="s">
        <v>22</v>
      </c>
      <c r="V399" s="11" t="s">
        <v>22</v>
      </c>
      <c r="W399" s="11" t="s">
        <v>23</v>
      </c>
      <c r="X399" s="11" t="s">
        <v>31</v>
      </c>
      <c r="Y399">
        <v>350</v>
      </c>
      <c r="Z399" t="e">
        <f t="shared" si="14"/>
        <v>#REF!</v>
      </c>
    </row>
    <row r="400" spans="1:26" x14ac:dyDescent="0.35">
      <c r="A400" s="24" t="str">
        <f>+IF(B400&lt;&gt;'Terminal Handling Charge'!$B$3,"",IF(COUNTIF(B:B,B400)&gt;0,COUNTIF(B$3:B400,B400),""))</f>
        <v/>
      </c>
      <c r="B400" s="24" t="str">
        <f t="shared" si="13"/>
        <v>Terminal Handling Charge - DestinationFrance</v>
      </c>
      <c r="C400" s="24" t="s">
        <v>710</v>
      </c>
      <c r="D400" s="24" t="s">
        <v>747</v>
      </c>
      <c r="E400" s="1" t="s">
        <v>753</v>
      </c>
      <c r="F400" s="12" t="s">
        <v>31</v>
      </c>
      <c r="G400" s="13">
        <v>44866</v>
      </c>
      <c r="H400" s="11" t="s">
        <v>18</v>
      </c>
      <c r="I400" s="11" t="s">
        <v>18</v>
      </c>
      <c r="J400" s="11" t="s">
        <v>18</v>
      </c>
      <c r="K400" s="11" t="s">
        <v>19</v>
      </c>
      <c r="L400" s="11" t="s">
        <v>19</v>
      </c>
      <c r="M400" s="11" t="s">
        <v>19</v>
      </c>
      <c r="N400" s="11" t="s">
        <v>19</v>
      </c>
      <c r="O400" s="11" t="s">
        <v>368</v>
      </c>
      <c r="P400" s="11" t="s">
        <v>369</v>
      </c>
      <c r="Q400" s="11" t="s">
        <v>710</v>
      </c>
      <c r="R400" s="11" t="s">
        <v>59</v>
      </c>
      <c r="S400" s="20">
        <v>20</v>
      </c>
      <c r="T400" s="11" t="s">
        <v>738</v>
      </c>
      <c r="U400" s="11" t="s">
        <v>22</v>
      </c>
      <c r="V400" s="11" t="s">
        <v>22</v>
      </c>
      <c r="W400" s="11" t="s">
        <v>23</v>
      </c>
      <c r="X400" s="11" t="s">
        <v>31</v>
      </c>
      <c r="Y400">
        <v>315</v>
      </c>
      <c r="Z400" t="e">
        <f t="shared" si="14"/>
        <v>#REF!</v>
      </c>
    </row>
    <row r="401" spans="1:26" x14ac:dyDescent="0.35">
      <c r="A401" s="24" t="str">
        <f>+IF(B401&lt;&gt;'Terminal Handling Charge'!$B$3,"",IF(COUNTIF(B:B,B401)&gt;0,COUNTIF(B$3:B401,B401),""))</f>
        <v/>
      </c>
      <c r="B401" s="24" t="str">
        <f t="shared" si="13"/>
        <v>Terminal Handling Charge - DestinationFrance</v>
      </c>
      <c r="C401" s="24" t="s">
        <v>710</v>
      </c>
      <c r="D401" s="24" t="s">
        <v>747</v>
      </c>
      <c r="E401" s="1" t="s">
        <v>753</v>
      </c>
      <c r="F401" s="12" t="s">
        <v>31</v>
      </c>
      <c r="G401" s="13">
        <v>44866</v>
      </c>
      <c r="H401" s="11" t="s">
        <v>18</v>
      </c>
      <c r="I401" s="11" t="s">
        <v>18</v>
      </c>
      <c r="J401" s="11" t="s">
        <v>18</v>
      </c>
      <c r="K401" s="11" t="s">
        <v>19</v>
      </c>
      <c r="L401" s="11" t="s">
        <v>19</v>
      </c>
      <c r="M401" s="11" t="s">
        <v>19</v>
      </c>
      <c r="N401" s="11" t="s">
        <v>19</v>
      </c>
      <c r="O401" s="11" t="s">
        <v>368</v>
      </c>
      <c r="P401" s="11" t="s">
        <v>369</v>
      </c>
      <c r="Q401" s="11" t="s">
        <v>710</v>
      </c>
      <c r="R401" s="11" t="s">
        <v>77</v>
      </c>
      <c r="S401" s="20">
        <v>20</v>
      </c>
      <c r="T401" s="11" t="s">
        <v>738</v>
      </c>
      <c r="U401" s="11" t="s">
        <v>22</v>
      </c>
      <c r="V401" s="11" t="s">
        <v>22</v>
      </c>
      <c r="W401" s="11" t="s">
        <v>23</v>
      </c>
      <c r="X401" s="11" t="s">
        <v>31</v>
      </c>
      <c r="Y401">
        <v>315</v>
      </c>
      <c r="Z401" t="e">
        <f t="shared" si="14"/>
        <v>#REF!</v>
      </c>
    </row>
    <row r="402" spans="1:26" x14ac:dyDescent="0.35">
      <c r="A402" s="24" t="str">
        <f>+IF(B402&lt;&gt;'Terminal Handling Charge'!$B$3,"",IF(COUNTIF(B:B,B402)&gt;0,COUNTIF(B$3:B402,B402),""))</f>
        <v/>
      </c>
      <c r="B402" s="24" t="str">
        <f t="shared" si="13"/>
        <v>Terminal Handling Charge - DestinationFrance</v>
      </c>
      <c r="C402" s="24" t="s">
        <v>710</v>
      </c>
      <c r="D402" s="24" t="s">
        <v>747</v>
      </c>
      <c r="E402" s="1" t="s">
        <v>753</v>
      </c>
      <c r="F402" s="12" t="s">
        <v>31</v>
      </c>
      <c r="G402" s="13">
        <v>44866</v>
      </c>
      <c r="H402" s="11" t="s">
        <v>18</v>
      </c>
      <c r="I402" s="11" t="s">
        <v>18</v>
      </c>
      <c r="J402" s="11" t="s">
        <v>18</v>
      </c>
      <c r="K402" s="11" t="s">
        <v>19</v>
      </c>
      <c r="L402" s="11" t="s">
        <v>19</v>
      </c>
      <c r="M402" s="11" t="s">
        <v>19</v>
      </c>
      <c r="N402" s="11" t="s">
        <v>19</v>
      </c>
      <c r="O402" s="11" t="s">
        <v>368</v>
      </c>
      <c r="P402" s="11" t="s">
        <v>369</v>
      </c>
      <c r="Q402" s="11" t="s">
        <v>710</v>
      </c>
      <c r="R402" s="11" t="s">
        <v>61</v>
      </c>
      <c r="S402" s="20">
        <v>20</v>
      </c>
      <c r="T402" s="11" t="s">
        <v>738</v>
      </c>
      <c r="U402" s="11" t="s">
        <v>22</v>
      </c>
      <c r="V402" s="11" t="s">
        <v>22</v>
      </c>
      <c r="W402" s="11" t="s">
        <v>23</v>
      </c>
      <c r="X402" s="11" t="s">
        <v>31</v>
      </c>
      <c r="Y402">
        <v>315</v>
      </c>
      <c r="Z402" t="e">
        <f t="shared" si="14"/>
        <v>#REF!</v>
      </c>
    </row>
    <row r="403" spans="1:26" x14ac:dyDescent="0.35">
      <c r="A403" s="24" t="str">
        <f>+IF(B403&lt;&gt;'Terminal Handling Charge'!$B$3,"",IF(COUNTIF(B:B,B403)&gt;0,COUNTIF(B$3:B403,B403),""))</f>
        <v/>
      </c>
      <c r="B403" s="24" t="str">
        <f t="shared" si="13"/>
        <v>Terminal Handling Charge - DestinationFrance</v>
      </c>
      <c r="C403" s="24" t="s">
        <v>710</v>
      </c>
      <c r="D403" s="24" t="s">
        <v>747</v>
      </c>
      <c r="E403" s="1" t="s">
        <v>753</v>
      </c>
      <c r="F403" s="12" t="s">
        <v>31</v>
      </c>
      <c r="G403" s="13">
        <v>44866</v>
      </c>
      <c r="H403" s="11" t="s">
        <v>18</v>
      </c>
      <c r="I403" s="11" t="s">
        <v>18</v>
      </c>
      <c r="J403" s="11" t="s">
        <v>18</v>
      </c>
      <c r="K403" s="11" t="s">
        <v>19</v>
      </c>
      <c r="L403" s="11" t="s">
        <v>19</v>
      </c>
      <c r="M403" s="11" t="s">
        <v>19</v>
      </c>
      <c r="N403" s="11" t="s">
        <v>19</v>
      </c>
      <c r="O403" s="11" t="s">
        <v>368</v>
      </c>
      <c r="P403" s="11" t="s">
        <v>369</v>
      </c>
      <c r="Q403" s="11" t="s">
        <v>710</v>
      </c>
      <c r="R403" s="11" t="s">
        <v>63</v>
      </c>
      <c r="S403" s="20">
        <v>20</v>
      </c>
      <c r="T403" s="11" t="s">
        <v>738</v>
      </c>
      <c r="U403" s="11" t="s">
        <v>22</v>
      </c>
      <c r="V403" s="11" t="s">
        <v>22</v>
      </c>
      <c r="W403" s="11" t="s">
        <v>23</v>
      </c>
      <c r="X403" s="11" t="s">
        <v>31</v>
      </c>
      <c r="Y403">
        <v>315</v>
      </c>
      <c r="Z403" t="e">
        <f t="shared" si="14"/>
        <v>#REF!</v>
      </c>
    </row>
    <row r="404" spans="1:26" x14ac:dyDescent="0.35">
      <c r="A404" s="24" t="str">
        <f>+IF(B404&lt;&gt;'Terminal Handling Charge'!$B$3,"",IF(COUNTIF(B:B,B404)&gt;0,COUNTIF(B$3:B404,B404),""))</f>
        <v/>
      </c>
      <c r="B404" s="24" t="str">
        <f t="shared" si="13"/>
        <v>Terminal Handling Charge - DestinationFrance</v>
      </c>
      <c r="C404" s="24" t="s">
        <v>710</v>
      </c>
      <c r="D404" s="24" t="s">
        <v>747</v>
      </c>
      <c r="E404" s="1" t="s">
        <v>753</v>
      </c>
      <c r="F404" s="12" t="s">
        <v>31</v>
      </c>
      <c r="G404" s="13">
        <v>44866</v>
      </c>
      <c r="H404" s="11" t="s">
        <v>18</v>
      </c>
      <c r="I404" s="11" t="s">
        <v>18</v>
      </c>
      <c r="J404" s="11" t="s">
        <v>18</v>
      </c>
      <c r="K404" s="11" t="s">
        <v>19</v>
      </c>
      <c r="L404" s="11" t="s">
        <v>19</v>
      </c>
      <c r="M404" s="11" t="s">
        <v>19</v>
      </c>
      <c r="N404" s="11" t="s">
        <v>19</v>
      </c>
      <c r="O404" s="11" t="s">
        <v>368</v>
      </c>
      <c r="P404" s="11" t="s">
        <v>369</v>
      </c>
      <c r="Q404" s="11" t="s">
        <v>710</v>
      </c>
      <c r="R404" s="11" t="s">
        <v>33</v>
      </c>
      <c r="S404" s="20">
        <v>40</v>
      </c>
      <c r="T404" s="11" t="s">
        <v>738</v>
      </c>
      <c r="U404" s="11" t="s">
        <v>22</v>
      </c>
      <c r="V404" s="11" t="s">
        <v>22</v>
      </c>
      <c r="W404" s="11" t="s">
        <v>23</v>
      </c>
      <c r="X404" s="11" t="s">
        <v>31</v>
      </c>
      <c r="Y404">
        <v>315</v>
      </c>
      <c r="Z404" t="e">
        <f t="shared" si="14"/>
        <v>#REF!</v>
      </c>
    </row>
    <row r="405" spans="1:26" x14ac:dyDescent="0.35">
      <c r="A405" s="24" t="str">
        <f>+IF(B405&lt;&gt;'Terminal Handling Charge'!$B$3,"",IF(COUNTIF(B:B,B405)&gt;0,COUNTIF(B$3:B405,B405),""))</f>
        <v/>
      </c>
      <c r="B405" s="24" t="str">
        <f t="shared" si="13"/>
        <v>Terminal Handling Charge - DestinationFrance</v>
      </c>
      <c r="C405" s="24" t="s">
        <v>710</v>
      </c>
      <c r="D405" s="24" t="s">
        <v>747</v>
      </c>
      <c r="E405" s="1" t="s">
        <v>753</v>
      </c>
      <c r="F405" s="12" t="s">
        <v>31</v>
      </c>
      <c r="G405" s="13">
        <v>44866</v>
      </c>
      <c r="H405" s="11" t="s">
        <v>18</v>
      </c>
      <c r="I405" s="11" t="s">
        <v>18</v>
      </c>
      <c r="J405" s="11" t="s">
        <v>18</v>
      </c>
      <c r="K405" s="11" t="s">
        <v>19</v>
      </c>
      <c r="L405" s="11" t="s">
        <v>19</v>
      </c>
      <c r="M405" s="11" t="s">
        <v>19</v>
      </c>
      <c r="N405" s="11" t="s">
        <v>19</v>
      </c>
      <c r="O405" s="11" t="s">
        <v>368</v>
      </c>
      <c r="P405" s="11" t="s">
        <v>369</v>
      </c>
      <c r="Q405" s="11" t="s">
        <v>710</v>
      </c>
      <c r="R405" s="11" t="s">
        <v>64</v>
      </c>
      <c r="S405" s="20">
        <v>40</v>
      </c>
      <c r="T405" s="11" t="s">
        <v>738</v>
      </c>
      <c r="U405" s="11" t="s">
        <v>22</v>
      </c>
      <c r="V405" s="11" t="s">
        <v>22</v>
      </c>
      <c r="W405" s="11" t="s">
        <v>23</v>
      </c>
      <c r="X405" s="11" t="s">
        <v>31</v>
      </c>
      <c r="Y405">
        <v>315</v>
      </c>
      <c r="Z405" t="e">
        <f t="shared" si="14"/>
        <v>#REF!</v>
      </c>
    </row>
    <row r="406" spans="1:26" x14ac:dyDescent="0.35">
      <c r="A406" s="24" t="str">
        <f>+IF(B406&lt;&gt;'Terminal Handling Charge'!$B$3,"",IF(COUNTIF(B:B,B406)&gt;0,COUNTIF(B$3:B406,B406),""))</f>
        <v/>
      </c>
      <c r="B406" s="24" t="str">
        <f t="shared" si="13"/>
        <v>Terminal Handling Charge - DestinationFrance</v>
      </c>
      <c r="C406" s="24" t="s">
        <v>710</v>
      </c>
      <c r="D406" s="24" t="s">
        <v>747</v>
      </c>
      <c r="E406" s="1" t="s">
        <v>753</v>
      </c>
      <c r="F406" s="12" t="s">
        <v>31</v>
      </c>
      <c r="G406" s="13">
        <v>44866</v>
      </c>
      <c r="H406" s="11" t="s">
        <v>18</v>
      </c>
      <c r="I406" s="11" t="s">
        <v>18</v>
      </c>
      <c r="J406" s="11" t="s">
        <v>18</v>
      </c>
      <c r="K406" s="11" t="s">
        <v>19</v>
      </c>
      <c r="L406" s="11" t="s">
        <v>19</v>
      </c>
      <c r="M406" s="11" t="s">
        <v>19</v>
      </c>
      <c r="N406" s="11" t="s">
        <v>19</v>
      </c>
      <c r="O406" s="11" t="s">
        <v>368</v>
      </c>
      <c r="P406" s="11" t="s">
        <v>369</v>
      </c>
      <c r="Q406" s="11" t="s">
        <v>710</v>
      </c>
      <c r="R406" s="11" t="s">
        <v>58</v>
      </c>
      <c r="S406" s="20">
        <v>40</v>
      </c>
      <c r="T406" s="11" t="s">
        <v>738</v>
      </c>
      <c r="U406" s="11" t="s">
        <v>22</v>
      </c>
      <c r="V406" s="11" t="s">
        <v>22</v>
      </c>
      <c r="W406" s="11" t="s">
        <v>23</v>
      </c>
      <c r="X406" s="11" t="s">
        <v>31</v>
      </c>
      <c r="Y406">
        <v>315</v>
      </c>
      <c r="Z406" t="e">
        <f t="shared" si="14"/>
        <v>#REF!</v>
      </c>
    </row>
    <row r="407" spans="1:26" x14ac:dyDescent="0.35">
      <c r="A407" s="24" t="str">
        <f>+IF(B407&lt;&gt;'Terminal Handling Charge'!$B$3,"",IF(COUNTIF(B:B,B407)&gt;0,COUNTIF(B$3:B407,B407),""))</f>
        <v/>
      </c>
      <c r="B407" s="24" t="str">
        <f t="shared" si="13"/>
        <v>Terminal Handling Charge - DestinationFrance</v>
      </c>
      <c r="C407" s="24" t="s">
        <v>710</v>
      </c>
      <c r="D407" s="24" t="s">
        <v>747</v>
      </c>
      <c r="E407" s="1" t="s">
        <v>753</v>
      </c>
      <c r="F407" s="12" t="s">
        <v>31</v>
      </c>
      <c r="G407" s="13">
        <v>44866</v>
      </c>
      <c r="H407" s="11" t="s">
        <v>18</v>
      </c>
      <c r="I407" s="11" t="s">
        <v>18</v>
      </c>
      <c r="J407" s="11" t="s">
        <v>18</v>
      </c>
      <c r="K407" s="11" t="s">
        <v>19</v>
      </c>
      <c r="L407" s="11" t="s">
        <v>19</v>
      </c>
      <c r="M407" s="11" t="s">
        <v>19</v>
      </c>
      <c r="N407" s="11" t="s">
        <v>19</v>
      </c>
      <c r="O407" s="11" t="s">
        <v>368</v>
      </c>
      <c r="P407" s="11" t="s">
        <v>369</v>
      </c>
      <c r="Q407" s="11" t="s">
        <v>710</v>
      </c>
      <c r="R407" s="11" t="s">
        <v>60</v>
      </c>
      <c r="S407" s="20">
        <v>40</v>
      </c>
      <c r="T407" s="11" t="s">
        <v>738</v>
      </c>
      <c r="U407" s="11" t="s">
        <v>22</v>
      </c>
      <c r="V407" s="11" t="s">
        <v>22</v>
      </c>
      <c r="W407" s="11" t="s">
        <v>23</v>
      </c>
      <c r="X407" s="11" t="s">
        <v>31</v>
      </c>
      <c r="Y407">
        <v>315</v>
      </c>
      <c r="Z407" t="e">
        <f t="shared" si="14"/>
        <v>#REF!</v>
      </c>
    </row>
    <row r="408" spans="1:26" x14ac:dyDescent="0.35">
      <c r="A408" s="24" t="str">
        <f>+IF(B408&lt;&gt;'Terminal Handling Charge'!$B$3,"",IF(COUNTIF(B:B,B408)&gt;0,COUNTIF(B$3:B408,B408),""))</f>
        <v/>
      </c>
      <c r="B408" s="24" t="str">
        <f t="shared" si="13"/>
        <v>Terminal Handling Charge - DestinationNetherlands</v>
      </c>
      <c r="C408" s="24" t="s">
        <v>693</v>
      </c>
      <c r="D408" s="24" t="s">
        <v>747</v>
      </c>
      <c r="E408" s="1" t="s">
        <v>752</v>
      </c>
      <c r="F408" s="12" t="s">
        <v>31</v>
      </c>
      <c r="G408" s="13">
        <v>44866</v>
      </c>
      <c r="H408" s="11" t="s">
        <v>18</v>
      </c>
      <c r="I408" s="11" t="s">
        <v>18</v>
      </c>
      <c r="J408" s="11" t="s">
        <v>18</v>
      </c>
      <c r="K408" s="11" t="s">
        <v>19</v>
      </c>
      <c r="L408" s="11" t="s">
        <v>19</v>
      </c>
      <c r="M408" s="11" t="s">
        <v>19</v>
      </c>
      <c r="N408" s="11" t="s">
        <v>19</v>
      </c>
      <c r="O408" s="11" t="s">
        <v>555</v>
      </c>
      <c r="P408" s="11" t="s">
        <v>556</v>
      </c>
      <c r="Q408" s="11" t="s">
        <v>693</v>
      </c>
      <c r="R408" s="11" t="s">
        <v>30</v>
      </c>
      <c r="S408" s="20" t="s">
        <v>30</v>
      </c>
      <c r="T408" s="11" t="s">
        <v>21</v>
      </c>
      <c r="U408" s="11" t="s">
        <v>22</v>
      </c>
      <c r="V408" s="11" t="s">
        <v>22</v>
      </c>
      <c r="W408" s="11" t="s">
        <v>23</v>
      </c>
      <c r="X408" s="11" t="s">
        <v>31</v>
      </c>
      <c r="Y408">
        <v>250</v>
      </c>
      <c r="Z408" t="e">
        <f t="shared" si="14"/>
        <v>#REF!</v>
      </c>
    </row>
    <row r="409" spans="1:26" x14ac:dyDescent="0.35">
      <c r="A409" s="24" t="str">
        <f>+IF(B409&lt;&gt;'Terminal Handling Charge'!$B$3,"",IF(COUNTIF(B:B,B409)&gt;0,COUNTIF(B$3:B409,B409),""))</f>
        <v/>
      </c>
      <c r="B409" s="24" t="str">
        <f t="shared" si="13"/>
        <v>Terminal Handling Charge - DestinationNetherlands</v>
      </c>
      <c r="C409" s="24" t="s">
        <v>693</v>
      </c>
      <c r="D409" s="24" t="s">
        <v>747</v>
      </c>
      <c r="E409" s="1" t="s">
        <v>752</v>
      </c>
      <c r="F409" s="12" t="s">
        <v>31</v>
      </c>
      <c r="G409" s="13">
        <v>44866</v>
      </c>
      <c r="H409" s="11" t="s">
        <v>18</v>
      </c>
      <c r="I409" s="11" t="s">
        <v>18</v>
      </c>
      <c r="J409" s="11" t="s">
        <v>18</v>
      </c>
      <c r="K409" s="11" t="s">
        <v>19</v>
      </c>
      <c r="L409" s="11" t="s">
        <v>19</v>
      </c>
      <c r="M409" s="11" t="s">
        <v>19</v>
      </c>
      <c r="N409" s="11" t="s">
        <v>19</v>
      </c>
      <c r="O409" s="11" t="s">
        <v>555</v>
      </c>
      <c r="P409" s="11" t="s">
        <v>556</v>
      </c>
      <c r="Q409" s="11" t="s">
        <v>693</v>
      </c>
      <c r="R409" s="11" t="s">
        <v>27</v>
      </c>
      <c r="S409" s="20" t="s">
        <v>27</v>
      </c>
      <c r="T409" s="11" t="s">
        <v>28</v>
      </c>
      <c r="U409" s="11" t="s">
        <v>22</v>
      </c>
      <c r="V409" s="11" t="s">
        <v>22</v>
      </c>
      <c r="W409" s="11" t="s">
        <v>23</v>
      </c>
      <c r="X409" s="11" t="s">
        <v>31</v>
      </c>
      <c r="Y409">
        <v>350</v>
      </c>
      <c r="Z409" t="e">
        <f t="shared" si="14"/>
        <v>#REF!</v>
      </c>
    </row>
    <row r="410" spans="1:26" x14ac:dyDescent="0.35">
      <c r="A410" s="24" t="str">
        <f>+IF(B410&lt;&gt;'Terminal Handling Charge'!$B$3,"",IF(COUNTIF(B:B,B410)&gt;0,COUNTIF(B$3:B410,B410),""))</f>
        <v/>
      </c>
      <c r="B410" s="24" t="str">
        <f t="shared" si="13"/>
        <v>Terminal Handling Charge - DestinationArgentina</v>
      </c>
      <c r="C410" s="24" t="s">
        <v>697</v>
      </c>
      <c r="D410" s="24" t="s">
        <v>747</v>
      </c>
      <c r="E410" s="1" t="s">
        <v>55</v>
      </c>
      <c r="F410" s="12" t="s">
        <v>757</v>
      </c>
      <c r="G410" s="13">
        <v>44866</v>
      </c>
      <c r="H410" s="11" t="s">
        <v>18</v>
      </c>
      <c r="I410" s="11" t="s">
        <v>18</v>
      </c>
      <c r="J410" s="11" t="s">
        <v>18</v>
      </c>
      <c r="K410" s="11" t="s">
        <v>19</v>
      </c>
      <c r="L410" s="11" t="s">
        <v>19</v>
      </c>
      <c r="M410" s="11" t="s">
        <v>19</v>
      </c>
      <c r="N410" s="11" t="s">
        <v>19</v>
      </c>
      <c r="O410" s="11" t="s">
        <v>254</v>
      </c>
      <c r="P410" s="11" t="s">
        <v>255</v>
      </c>
      <c r="Q410" s="11" t="s">
        <v>697</v>
      </c>
      <c r="R410" s="11" t="s">
        <v>40</v>
      </c>
      <c r="S410" s="20">
        <v>20</v>
      </c>
      <c r="T410" s="11" t="s">
        <v>21</v>
      </c>
      <c r="U410" s="11" t="s">
        <v>22</v>
      </c>
      <c r="V410" s="11" t="s">
        <v>22</v>
      </c>
      <c r="W410" s="11" t="s">
        <v>23</v>
      </c>
      <c r="X410" s="11" t="s">
        <v>24</v>
      </c>
      <c r="Y410">
        <v>290</v>
      </c>
      <c r="Z410" t="e">
        <f t="shared" si="14"/>
        <v>#REF!</v>
      </c>
    </row>
    <row r="411" spans="1:26" x14ac:dyDescent="0.35">
      <c r="A411" s="24" t="str">
        <f>+IF(B411&lt;&gt;'Terminal Handling Charge'!$B$3,"",IF(COUNTIF(B:B,B411)&gt;0,COUNTIF(B$3:B411,B411),""))</f>
        <v/>
      </c>
      <c r="B411" s="24" t="str">
        <f t="shared" si="13"/>
        <v>Terminal Handling Charge - DestinationArgentina</v>
      </c>
      <c r="C411" s="24" t="s">
        <v>697</v>
      </c>
      <c r="D411" s="24" t="s">
        <v>747</v>
      </c>
      <c r="E411" s="1" t="s">
        <v>55</v>
      </c>
      <c r="F411" s="12" t="s">
        <v>757</v>
      </c>
      <c r="G411" s="13">
        <v>44866</v>
      </c>
      <c r="H411" s="11" t="s">
        <v>18</v>
      </c>
      <c r="I411" s="11" t="s">
        <v>18</v>
      </c>
      <c r="J411" s="11" t="s">
        <v>18</v>
      </c>
      <c r="K411" s="11" t="s">
        <v>19</v>
      </c>
      <c r="L411" s="11" t="s">
        <v>19</v>
      </c>
      <c r="M411" s="11" t="s">
        <v>19</v>
      </c>
      <c r="N411" s="11" t="s">
        <v>19</v>
      </c>
      <c r="O411" s="11" t="s">
        <v>254</v>
      </c>
      <c r="P411" s="11" t="s">
        <v>255</v>
      </c>
      <c r="Q411" s="11" t="s">
        <v>697</v>
      </c>
      <c r="R411" s="11" t="s">
        <v>20</v>
      </c>
      <c r="S411" s="20">
        <v>40</v>
      </c>
      <c r="T411" s="11" t="s">
        <v>21</v>
      </c>
      <c r="U411" s="11" t="s">
        <v>22</v>
      </c>
      <c r="V411" s="11" t="s">
        <v>22</v>
      </c>
      <c r="W411" s="11" t="s">
        <v>23</v>
      </c>
      <c r="X411" s="11" t="s">
        <v>24</v>
      </c>
      <c r="Y411">
        <v>290</v>
      </c>
      <c r="Z411" t="e">
        <f t="shared" si="14"/>
        <v>#REF!</v>
      </c>
    </row>
    <row r="412" spans="1:26" x14ac:dyDescent="0.35">
      <c r="A412" s="24" t="str">
        <f>+IF(B412&lt;&gt;'Terminal Handling Charge'!$B$3,"",IF(COUNTIF(B:B,B412)&gt;0,COUNTIF(B$3:B412,B412),""))</f>
        <v/>
      </c>
      <c r="B412" s="24" t="str">
        <f t="shared" si="13"/>
        <v>Terminal Handling Charge - DestinationArgentina</v>
      </c>
      <c r="C412" s="24" t="s">
        <v>697</v>
      </c>
      <c r="D412" s="24" t="s">
        <v>747</v>
      </c>
      <c r="E412" s="1" t="s">
        <v>55</v>
      </c>
      <c r="F412" s="12" t="s">
        <v>757</v>
      </c>
      <c r="G412" s="13">
        <v>44866</v>
      </c>
      <c r="H412" s="11" t="s">
        <v>18</v>
      </c>
      <c r="I412" s="11" t="s">
        <v>18</v>
      </c>
      <c r="J412" s="11" t="s">
        <v>18</v>
      </c>
      <c r="K412" s="11" t="s">
        <v>19</v>
      </c>
      <c r="L412" s="11" t="s">
        <v>19</v>
      </c>
      <c r="M412" s="11" t="s">
        <v>19</v>
      </c>
      <c r="N412" s="11" t="s">
        <v>19</v>
      </c>
      <c r="O412" s="11" t="s">
        <v>254</v>
      </c>
      <c r="P412" s="11" t="s">
        <v>255</v>
      </c>
      <c r="Q412" s="11" t="s">
        <v>697</v>
      </c>
      <c r="R412" s="11" t="s">
        <v>65</v>
      </c>
      <c r="S412" s="20">
        <v>45</v>
      </c>
      <c r="T412" s="11" t="s">
        <v>21</v>
      </c>
      <c r="U412" s="11" t="s">
        <v>22</v>
      </c>
      <c r="V412" s="11" t="s">
        <v>22</v>
      </c>
      <c r="W412" s="11" t="s">
        <v>23</v>
      </c>
      <c r="X412" s="11" t="s">
        <v>24</v>
      </c>
      <c r="Y412">
        <v>290</v>
      </c>
      <c r="Z412" t="e">
        <f t="shared" si="14"/>
        <v>#REF!</v>
      </c>
    </row>
    <row r="413" spans="1:26" x14ac:dyDescent="0.35">
      <c r="A413" s="24" t="str">
        <f>+IF(B413&lt;&gt;'Terminal Handling Charge'!$B$3,"",IF(COUNTIF(B:B,B413)&gt;0,COUNTIF(B$3:B413,B413),""))</f>
        <v/>
      </c>
      <c r="B413" s="24" t="str">
        <f t="shared" si="13"/>
        <v>Terminal Handling Charge - DestinationArgentina</v>
      </c>
      <c r="C413" s="24" t="s">
        <v>697</v>
      </c>
      <c r="D413" s="24" t="s">
        <v>747</v>
      </c>
      <c r="E413" s="1" t="s">
        <v>55</v>
      </c>
      <c r="F413" s="12" t="s">
        <v>757</v>
      </c>
      <c r="G413" s="13">
        <v>44866</v>
      </c>
      <c r="H413" s="11" t="s">
        <v>18</v>
      </c>
      <c r="I413" s="11" t="s">
        <v>18</v>
      </c>
      <c r="J413" s="11" t="s">
        <v>18</v>
      </c>
      <c r="K413" s="11" t="s">
        <v>19</v>
      </c>
      <c r="L413" s="11" t="s">
        <v>19</v>
      </c>
      <c r="M413" s="11" t="s">
        <v>19</v>
      </c>
      <c r="N413" s="11" t="s">
        <v>19</v>
      </c>
      <c r="O413" s="11" t="s">
        <v>254</v>
      </c>
      <c r="P413" s="11" t="s">
        <v>255</v>
      </c>
      <c r="Q413" s="11" t="s">
        <v>697</v>
      </c>
      <c r="R413" s="11" t="s">
        <v>762</v>
      </c>
      <c r="S413" s="20">
        <v>20</v>
      </c>
      <c r="T413" s="11" t="s">
        <v>28</v>
      </c>
      <c r="U413" s="11" t="s">
        <v>22</v>
      </c>
      <c r="V413" s="11" t="s">
        <v>22</v>
      </c>
      <c r="W413" s="11" t="s">
        <v>23</v>
      </c>
      <c r="X413" s="11" t="s">
        <v>24</v>
      </c>
      <c r="Y413">
        <v>345</v>
      </c>
      <c r="Z413" t="e">
        <f t="shared" si="14"/>
        <v>#REF!</v>
      </c>
    </row>
    <row r="414" spans="1:26" x14ac:dyDescent="0.35">
      <c r="A414" s="24" t="str">
        <f>+IF(B414&lt;&gt;'Terminal Handling Charge'!$B$3,"",IF(COUNTIF(B:B,B414)&gt;0,COUNTIF(B$3:B414,B414),""))</f>
        <v/>
      </c>
      <c r="B414" s="24" t="str">
        <f t="shared" si="13"/>
        <v>Terminal Handling Charge - DestinationArgentina</v>
      </c>
      <c r="C414" s="24" t="s">
        <v>697</v>
      </c>
      <c r="D414" s="24" t="s">
        <v>747</v>
      </c>
      <c r="E414" s="1" t="s">
        <v>55</v>
      </c>
      <c r="F414" s="12" t="s">
        <v>757</v>
      </c>
      <c r="G414" s="13">
        <v>44866</v>
      </c>
      <c r="H414" s="11" t="s">
        <v>18</v>
      </c>
      <c r="I414" s="11" t="s">
        <v>18</v>
      </c>
      <c r="J414" s="11" t="s">
        <v>18</v>
      </c>
      <c r="K414" s="11" t="s">
        <v>19</v>
      </c>
      <c r="L414" s="11" t="s">
        <v>19</v>
      </c>
      <c r="M414" s="11" t="s">
        <v>19</v>
      </c>
      <c r="N414" s="11" t="s">
        <v>19</v>
      </c>
      <c r="O414" s="11" t="s">
        <v>254</v>
      </c>
      <c r="P414" s="11" t="s">
        <v>255</v>
      </c>
      <c r="Q414" s="11" t="s">
        <v>697</v>
      </c>
      <c r="R414" s="11" t="s">
        <v>38</v>
      </c>
      <c r="S414" s="20">
        <v>40</v>
      </c>
      <c r="T414" s="11" t="s">
        <v>28</v>
      </c>
      <c r="U414" s="11" t="s">
        <v>22</v>
      </c>
      <c r="V414" s="11" t="s">
        <v>22</v>
      </c>
      <c r="W414" s="11" t="s">
        <v>23</v>
      </c>
      <c r="X414" s="11" t="s">
        <v>24</v>
      </c>
      <c r="Y414">
        <v>345</v>
      </c>
      <c r="Z414" t="e">
        <f t="shared" si="14"/>
        <v>#REF!</v>
      </c>
    </row>
    <row r="415" spans="1:26" x14ac:dyDescent="0.35">
      <c r="A415" s="24" t="str">
        <f>+IF(B415&lt;&gt;'Terminal Handling Charge'!$B$3,"",IF(COUNTIF(B:B,B415)&gt;0,COUNTIF(B$3:B415,B415),""))</f>
        <v/>
      </c>
      <c r="B415" s="24" t="str">
        <f t="shared" si="13"/>
        <v>Terminal Handling Charge - DestinationDominican Republic</v>
      </c>
      <c r="C415" s="24" t="s">
        <v>709</v>
      </c>
      <c r="D415" s="24" t="s">
        <v>747</v>
      </c>
      <c r="E415" s="1" t="s">
        <v>101</v>
      </c>
      <c r="F415" s="12" t="s">
        <v>757</v>
      </c>
      <c r="G415" s="13">
        <v>44866</v>
      </c>
      <c r="H415" s="11" t="s">
        <v>18</v>
      </c>
      <c r="I415" s="11" t="s">
        <v>18</v>
      </c>
      <c r="J415" s="11" t="s">
        <v>18</v>
      </c>
      <c r="K415" s="11" t="s">
        <v>19</v>
      </c>
      <c r="L415" s="11" t="s">
        <v>19</v>
      </c>
      <c r="M415" s="11" t="s">
        <v>19</v>
      </c>
      <c r="N415" s="11" t="s">
        <v>19</v>
      </c>
      <c r="O415" s="11" t="s">
        <v>511</v>
      </c>
      <c r="P415" s="11" t="s">
        <v>512</v>
      </c>
      <c r="Q415" s="11" t="s">
        <v>709</v>
      </c>
      <c r="R415" s="11" t="s">
        <v>30</v>
      </c>
      <c r="S415" s="20" t="s">
        <v>30</v>
      </c>
      <c r="T415" s="11" t="s">
        <v>21</v>
      </c>
      <c r="U415" s="11" t="s">
        <v>22</v>
      </c>
      <c r="V415" s="11" t="s">
        <v>22</v>
      </c>
      <c r="W415" s="11" t="s">
        <v>23</v>
      </c>
      <c r="X415" s="11" t="s">
        <v>24</v>
      </c>
      <c r="Y415">
        <v>230</v>
      </c>
      <c r="Z415" t="e">
        <f t="shared" si="14"/>
        <v>#REF!</v>
      </c>
    </row>
    <row r="416" spans="1:26" x14ac:dyDescent="0.35">
      <c r="A416" s="24" t="str">
        <f>+IF(B416&lt;&gt;'Terminal Handling Charge'!$B$3,"",IF(COUNTIF(B:B,B416)&gt;0,COUNTIF(B$3:B416,B416),""))</f>
        <v/>
      </c>
      <c r="B416" s="24" t="str">
        <f t="shared" si="13"/>
        <v>Terminal Handling Charge - DestinationDominican Republic</v>
      </c>
      <c r="C416" s="24" t="s">
        <v>709</v>
      </c>
      <c r="D416" s="24" t="s">
        <v>747</v>
      </c>
      <c r="E416" s="1" t="s">
        <v>101</v>
      </c>
      <c r="F416" s="12" t="s">
        <v>757</v>
      </c>
      <c r="G416" s="13">
        <v>44866</v>
      </c>
      <c r="H416" s="11" t="s">
        <v>18</v>
      </c>
      <c r="I416" s="11" t="s">
        <v>18</v>
      </c>
      <c r="J416" s="11" t="s">
        <v>18</v>
      </c>
      <c r="K416" s="11" t="s">
        <v>19</v>
      </c>
      <c r="L416" s="11" t="s">
        <v>19</v>
      </c>
      <c r="M416" s="11" t="s">
        <v>19</v>
      </c>
      <c r="N416" s="11" t="s">
        <v>19</v>
      </c>
      <c r="O416" s="11" t="s">
        <v>511</v>
      </c>
      <c r="P416" s="11" t="s">
        <v>512</v>
      </c>
      <c r="Q416" s="11" t="s">
        <v>709</v>
      </c>
      <c r="R416" s="11" t="s">
        <v>27</v>
      </c>
      <c r="S416" s="20" t="s">
        <v>27</v>
      </c>
      <c r="T416" s="11" t="s">
        <v>28</v>
      </c>
      <c r="U416" s="11" t="s">
        <v>22</v>
      </c>
      <c r="V416" s="11" t="s">
        <v>22</v>
      </c>
      <c r="W416" s="11" t="s">
        <v>23</v>
      </c>
      <c r="X416" s="11" t="s">
        <v>24</v>
      </c>
      <c r="Y416">
        <v>300</v>
      </c>
      <c r="Z416" t="e">
        <f t="shared" si="14"/>
        <v>#REF!</v>
      </c>
    </row>
    <row r="417" spans="1:26" ht="29" x14ac:dyDescent="0.35">
      <c r="A417" s="24" t="str">
        <f>+IF(B417&lt;&gt;'Terminal Handling Charge'!$B$3,"",IF(COUNTIF(B:B,B417)&gt;0,COUNTIF(B$3:B417,B417),""))</f>
        <v/>
      </c>
      <c r="B417" s="24" t="str">
        <f t="shared" si="13"/>
        <v>Terminal Handling Charge - DestinationFinland</v>
      </c>
      <c r="C417" s="24" t="s">
        <v>703</v>
      </c>
      <c r="D417" s="24" t="s">
        <v>747</v>
      </c>
      <c r="E417" s="1" t="s">
        <v>751</v>
      </c>
      <c r="F417" s="12" t="s">
        <v>31</v>
      </c>
      <c r="G417" s="13">
        <v>44866</v>
      </c>
      <c r="H417" s="11" t="s">
        <v>18</v>
      </c>
      <c r="I417" s="11" t="s">
        <v>18</v>
      </c>
      <c r="J417" s="11" t="s">
        <v>18</v>
      </c>
      <c r="K417" s="11" t="s">
        <v>19</v>
      </c>
      <c r="L417" s="11" t="s">
        <v>19</v>
      </c>
      <c r="M417" s="11" t="s">
        <v>19</v>
      </c>
      <c r="N417" s="11" t="s">
        <v>19</v>
      </c>
      <c r="O417" s="11" t="s">
        <v>433</v>
      </c>
      <c r="P417" s="11" t="s">
        <v>434</v>
      </c>
      <c r="Q417" s="11" t="s">
        <v>703</v>
      </c>
      <c r="R417" s="11" t="s">
        <v>78</v>
      </c>
      <c r="S417" s="20" t="s">
        <v>78</v>
      </c>
      <c r="T417" s="11" t="s">
        <v>34</v>
      </c>
      <c r="U417" s="11" t="s">
        <v>22</v>
      </c>
      <c r="V417" s="11" t="s">
        <v>22</v>
      </c>
      <c r="W417" s="11" t="s">
        <v>23</v>
      </c>
      <c r="X417" s="11" t="s">
        <v>31</v>
      </c>
      <c r="Y417">
        <v>225</v>
      </c>
      <c r="Z417" t="e">
        <f t="shared" si="14"/>
        <v>#REF!</v>
      </c>
    </row>
    <row r="418" spans="1:26" x14ac:dyDescent="0.35">
      <c r="A418" s="24" t="str">
        <f>+IF(B418&lt;&gt;'Terminal Handling Charge'!$B$3,"",IF(COUNTIF(B:B,B418)&gt;0,COUNTIF(B$3:B418,B418),""))</f>
        <v/>
      </c>
      <c r="B418" s="24" t="str">
        <f t="shared" si="13"/>
        <v>Terminal Handling Charge - DestinationFinland</v>
      </c>
      <c r="C418" s="24" t="s">
        <v>703</v>
      </c>
      <c r="D418" s="24" t="s">
        <v>747</v>
      </c>
      <c r="E418" s="1" t="s">
        <v>751</v>
      </c>
      <c r="F418" s="12" t="s">
        <v>31</v>
      </c>
      <c r="G418" s="13">
        <v>44866</v>
      </c>
      <c r="H418" s="11" t="s">
        <v>18</v>
      </c>
      <c r="I418" s="11" t="s">
        <v>18</v>
      </c>
      <c r="J418" s="11" t="s">
        <v>18</v>
      </c>
      <c r="K418" s="11" t="s">
        <v>19</v>
      </c>
      <c r="L418" s="11" t="s">
        <v>19</v>
      </c>
      <c r="M418" s="11" t="s">
        <v>19</v>
      </c>
      <c r="N418" s="11" t="s">
        <v>19</v>
      </c>
      <c r="O418" s="11" t="s">
        <v>433</v>
      </c>
      <c r="P418" s="11" t="s">
        <v>434</v>
      </c>
      <c r="Q418" s="11" t="s">
        <v>703</v>
      </c>
      <c r="R418" s="11" t="s">
        <v>27</v>
      </c>
      <c r="S418" s="20" t="s">
        <v>27</v>
      </c>
      <c r="T418" s="11" t="s">
        <v>28</v>
      </c>
      <c r="U418" s="11" t="s">
        <v>22</v>
      </c>
      <c r="V418" s="11" t="s">
        <v>22</v>
      </c>
      <c r="W418" s="11" t="s">
        <v>23</v>
      </c>
      <c r="X418" s="11" t="s">
        <v>31</v>
      </c>
      <c r="Y418">
        <v>295</v>
      </c>
      <c r="Z418" t="e">
        <f t="shared" si="14"/>
        <v>#REF!</v>
      </c>
    </row>
    <row r="419" spans="1:26" ht="29" x14ac:dyDescent="0.35">
      <c r="A419" s="24" t="str">
        <f>+IF(B419&lt;&gt;'Terminal Handling Charge'!$B$3,"",IF(COUNTIF(B:B,B419)&gt;0,COUNTIF(B$3:B419,B419),""))</f>
        <v/>
      </c>
      <c r="B419" s="24" t="str">
        <f t="shared" si="13"/>
        <v>Terminal Handling Charge - DestinationFinland</v>
      </c>
      <c r="C419" s="24" t="s">
        <v>703</v>
      </c>
      <c r="D419" s="24" t="s">
        <v>747</v>
      </c>
      <c r="E419" s="1" t="s">
        <v>751</v>
      </c>
      <c r="F419" s="12" t="s">
        <v>31</v>
      </c>
      <c r="G419" s="13">
        <v>44866</v>
      </c>
      <c r="H419" s="11" t="s">
        <v>18</v>
      </c>
      <c r="I419" s="11" t="s">
        <v>18</v>
      </c>
      <c r="J419" s="11" t="s">
        <v>18</v>
      </c>
      <c r="K419" s="11" t="s">
        <v>19</v>
      </c>
      <c r="L419" s="11" t="s">
        <v>19</v>
      </c>
      <c r="M419" s="11" t="s">
        <v>19</v>
      </c>
      <c r="N419" s="11" t="s">
        <v>19</v>
      </c>
      <c r="O419" s="11" t="s">
        <v>596</v>
      </c>
      <c r="P419" s="11" t="s">
        <v>597</v>
      </c>
      <c r="Q419" s="11" t="s">
        <v>703</v>
      </c>
      <c r="R419" s="11" t="s">
        <v>78</v>
      </c>
      <c r="S419" s="20" t="s">
        <v>78</v>
      </c>
      <c r="T419" s="11" t="s">
        <v>34</v>
      </c>
      <c r="U419" s="11" t="s">
        <v>22</v>
      </c>
      <c r="V419" s="11" t="s">
        <v>22</v>
      </c>
      <c r="W419" s="11" t="s">
        <v>23</v>
      </c>
      <c r="X419" s="11" t="s">
        <v>31</v>
      </c>
      <c r="Y419">
        <v>225</v>
      </c>
      <c r="Z419" t="e">
        <f t="shared" si="14"/>
        <v>#REF!</v>
      </c>
    </row>
    <row r="420" spans="1:26" x14ac:dyDescent="0.35">
      <c r="A420" s="24" t="str">
        <f>+IF(B420&lt;&gt;'Terminal Handling Charge'!$B$3,"",IF(COUNTIF(B:B,B420)&gt;0,COUNTIF(B$3:B420,B420),""))</f>
        <v/>
      </c>
      <c r="B420" s="24" t="str">
        <f t="shared" si="13"/>
        <v>Terminal Handling Charge - DestinationFinland</v>
      </c>
      <c r="C420" s="24" t="s">
        <v>703</v>
      </c>
      <c r="D420" s="24" t="s">
        <v>747</v>
      </c>
      <c r="E420" s="1" t="s">
        <v>751</v>
      </c>
      <c r="F420" s="12" t="s">
        <v>31</v>
      </c>
      <c r="G420" s="13">
        <v>44866</v>
      </c>
      <c r="H420" s="11" t="s">
        <v>18</v>
      </c>
      <c r="I420" s="11" t="s">
        <v>18</v>
      </c>
      <c r="J420" s="11" t="s">
        <v>18</v>
      </c>
      <c r="K420" s="11" t="s">
        <v>19</v>
      </c>
      <c r="L420" s="11" t="s">
        <v>19</v>
      </c>
      <c r="M420" s="11" t="s">
        <v>19</v>
      </c>
      <c r="N420" s="11" t="s">
        <v>19</v>
      </c>
      <c r="O420" s="11" t="s">
        <v>596</v>
      </c>
      <c r="P420" s="11" t="s">
        <v>597</v>
      </c>
      <c r="Q420" s="11" t="s">
        <v>703</v>
      </c>
      <c r="R420" s="11" t="s">
        <v>27</v>
      </c>
      <c r="S420" s="20" t="s">
        <v>27</v>
      </c>
      <c r="T420" s="11" t="s">
        <v>28</v>
      </c>
      <c r="U420" s="11" t="s">
        <v>22</v>
      </c>
      <c r="V420" s="11" t="s">
        <v>22</v>
      </c>
      <c r="W420" s="11" t="s">
        <v>23</v>
      </c>
      <c r="X420" s="11" t="s">
        <v>31</v>
      </c>
      <c r="Y420">
        <v>295</v>
      </c>
      <c r="Z420" t="e">
        <f t="shared" si="14"/>
        <v>#REF!</v>
      </c>
    </row>
    <row r="421" spans="1:26" x14ac:dyDescent="0.35">
      <c r="A421" s="24" t="str">
        <f>+IF(B421&lt;&gt;'Terminal Handling Charge'!$B$3,"",IF(COUNTIF(B:B,B421)&gt;0,COUNTIF(B$3:B421,B421),""))</f>
        <v/>
      </c>
      <c r="B421" s="24" t="str">
        <f t="shared" si="13"/>
        <v>Terminal Handling Charge - DestinationMozambique</v>
      </c>
      <c r="C421" s="24" t="s">
        <v>694</v>
      </c>
      <c r="D421" s="24" t="s">
        <v>747</v>
      </c>
      <c r="E421" s="1" t="s">
        <v>35</v>
      </c>
      <c r="F421" s="12" t="s">
        <v>755</v>
      </c>
      <c r="G421" s="13">
        <v>44866</v>
      </c>
      <c r="H421" s="11" t="s">
        <v>18</v>
      </c>
      <c r="I421" s="11" t="s">
        <v>18</v>
      </c>
      <c r="J421" s="11" t="s">
        <v>18</v>
      </c>
      <c r="K421" s="11" t="s">
        <v>19</v>
      </c>
      <c r="L421" s="11" t="s">
        <v>19</v>
      </c>
      <c r="M421" s="11" t="s">
        <v>19</v>
      </c>
      <c r="N421" s="11" t="s">
        <v>19</v>
      </c>
      <c r="O421" s="11" t="s">
        <v>83</v>
      </c>
      <c r="P421" s="11" t="s">
        <v>84</v>
      </c>
      <c r="Q421" s="11" t="s">
        <v>694</v>
      </c>
      <c r="R421" s="11" t="s">
        <v>40</v>
      </c>
      <c r="S421" s="20">
        <v>20</v>
      </c>
      <c r="T421" s="11" t="s">
        <v>21</v>
      </c>
      <c r="U421" s="11" t="s">
        <v>22</v>
      </c>
      <c r="V421" s="11" t="s">
        <v>22</v>
      </c>
      <c r="W421" s="11" t="s">
        <v>23</v>
      </c>
      <c r="X421" s="11" t="s">
        <v>24</v>
      </c>
      <c r="Y421">
        <v>105</v>
      </c>
      <c r="Z421" t="e">
        <f t="shared" si="14"/>
        <v>#REF!</v>
      </c>
    </row>
    <row r="422" spans="1:26" x14ac:dyDescent="0.35">
      <c r="A422" s="24" t="str">
        <f>+IF(B422&lt;&gt;'Terminal Handling Charge'!$B$3,"",IF(COUNTIF(B:B,B422)&gt;0,COUNTIF(B$3:B422,B422),""))</f>
        <v/>
      </c>
      <c r="B422" s="24" t="str">
        <f t="shared" si="13"/>
        <v>Terminal Handling Charge - DestinationMozambique</v>
      </c>
      <c r="C422" s="24" t="s">
        <v>694</v>
      </c>
      <c r="D422" s="24" t="s">
        <v>747</v>
      </c>
      <c r="E422" s="1" t="s">
        <v>35</v>
      </c>
      <c r="F422" s="12" t="s">
        <v>755</v>
      </c>
      <c r="G422" s="13">
        <v>44866</v>
      </c>
      <c r="H422" s="11" t="s">
        <v>18</v>
      </c>
      <c r="I422" s="11" t="s">
        <v>18</v>
      </c>
      <c r="J422" s="11" t="s">
        <v>18</v>
      </c>
      <c r="K422" s="11" t="s">
        <v>19</v>
      </c>
      <c r="L422" s="11" t="s">
        <v>19</v>
      </c>
      <c r="M422" s="11" t="s">
        <v>19</v>
      </c>
      <c r="N422" s="11" t="s">
        <v>19</v>
      </c>
      <c r="O422" s="11" t="s">
        <v>83</v>
      </c>
      <c r="P422" s="11" t="s">
        <v>84</v>
      </c>
      <c r="Q422" s="11" t="s">
        <v>694</v>
      </c>
      <c r="R422" s="11" t="s">
        <v>20</v>
      </c>
      <c r="S422" s="20">
        <v>40</v>
      </c>
      <c r="T422" s="11" t="s">
        <v>21</v>
      </c>
      <c r="U422" s="11" t="s">
        <v>22</v>
      </c>
      <c r="V422" s="11" t="s">
        <v>22</v>
      </c>
      <c r="W422" s="11" t="s">
        <v>23</v>
      </c>
      <c r="X422" s="11" t="s">
        <v>24</v>
      </c>
      <c r="Y422">
        <v>180</v>
      </c>
      <c r="Z422" t="e">
        <f t="shared" si="14"/>
        <v>#REF!</v>
      </c>
    </row>
    <row r="423" spans="1:26" x14ac:dyDescent="0.35">
      <c r="A423" s="24" t="str">
        <f>+IF(B423&lt;&gt;'Terminal Handling Charge'!$B$3,"",IF(COUNTIF(B:B,B423)&gt;0,COUNTIF(B$3:B423,B423),""))</f>
        <v/>
      </c>
      <c r="B423" s="24" t="str">
        <f t="shared" si="13"/>
        <v>Terminal Handling Charge - DestinationMozambique</v>
      </c>
      <c r="C423" s="24" t="s">
        <v>694</v>
      </c>
      <c r="D423" s="24" t="s">
        <v>747</v>
      </c>
      <c r="E423" s="1" t="s">
        <v>35</v>
      </c>
      <c r="F423" s="12" t="s">
        <v>755</v>
      </c>
      <c r="G423" s="13">
        <v>44866</v>
      </c>
      <c r="H423" s="11" t="s">
        <v>18</v>
      </c>
      <c r="I423" s="11" t="s">
        <v>18</v>
      </c>
      <c r="J423" s="11" t="s">
        <v>18</v>
      </c>
      <c r="K423" s="11" t="s">
        <v>19</v>
      </c>
      <c r="L423" s="11" t="s">
        <v>19</v>
      </c>
      <c r="M423" s="11" t="s">
        <v>19</v>
      </c>
      <c r="N423" s="11" t="s">
        <v>19</v>
      </c>
      <c r="O423" s="11" t="s">
        <v>83</v>
      </c>
      <c r="P423" s="11" t="s">
        <v>84</v>
      </c>
      <c r="Q423" s="11" t="s">
        <v>694</v>
      </c>
      <c r="R423" s="11" t="s">
        <v>65</v>
      </c>
      <c r="S423" s="20">
        <v>45</v>
      </c>
      <c r="T423" s="11" t="s">
        <v>21</v>
      </c>
      <c r="U423" s="11" t="s">
        <v>22</v>
      </c>
      <c r="V423" s="11" t="s">
        <v>22</v>
      </c>
      <c r="W423" s="11" t="s">
        <v>23</v>
      </c>
      <c r="X423" s="11" t="s">
        <v>24</v>
      </c>
      <c r="Y423">
        <v>180</v>
      </c>
      <c r="Z423" t="e">
        <f t="shared" si="14"/>
        <v>#REF!</v>
      </c>
    </row>
    <row r="424" spans="1:26" x14ac:dyDescent="0.35">
      <c r="A424" s="24" t="str">
        <f>+IF(B424&lt;&gt;'Terminal Handling Charge'!$B$3,"",IF(COUNTIF(B:B,B424)&gt;0,COUNTIF(B$3:B424,B424),""))</f>
        <v/>
      </c>
      <c r="B424" s="24" t="str">
        <f t="shared" si="13"/>
        <v>Terminal Handling Charge - DestinationMozambique</v>
      </c>
      <c r="C424" s="24" t="s">
        <v>694</v>
      </c>
      <c r="D424" s="24" t="s">
        <v>747</v>
      </c>
      <c r="E424" s="1" t="s">
        <v>35</v>
      </c>
      <c r="F424" s="12" t="s">
        <v>755</v>
      </c>
      <c r="G424" s="13">
        <v>44866</v>
      </c>
      <c r="H424" s="11" t="s">
        <v>18</v>
      </c>
      <c r="I424" s="11" t="s">
        <v>18</v>
      </c>
      <c r="J424" s="11" t="s">
        <v>18</v>
      </c>
      <c r="K424" s="11" t="s">
        <v>19</v>
      </c>
      <c r="L424" s="11" t="s">
        <v>19</v>
      </c>
      <c r="M424" s="11" t="s">
        <v>19</v>
      </c>
      <c r="N424" s="11" t="s">
        <v>19</v>
      </c>
      <c r="O424" s="11" t="s">
        <v>83</v>
      </c>
      <c r="P424" s="11" t="s">
        <v>84</v>
      </c>
      <c r="Q424" s="11" t="s">
        <v>694</v>
      </c>
      <c r="R424" s="11" t="s">
        <v>762</v>
      </c>
      <c r="S424" s="20">
        <v>20</v>
      </c>
      <c r="T424" s="11" t="s">
        <v>28</v>
      </c>
      <c r="U424" s="11" t="s">
        <v>22</v>
      </c>
      <c r="V424" s="11" t="s">
        <v>22</v>
      </c>
      <c r="W424" s="11" t="s">
        <v>23</v>
      </c>
      <c r="X424" s="11" t="s">
        <v>24</v>
      </c>
      <c r="Y424">
        <v>175</v>
      </c>
      <c r="Z424" t="e">
        <f t="shared" si="14"/>
        <v>#REF!</v>
      </c>
    </row>
    <row r="425" spans="1:26" x14ac:dyDescent="0.35">
      <c r="A425" s="24" t="str">
        <f>+IF(B425&lt;&gt;'Terminal Handling Charge'!$B$3,"",IF(COUNTIF(B:B,B425)&gt;0,COUNTIF(B$3:B425,B425),""))</f>
        <v/>
      </c>
      <c r="B425" s="24" t="str">
        <f t="shared" si="13"/>
        <v>Terminal Handling Charge - DestinationMozambique</v>
      </c>
      <c r="C425" s="24" t="s">
        <v>694</v>
      </c>
      <c r="D425" s="24" t="s">
        <v>747</v>
      </c>
      <c r="E425" s="1" t="s">
        <v>35</v>
      </c>
      <c r="F425" s="12" t="s">
        <v>755</v>
      </c>
      <c r="G425" s="13">
        <v>44866</v>
      </c>
      <c r="H425" s="11" t="s">
        <v>18</v>
      </c>
      <c r="I425" s="11" t="s">
        <v>18</v>
      </c>
      <c r="J425" s="11" t="s">
        <v>18</v>
      </c>
      <c r="K425" s="11" t="s">
        <v>19</v>
      </c>
      <c r="L425" s="11" t="s">
        <v>19</v>
      </c>
      <c r="M425" s="11" t="s">
        <v>19</v>
      </c>
      <c r="N425" s="11" t="s">
        <v>19</v>
      </c>
      <c r="O425" s="11" t="s">
        <v>83</v>
      </c>
      <c r="P425" s="11" t="s">
        <v>84</v>
      </c>
      <c r="Q425" s="11" t="s">
        <v>694</v>
      </c>
      <c r="R425" s="11" t="s">
        <v>38</v>
      </c>
      <c r="S425" s="20">
        <v>40</v>
      </c>
      <c r="T425" s="11" t="s">
        <v>28</v>
      </c>
      <c r="U425" s="11" t="s">
        <v>22</v>
      </c>
      <c r="V425" s="11" t="s">
        <v>22</v>
      </c>
      <c r="W425" s="11" t="s">
        <v>23</v>
      </c>
      <c r="X425" s="11" t="s">
        <v>24</v>
      </c>
      <c r="Y425">
        <v>240</v>
      </c>
      <c r="Z425" t="e">
        <f t="shared" si="14"/>
        <v>#REF!</v>
      </c>
    </row>
    <row r="426" spans="1:26" x14ac:dyDescent="0.35">
      <c r="A426" s="24" t="str">
        <f>+IF(B426&lt;&gt;'Terminal Handling Charge'!$B$3,"",IF(COUNTIF(B:B,B426)&gt;0,COUNTIF(B$3:B426,B426),""))</f>
        <v/>
      </c>
      <c r="B426" s="24" t="str">
        <f t="shared" si="13"/>
        <v>Terminal Handling Charge - DestinationChile</v>
      </c>
      <c r="C426" s="24" t="s">
        <v>724</v>
      </c>
      <c r="D426" s="24" t="s">
        <v>747</v>
      </c>
      <c r="E426" s="1" t="s">
        <v>227</v>
      </c>
      <c r="F426" s="12" t="s">
        <v>757</v>
      </c>
      <c r="G426" s="13">
        <v>44866</v>
      </c>
      <c r="H426" s="11" t="s">
        <v>18</v>
      </c>
      <c r="I426" s="11" t="s">
        <v>18</v>
      </c>
      <c r="J426" s="11" t="s">
        <v>18</v>
      </c>
      <c r="K426" s="11" t="s">
        <v>19</v>
      </c>
      <c r="L426" s="11" t="s">
        <v>19</v>
      </c>
      <c r="M426" s="11" t="s">
        <v>19</v>
      </c>
      <c r="N426" s="11" t="s">
        <v>19</v>
      </c>
      <c r="O426" s="11" t="s">
        <v>610</v>
      </c>
      <c r="P426" s="11" t="s">
        <v>611</v>
      </c>
      <c r="Q426" s="11" t="s">
        <v>724</v>
      </c>
      <c r="R426" s="11" t="s">
        <v>30</v>
      </c>
      <c r="S426" s="20" t="s">
        <v>30</v>
      </c>
      <c r="T426" s="11" t="s">
        <v>21</v>
      </c>
      <c r="U426" s="11" t="s">
        <v>22</v>
      </c>
      <c r="V426" s="11" t="s">
        <v>22</v>
      </c>
      <c r="W426" s="11" t="s">
        <v>23</v>
      </c>
      <c r="X426" s="11" t="s">
        <v>24</v>
      </c>
      <c r="Y426">
        <v>140</v>
      </c>
      <c r="Z426" t="e">
        <f t="shared" si="14"/>
        <v>#REF!</v>
      </c>
    </row>
    <row r="427" spans="1:26" x14ac:dyDescent="0.35">
      <c r="A427" s="24" t="str">
        <f>+IF(B427&lt;&gt;'Terminal Handling Charge'!$B$3,"",IF(COUNTIF(B:B,B427)&gt;0,COUNTIF(B$3:B427,B427),""))</f>
        <v/>
      </c>
      <c r="B427" s="24" t="str">
        <f t="shared" si="13"/>
        <v>Terminal Handling Charge - DestinationChile</v>
      </c>
      <c r="C427" s="24" t="s">
        <v>724</v>
      </c>
      <c r="D427" s="24" t="s">
        <v>747</v>
      </c>
      <c r="E427" s="1" t="s">
        <v>227</v>
      </c>
      <c r="F427" s="12" t="s">
        <v>757</v>
      </c>
      <c r="G427" s="13">
        <v>44866</v>
      </c>
      <c r="H427" s="11" t="s">
        <v>18</v>
      </c>
      <c r="I427" s="11" t="s">
        <v>18</v>
      </c>
      <c r="J427" s="11" t="s">
        <v>18</v>
      </c>
      <c r="K427" s="11" t="s">
        <v>19</v>
      </c>
      <c r="L427" s="11" t="s">
        <v>19</v>
      </c>
      <c r="M427" s="11" t="s">
        <v>19</v>
      </c>
      <c r="N427" s="11" t="s">
        <v>19</v>
      </c>
      <c r="O427" s="11" t="s">
        <v>610</v>
      </c>
      <c r="P427" s="11" t="s">
        <v>611</v>
      </c>
      <c r="Q427" s="11" t="s">
        <v>724</v>
      </c>
      <c r="R427" s="11" t="s">
        <v>27</v>
      </c>
      <c r="S427" s="20" t="s">
        <v>27</v>
      </c>
      <c r="T427" s="11" t="s">
        <v>28</v>
      </c>
      <c r="U427" s="11" t="s">
        <v>22</v>
      </c>
      <c r="V427" s="11" t="s">
        <v>22</v>
      </c>
      <c r="W427" s="11" t="s">
        <v>23</v>
      </c>
      <c r="X427" s="11" t="s">
        <v>24</v>
      </c>
      <c r="Y427">
        <v>270</v>
      </c>
      <c r="Z427" t="e">
        <f t="shared" si="14"/>
        <v>#REF!</v>
      </c>
    </row>
    <row r="428" spans="1:26" ht="29" x14ac:dyDescent="0.35">
      <c r="A428" s="24" t="str">
        <f>+IF(B428&lt;&gt;'Terminal Handling Charge'!$B$3,"",IF(COUNTIF(B:B,B428)&gt;0,COUNTIF(B$3:B428,B428),""))</f>
        <v/>
      </c>
      <c r="B428" s="24" t="str">
        <f t="shared" si="13"/>
        <v>Terminal Handling Charge - DestinationGuatemala</v>
      </c>
      <c r="C428" s="24" t="s">
        <v>723</v>
      </c>
      <c r="D428" s="24" t="s">
        <v>747</v>
      </c>
      <c r="E428" s="1" t="s">
        <v>207</v>
      </c>
      <c r="F428" s="12" t="s">
        <v>757</v>
      </c>
      <c r="G428" s="13">
        <v>44866</v>
      </c>
      <c r="H428" s="11" t="s">
        <v>18</v>
      </c>
      <c r="I428" s="11" t="s">
        <v>18</v>
      </c>
      <c r="J428" s="11" t="s">
        <v>18</v>
      </c>
      <c r="K428" s="11" t="s">
        <v>19</v>
      </c>
      <c r="L428" s="11" t="s">
        <v>19</v>
      </c>
      <c r="M428" s="11" t="s">
        <v>19</v>
      </c>
      <c r="N428" s="11" t="s">
        <v>19</v>
      </c>
      <c r="O428" s="11" t="s">
        <v>223</v>
      </c>
      <c r="P428" s="11" t="s">
        <v>224</v>
      </c>
      <c r="Q428" s="11" t="s">
        <v>723</v>
      </c>
      <c r="R428" s="11" t="s">
        <v>78</v>
      </c>
      <c r="S428" s="20" t="s">
        <v>78</v>
      </c>
      <c r="T428" s="11" t="s">
        <v>32</v>
      </c>
      <c r="U428" s="11" t="s">
        <v>22</v>
      </c>
      <c r="V428" s="11" t="s">
        <v>22</v>
      </c>
      <c r="W428" s="11" t="s">
        <v>23</v>
      </c>
      <c r="X428" s="11" t="s">
        <v>24</v>
      </c>
      <c r="Y428">
        <v>230</v>
      </c>
      <c r="Z428" t="e">
        <f t="shared" si="14"/>
        <v>#REF!</v>
      </c>
    </row>
    <row r="429" spans="1:26" x14ac:dyDescent="0.35">
      <c r="A429" s="24" t="str">
        <f>+IF(B429&lt;&gt;'Terminal Handling Charge'!$B$3,"",IF(COUNTIF(B:B,B429)&gt;0,COUNTIF(B$3:B429,B429),""))</f>
        <v/>
      </c>
      <c r="B429" s="24" t="str">
        <f t="shared" si="13"/>
        <v>Terminal Handling Charge - DestinationChile</v>
      </c>
      <c r="C429" s="24" t="s">
        <v>724</v>
      </c>
      <c r="D429" s="24" t="s">
        <v>747</v>
      </c>
      <c r="E429" s="1" t="s">
        <v>227</v>
      </c>
      <c r="F429" s="12" t="s">
        <v>757</v>
      </c>
      <c r="G429" s="13">
        <v>44866</v>
      </c>
      <c r="H429" s="11" t="s">
        <v>18</v>
      </c>
      <c r="I429" s="11" t="s">
        <v>18</v>
      </c>
      <c r="J429" s="11" t="s">
        <v>18</v>
      </c>
      <c r="K429" s="11" t="s">
        <v>19</v>
      </c>
      <c r="L429" s="11" t="s">
        <v>19</v>
      </c>
      <c r="M429" s="11" t="s">
        <v>19</v>
      </c>
      <c r="N429" s="11" t="s">
        <v>19</v>
      </c>
      <c r="O429" s="11" t="s">
        <v>519</v>
      </c>
      <c r="P429" s="11" t="s">
        <v>520</v>
      </c>
      <c r="Q429" s="11" t="s">
        <v>724</v>
      </c>
      <c r="R429" s="11" t="s">
        <v>30</v>
      </c>
      <c r="S429" s="20" t="s">
        <v>30</v>
      </c>
      <c r="T429" s="11" t="s">
        <v>21</v>
      </c>
      <c r="U429" s="11" t="s">
        <v>22</v>
      </c>
      <c r="V429" s="11" t="s">
        <v>22</v>
      </c>
      <c r="W429" s="11" t="s">
        <v>23</v>
      </c>
      <c r="X429" s="11" t="s">
        <v>24</v>
      </c>
      <c r="Y429">
        <v>140</v>
      </c>
      <c r="Z429" t="e">
        <f t="shared" si="14"/>
        <v>#REF!</v>
      </c>
    </row>
    <row r="430" spans="1:26" x14ac:dyDescent="0.35">
      <c r="A430" s="24" t="str">
        <f>+IF(B430&lt;&gt;'Terminal Handling Charge'!$B$3,"",IF(COUNTIF(B:B,B430)&gt;0,COUNTIF(B$3:B430,B430),""))</f>
        <v/>
      </c>
      <c r="B430" s="24" t="str">
        <f t="shared" si="13"/>
        <v>Terminal Handling Charge - DestinationChile</v>
      </c>
      <c r="C430" s="24" t="s">
        <v>724</v>
      </c>
      <c r="D430" s="24" t="s">
        <v>747</v>
      </c>
      <c r="E430" s="1" t="s">
        <v>227</v>
      </c>
      <c r="F430" s="12" t="s">
        <v>757</v>
      </c>
      <c r="G430" s="13">
        <v>44866</v>
      </c>
      <c r="H430" s="11" t="s">
        <v>18</v>
      </c>
      <c r="I430" s="11" t="s">
        <v>18</v>
      </c>
      <c r="J430" s="11" t="s">
        <v>18</v>
      </c>
      <c r="K430" s="11" t="s">
        <v>19</v>
      </c>
      <c r="L430" s="11" t="s">
        <v>19</v>
      </c>
      <c r="M430" s="11" t="s">
        <v>19</v>
      </c>
      <c r="N430" s="11" t="s">
        <v>19</v>
      </c>
      <c r="O430" s="11" t="s">
        <v>519</v>
      </c>
      <c r="P430" s="11" t="s">
        <v>520</v>
      </c>
      <c r="Q430" s="11" t="s">
        <v>724</v>
      </c>
      <c r="R430" s="11" t="s">
        <v>27</v>
      </c>
      <c r="S430" s="20" t="s">
        <v>27</v>
      </c>
      <c r="T430" s="11" t="s">
        <v>28</v>
      </c>
      <c r="U430" s="11" t="s">
        <v>22</v>
      </c>
      <c r="V430" s="11" t="s">
        <v>22</v>
      </c>
      <c r="W430" s="11" t="s">
        <v>23</v>
      </c>
      <c r="X430" s="11" t="s">
        <v>24</v>
      </c>
      <c r="Y430">
        <v>270</v>
      </c>
      <c r="Z430" t="e">
        <f t="shared" si="14"/>
        <v>#REF!</v>
      </c>
    </row>
    <row r="431" spans="1:26" x14ac:dyDescent="0.35">
      <c r="A431" s="24" t="str">
        <f>+IF(B431&lt;&gt;'Terminal Handling Charge'!$B$3,"",IF(COUNTIF(B:B,B431)&gt;0,COUNTIF(B$3:B431,B431),""))</f>
        <v/>
      </c>
      <c r="B431" s="24" t="str">
        <f t="shared" si="13"/>
        <v>Terminal Handling Charge - DestinationCosta Rica</v>
      </c>
      <c r="C431" s="24" t="s">
        <v>701</v>
      </c>
      <c r="D431" s="24" t="s">
        <v>747</v>
      </c>
      <c r="E431" s="1" t="s">
        <v>101</v>
      </c>
      <c r="F431" s="12" t="s">
        <v>757</v>
      </c>
      <c r="G431" s="13">
        <v>44866</v>
      </c>
      <c r="H431" s="11" t="s">
        <v>18</v>
      </c>
      <c r="I431" s="11" t="s">
        <v>18</v>
      </c>
      <c r="J431" s="11" t="s">
        <v>18</v>
      </c>
      <c r="K431" s="11" t="s">
        <v>19</v>
      </c>
      <c r="L431" s="11" t="s">
        <v>19</v>
      </c>
      <c r="M431" s="11" t="s">
        <v>19</v>
      </c>
      <c r="N431" s="11" t="s">
        <v>19</v>
      </c>
      <c r="O431" s="11" t="s">
        <v>130</v>
      </c>
      <c r="P431" s="11" t="s">
        <v>131</v>
      </c>
      <c r="Q431" s="11" t="s">
        <v>701</v>
      </c>
      <c r="R431" s="11" t="s">
        <v>30</v>
      </c>
      <c r="S431" s="20" t="s">
        <v>30</v>
      </c>
      <c r="T431" s="11" t="s">
        <v>21</v>
      </c>
      <c r="U431" s="11" t="s">
        <v>22</v>
      </c>
      <c r="V431" s="11" t="s">
        <v>22</v>
      </c>
      <c r="W431" s="11" t="s">
        <v>23</v>
      </c>
      <c r="X431" s="11" t="s">
        <v>24</v>
      </c>
      <c r="Y431">
        <v>430</v>
      </c>
      <c r="Z431" t="e">
        <f t="shared" si="14"/>
        <v>#REF!</v>
      </c>
    </row>
    <row r="432" spans="1:26" x14ac:dyDescent="0.35">
      <c r="A432" s="24" t="str">
        <f>+IF(B432&lt;&gt;'Terminal Handling Charge'!$B$3,"",IF(COUNTIF(B:B,B432)&gt;0,COUNTIF(B$3:B432,B432),""))</f>
        <v/>
      </c>
      <c r="B432" s="24" t="str">
        <f t="shared" si="13"/>
        <v>Terminal Handling Charge - DestinationCosta Rica</v>
      </c>
      <c r="C432" s="24" t="s">
        <v>701</v>
      </c>
      <c r="D432" s="24" t="s">
        <v>747</v>
      </c>
      <c r="E432" s="1" t="s">
        <v>101</v>
      </c>
      <c r="F432" s="12" t="s">
        <v>757</v>
      </c>
      <c r="G432" s="13">
        <v>44866</v>
      </c>
      <c r="H432" s="11" t="s">
        <v>18</v>
      </c>
      <c r="I432" s="11" t="s">
        <v>18</v>
      </c>
      <c r="J432" s="11" t="s">
        <v>18</v>
      </c>
      <c r="K432" s="11" t="s">
        <v>19</v>
      </c>
      <c r="L432" s="11" t="s">
        <v>19</v>
      </c>
      <c r="M432" s="11" t="s">
        <v>19</v>
      </c>
      <c r="N432" s="11" t="s">
        <v>19</v>
      </c>
      <c r="O432" s="11" t="s">
        <v>130</v>
      </c>
      <c r="P432" s="11" t="s">
        <v>131</v>
      </c>
      <c r="Q432" s="11" t="s">
        <v>701</v>
      </c>
      <c r="R432" s="11" t="s">
        <v>27</v>
      </c>
      <c r="S432" s="20" t="s">
        <v>27</v>
      </c>
      <c r="T432" s="11" t="s">
        <v>28</v>
      </c>
      <c r="U432" s="11" t="s">
        <v>22</v>
      </c>
      <c r="V432" s="11" t="s">
        <v>22</v>
      </c>
      <c r="W432" s="11" t="s">
        <v>23</v>
      </c>
      <c r="X432" s="11" t="s">
        <v>24</v>
      </c>
      <c r="Y432">
        <v>625</v>
      </c>
      <c r="Z432" t="e">
        <f t="shared" si="14"/>
        <v>#REF!</v>
      </c>
    </row>
    <row r="433" spans="1:26" x14ac:dyDescent="0.35">
      <c r="A433" s="24" t="str">
        <f>+IF(B433&lt;&gt;'Terminal Handling Charge'!$B$3,"",IF(COUNTIF(B:B,B433)&gt;0,COUNTIF(B$3:B433,B433),""))</f>
        <v/>
      </c>
      <c r="B433" s="24" t="str">
        <f t="shared" si="13"/>
        <v>Terminal Handling Charge - DestinationArgentina</v>
      </c>
      <c r="C433" s="24" t="s">
        <v>697</v>
      </c>
      <c r="D433" s="24" t="s">
        <v>747</v>
      </c>
      <c r="E433" s="1" t="s">
        <v>55</v>
      </c>
      <c r="F433" s="12" t="s">
        <v>757</v>
      </c>
      <c r="G433" s="13">
        <v>44866</v>
      </c>
      <c r="H433" s="11" t="s">
        <v>18</v>
      </c>
      <c r="I433" s="11" t="s">
        <v>18</v>
      </c>
      <c r="J433" s="11" t="s">
        <v>18</v>
      </c>
      <c r="K433" s="11" t="s">
        <v>19</v>
      </c>
      <c r="L433" s="11" t="s">
        <v>19</v>
      </c>
      <c r="M433" s="11" t="s">
        <v>19</v>
      </c>
      <c r="N433" s="11" t="s">
        <v>19</v>
      </c>
      <c r="O433" s="11" t="s">
        <v>189</v>
      </c>
      <c r="P433" s="11" t="s">
        <v>190</v>
      </c>
      <c r="Q433" s="11" t="s">
        <v>697</v>
      </c>
      <c r="R433" s="11" t="s">
        <v>40</v>
      </c>
      <c r="S433" s="20">
        <v>20</v>
      </c>
      <c r="T433" s="11" t="s">
        <v>21</v>
      </c>
      <c r="U433" s="11" t="s">
        <v>22</v>
      </c>
      <c r="V433" s="11" t="s">
        <v>22</v>
      </c>
      <c r="W433" s="11" t="s">
        <v>23</v>
      </c>
      <c r="X433" s="11" t="s">
        <v>24</v>
      </c>
      <c r="Y433">
        <v>460</v>
      </c>
      <c r="Z433" t="e">
        <f t="shared" si="14"/>
        <v>#REF!</v>
      </c>
    </row>
    <row r="434" spans="1:26" x14ac:dyDescent="0.35">
      <c r="A434" s="24" t="str">
        <f>+IF(B434&lt;&gt;'Terminal Handling Charge'!$B$3,"",IF(COUNTIF(B:B,B434)&gt;0,COUNTIF(B$3:B434,B434),""))</f>
        <v/>
      </c>
      <c r="B434" s="24" t="str">
        <f t="shared" si="13"/>
        <v>Terminal Handling Charge - DestinationArgentina</v>
      </c>
      <c r="C434" s="24" t="s">
        <v>697</v>
      </c>
      <c r="D434" s="24" t="s">
        <v>747</v>
      </c>
      <c r="E434" s="1" t="s">
        <v>55</v>
      </c>
      <c r="F434" s="12" t="s">
        <v>757</v>
      </c>
      <c r="G434" s="13">
        <v>44866</v>
      </c>
      <c r="H434" s="11" t="s">
        <v>18</v>
      </c>
      <c r="I434" s="11" t="s">
        <v>18</v>
      </c>
      <c r="J434" s="11" t="s">
        <v>18</v>
      </c>
      <c r="K434" s="11" t="s">
        <v>19</v>
      </c>
      <c r="L434" s="11" t="s">
        <v>19</v>
      </c>
      <c r="M434" s="11" t="s">
        <v>19</v>
      </c>
      <c r="N434" s="11" t="s">
        <v>19</v>
      </c>
      <c r="O434" s="11" t="s">
        <v>189</v>
      </c>
      <c r="P434" s="11" t="s">
        <v>190</v>
      </c>
      <c r="Q434" s="11" t="s">
        <v>697</v>
      </c>
      <c r="R434" s="11" t="s">
        <v>20</v>
      </c>
      <c r="S434" s="20">
        <v>40</v>
      </c>
      <c r="T434" s="11" t="s">
        <v>21</v>
      </c>
      <c r="U434" s="11" t="s">
        <v>22</v>
      </c>
      <c r="V434" s="11" t="s">
        <v>22</v>
      </c>
      <c r="W434" s="11" t="s">
        <v>23</v>
      </c>
      <c r="X434" s="11" t="s">
        <v>24</v>
      </c>
      <c r="Y434">
        <v>460</v>
      </c>
      <c r="Z434" t="e">
        <f t="shared" si="14"/>
        <v>#REF!</v>
      </c>
    </row>
    <row r="435" spans="1:26" x14ac:dyDescent="0.35">
      <c r="A435" s="24" t="str">
        <f>+IF(B435&lt;&gt;'Terminal Handling Charge'!$B$3,"",IF(COUNTIF(B:B,B435)&gt;0,COUNTIF(B$3:B435,B435),""))</f>
        <v/>
      </c>
      <c r="B435" s="24" t="str">
        <f t="shared" si="13"/>
        <v>Terminal Handling Charge - DestinationArgentina</v>
      </c>
      <c r="C435" s="24" t="s">
        <v>697</v>
      </c>
      <c r="D435" s="24" t="s">
        <v>747</v>
      </c>
      <c r="E435" s="1" t="s">
        <v>55</v>
      </c>
      <c r="F435" s="12" t="s">
        <v>757</v>
      </c>
      <c r="G435" s="13">
        <v>44866</v>
      </c>
      <c r="H435" s="11" t="s">
        <v>18</v>
      </c>
      <c r="I435" s="11" t="s">
        <v>18</v>
      </c>
      <c r="J435" s="11" t="s">
        <v>18</v>
      </c>
      <c r="K435" s="11" t="s">
        <v>19</v>
      </c>
      <c r="L435" s="11" t="s">
        <v>19</v>
      </c>
      <c r="M435" s="11" t="s">
        <v>19</v>
      </c>
      <c r="N435" s="11" t="s">
        <v>19</v>
      </c>
      <c r="O435" s="11" t="s">
        <v>189</v>
      </c>
      <c r="P435" s="11" t="s">
        <v>190</v>
      </c>
      <c r="Q435" s="11" t="s">
        <v>697</v>
      </c>
      <c r="R435" s="11" t="s">
        <v>65</v>
      </c>
      <c r="S435" s="20">
        <v>45</v>
      </c>
      <c r="T435" s="11" t="s">
        <v>21</v>
      </c>
      <c r="U435" s="11" t="s">
        <v>22</v>
      </c>
      <c r="V435" s="11" t="s">
        <v>22</v>
      </c>
      <c r="W435" s="11" t="s">
        <v>23</v>
      </c>
      <c r="X435" s="11" t="s">
        <v>24</v>
      </c>
      <c r="Y435">
        <v>460</v>
      </c>
      <c r="Z435" t="e">
        <f t="shared" si="14"/>
        <v>#REF!</v>
      </c>
    </row>
    <row r="436" spans="1:26" x14ac:dyDescent="0.35">
      <c r="A436" s="24" t="str">
        <f>+IF(B436&lt;&gt;'Terminal Handling Charge'!$B$3,"",IF(COUNTIF(B:B,B436)&gt;0,COUNTIF(B$3:B436,B436),""))</f>
        <v/>
      </c>
      <c r="B436" s="24" t="str">
        <f t="shared" si="13"/>
        <v>Terminal Handling Charge - DestinationArgentina</v>
      </c>
      <c r="C436" s="24" t="s">
        <v>697</v>
      </c>
      <c r="D436" s="24" t="s">
        <v>747</v>
      </c>
      <c r="E436" s="1" t="s">
        <v>55</v>
      </c>
      <c r="F436" s="12" t="s">
        <v>757</v>
      </c>
      <c r="G436" s="13">
        <v>44866</v>
      </c>
      <c r="H436" s="11" t="s">
        <v>18</v>
      </c>
      <c r="I436" s="11" t="s">
        <v>18</v>
      </c>
      <c r="J436" s="11" t="s">
        <v>18</v>
      </c>
      <c r="K436" s="11" t="s">
        <v>19</v>
      </c>
      <c r="L436" s="11" t="s">
        <v>19</v>
      </c>
      <c r="M436" s="11" t="s">
        <v>19</v>
      </c>
      <c r="N436" s="11" t="s">
        <v>19</v>
      </c>
      <c r="O436" s="11" t="s">
        <v>189</v>
      </c>
      <c r="P436" s="11" t="s">
        <v>190</v>
      </c>
      <c r="Q436" s="11" t="s">
        <v>697</v>
      </c>
      <c r="R436" s="11" t="s">
        <v>762</v>
      </c>
      <c r="S436" s="20">
        <v>20</v>
      </c>
      <c r="T436" s="11" t="s">
        <v>28</v>
      </c>
      <c r="U436" s="11" t="s">
        <v>22</v>
      </c>
      <c r="V436" s="11" t="s">
        <v>22</v>
      </c>
      <c r="W436" s="11" t="s">
        <v>23</v>
      </c>
      <c r="X436" s="11" t="s">
        <v>24</v>
      </c>
      <c r="Y436">
        <v>575</v>
      </c>
      <c r="Z436" t="e">
        <f t="shared" si="14"/>
        <v>#REF!</v>
      </c>
    </row>
    <row r="437" spans="1:26" x14ac:dyDescent="0.35">
      <c r="A437" s="24" t="str">
        <f>+IF(B437&lt;&gt;'Terminal Handling Charge'!$B$3,"",IF(COUNTIF(B:B,B437)&gt;0,COUNTIF(B$3:B437,B437),""))</f>
        <v/>
      </c>
      <c r="B437" s="24" t="str">
        <f t="shared" si="13"/>
        <v>Terminal Handling Charge - DestinationArgentina</v>
      </c>
      <c r="C437" s="24" t="s">
        <v>697</v>
      </c>
      <c r="D437" s="24" t="s">
        <v>747</v>
      </c>
      <c r="E437" s="1" t="s">
        <v>55</v>
      </c>
      <c r="F437" s="12" t="s">
        <v>757</v>
      </c>
      <c r="G437" s="13">
        <v>44866</v>
      </c>
      <c r="H437" s="11" t="s">
        <v>18</v>
      </c>
      <c r="I437" s="11" t="s">
        <v>18</v>
      </c>
      <c r="J437" s="11" t="s">
        <v>18</v>
      </c>
      <c r="K437" s="11" t="s">
        <v>19</v>
      </c>
      <c r="L437" s="11" t="s">
        <v>19</v>
      </c>
      <c r="M437" s="11" t="s">
        <v>19</v>
      </c>
      <c r="N437" s="11" t="s">
        <v>19</v>
      </c>
      <c r="O437" s="11" t="s">
        <v>189</v>
      </c>
      <c r="P437" s="11" t="s">
        <v>190</v>
      </c>
      <c r="Q437" s="11" t="s">
        <v>697</v>
      </c>
      <c r="R437" s="11" t="s">
        <v>38</v>
      </c>
      <c r="S437" s="20">
        <v>40</v>
      </c>
      <c r="T437" s="11" t="s">
        <v>28</v>
      </c>
      <c r="U437" s="11" t="s">
        <v>22</v>
      </c>
      <c r="V437" s="11" t="s">
        <v>22</v>
      </c>
      <c r="W437" s="11" t="s">
        <v>23</v>
      </c>
      <c r="X437" s="11" t="s">
        <v>24</v>
      </c>
      <c r="Y437">
        <v>575</v>
      </c>
      <c r="Z437" t="e">
        <f t="shared" si="14"/>
        <v>#REF!</v>
      </c>
    </row>
    <row r="438" spans="1:26" ht="29" x14ac:dyDescent="0.35">
      <c r="A438" s="24" t="str">
        <f>+IF(B438&lt;&gt;'Terminal Handling Charge'!$B$3,"",IF(COUNTIF(B:B,B438)&gt;0,COUNTIF(B$3:B438,B438),""))</f>
        <v/>
      </c>
      <c r="B438" s="24" t="str">
        <f t="shared" si="13"/>
        <v>Terminal Handling Charge - DestinationCosta Rica</v>
      </c>
      <c r="C438" s="24" t="s">
        <v>701</v>
      </c>
      <c r="D438" s="24" t="s">
        <v>747</v>
      </c>
      <c r="E438" s="1" t="s">
        <v>101</v>
      </c>
      <c r="F438" s="12" t="s">
        <v>757</v>
      </c>
      <c r="G438" s="13">
        <v>44866</v>
      </c>
      <c r="H438" s="11" t="s">
        <v>18</v>
      </c>
      <c r="I438" s="11" t="s">
        <v>18</v>
      </c>
      <c r="J438" s="11" t="s">
        <v>18</v>
      </c>
      <c r="K438" s="11" t="s">
        <v>19</v>
      </c>
      <c r="L438" s="11" t="s">
        <v>19</v>
      </c>
      <c r="M438" s="11" t="s">
        <v>19</v>
      </c>
      <c r="N438" s="11" t="s">
        <v>19</v>
      </c>
      <c r="O438" s="11" t="s">
        <v>151</v>
      </c>
      <c r="P438" s="11" t="s">
        <v>152</v>
      </c>
      <c r="Q438" s="11" t="s">
        <v>701</v>
      </c>
      <c r="R438" s="11" t="s">
        <v>78</v>
      </c>
      <c r="S438" s="20" t="s">
        <v>78</v>
      </c>
      <c r="T438" s="11" t="s">
        <v>32</v>
      </c>
      <c r="U438" s="11" t="s">
        <v>22</v>
      </c>
      <c r="V438" s="11" t="s">
        <v>22</v>
      </c>
      <c r="W438" s="11" t="s">
        <v>23</v>
      </c>
      <c r="X438" s="11" t="s">
        <v>24</v>
      </c>
      <c r="Y438">
        <v>225</v>
      </c>
      <c r="Z438" t="e">
        <f t="shared" si="14"/>
        <v>#REF!</v>
      </c>
    </row>
    <row r="439" spans="1:26" x14ac:dyDescent="0.35">
      <c r="A439" s="24" t="str">
        <f>+IF(B439&lt;&gt;'Terminal Handling Charge'!$B$3,"",IF(COUNTIF(B:B,B439)&gt;0,COUNTIF(B$3:B439,B439),""))</f>
        <v/>
      </c>
      <c r="B439" s="24" t="str">
        <f t="shared" si="13"/>
        <v>Terminal Handling Charge - DestinationArgentina</v>
      </c>
      <c r="C439" s="24" t="s">
        <v>697</v>
      </c>
      <c r="D439" s="24" t="s">
        <v>747</v>
      </c>
      <c r="E439" s="1" t="s">
        <v>55</v>
      </c>
      <c r="F439" s="12" t="s">
        <v>757</v>
      </c>
      <c r="G439" s="13">
        <v>44866</v>
      </c>
      <c r="H439" s="11" t="s">
        <v>18</v>
      </c>
      <c r="I439" s="11" t="s">
        <v>18</v>
      </c>
      <c r="J439" s="11" t="s">
        <v>18</v>
      </c>
      <c r="K439" s="11" t="s">
        <v>19</v>
      </c>
      <c r="L439" s="11" t="s">
        <v>19</v>
      </c>
      <c r="M439" s="11" t="s">
        <v>19</v>
      </c>
      <c r="N439" s="11" t="s">
        <v>19</v>
      </c>
      <c r="O439" s="11" t="s">
        <v>250</v>
      </c>
      <c r="P439" s="11" t="s">
        <v>251</v>
      </c>
      <c r="Q439" s="11" t="s">
        <v>697</v>
      </c>
      <c r="R439" s="11" t="s">
        <v>40</v>
      </c>
      <c r="S439" s="20">
        <v>20</v>
      </c>
      <c r="T439" s="11" t="s">
        <v>21</v>
      </c>
      <c r="U439" s="11" t="s">
        <v>22</v>
      </c>
      <c r="V439" s="11" t="s">
        <v>22</v>
      </c>
      <c r="W439" s="11" t="s">
        <v>23</v>
      </c>
      <c r="X439" s="11" t="s">
        <v>24</v>
      </c>
      <c r="Y439">
        <v>460</v>
      </c>
      <c r="Z439" t="e">
        <f t="shared" si="14"/>
        <v>#REF!</v>
      </c>
    </row>
    <row r="440" spans="1:26" x14ac:dyDescent="0.35">
      <c r="A440" s="24" t="str">
        <f>+IF(B440&lt;&gt;'Terminal Handling Charge'!$B$3,"",IF(COUNTIF(B:B,B440)&gt;0,COUNTIF(B$3:B440,B440),""))</f>
        <v/>
      </c>
      <c r="B440" s="24" t="str">
        <f t="shared" si="13"/>
        <v>Terminal Handling Charge - DestinationArgentina</v>
      </c>
      <c r="C440" s="24" t="s">
        <v>697</v>
      </c>
      <c r="D440" s="24" t="s">
        <v>747</v>
      </c>
      <c r="E440" s="1" t="s">
        <v>55</v>
      </c>
      <c r="F440" s="12" t="s">
        <v>757</v>
      </c>
      <c r="G440" s="13">
        <v>44866</v>
      </c>
      <c r="H440" s="11" t="s">
        <v>18</v>
      </c>
      <c r="I440" s="11" t="s">
        <v>18</v>
      </c>
      <c r="J440" s="11" t="s">
        <v>18</v>
      </c>
      <c r="K440" s="11" t="s">
        <v>19</v>
      </c>
      <c r="L440" s="11" t="s">
        <v>19</v>
      </c>
      <c r="M440" s="11" t="s">
        <v>19</v>
      </c>
      <c r="N440" s="11" t="s">
        <v>19</v>
      </c>
      <c r="O440" s="11" t="s">
        <v>250</v>
      </c>
      <c r="P440" s="11" t="s">
        <v>251</v>
      </c>
      <c r="Q440" s="11" t="s">
        <v>697</v>
      </c>
      <c r="R440" s="11" t="s">
        <v>20</v>
      </c>
      <c r="S440" s="20">
        <v>40</v>
      </c>
      <c r="T440" s="11" t="s">
        <v>21</v>
      </c>
      <c r="U440" s="11" t="s">
        <v>22</v>
      </c>
      <c r="V440" s="11" t="s">
        <v>22</v>
      </c>
      <c r="W440" s="11" t="s">
        <v>23</v>
      </c>
      <c r="X440" s="11" t="s">
        <v>24</v>
      </c>
      <c r="Y440">
        <v>460</v>
      </c>
      <c r="Z440" t="e">
        <f t="shared" si="14"/>
        <v>#REF!</v>
      </c>
    </row>
    <row r="441" spans="1:26" x14ac:dyDescent="0.35">
      <c r="A441" s="24" t="str">
        <f>+IF(B441&lt;&gt;'Terminal Handling Charge'!$B$3,"",IF(COUNTIF(B:B,B441)&gt;0,COUNTIF(B$3:B441,B441),""))</f>
        <v/>
      </c>
      <c r="B441" s="24" t="str">
        <f t="shared" si="13"/>
        <v>Terminal Handling Charge - DestinationArgentina</v>
      </c>
      <c r="C441" s="24" t="s">
        <v>697</v>
      </c>
      <c r="D441" s="24" t="s">
        <v>747</v>
      </c>
      <c r="E441" s="1" t="s">
        <v>55</v>
      </c>
      <c r="F441" s="12" t="s">
        <v>757</v>
      </c>
      <c r="G441" s="13">
        <v>44866</v>
      </c>
      <c r="H441" s="11" t="s">
        <v>18</v>
      </c>
      <c r="I441" s="11" t="s">
        <v>18</v>
      </c>
      <c r="J441" s="11" t="s">
        <v>18</v>
      </c>
      <c r="K441" s="11" t="s">
        <v>19</v>
      </c>
      <c r="L441" s="11" t="s">
        <v>19</v>
      </c>
      <c r="M441" s="11" t="s">
        <v>19</v>
      </c>
      <c r="N441" s="11" t="s">
        <v>19</v>
      </c>
      <c r="O441" s="11" t="s">
        <v>250</v>
      </c>
      <c r="P441" s="11" t="s">
        <v>251</v>
      </c>
      <c r="Q441" s="11" t="s">
        <v>697</v>
      </c>
      <c r="R441" s="11" t="s">
        <v>65</v>
      </c>
      <c r="S441" s="20">
        <v>45</v>
      </c>
      <c r="T441" s="11" t="s">
        <v>21</v>
      </c>
      <c r="U441" s="11" t="s">
        <v>22</v>
      </c>
      <c r="V441" s="11" t="s">
        <v>22</v>
      </c>
      <c r="W441" s="11" t="s">
        <v>23</v>
      </c>
      <c r="X441" s="11" t="s">
        <v>24</v>
      </c>
      <c r="Y441">
        <v>460</v>
      </c>
      <c r="Z441" t="e">
        <f t="shared" si="14"/>
        <v>#REF!</v>
      </c>
    </row>
    <row r="442" spans="1:26" x14ac:dyDescent="0.35">
      <c r="A442" s="24" t="str">
        <f>+IF(B442&lt;&gt;'Terminal Handling Charge'!$B$3,"",IF(COUNTIF(B:B,B442)&gt;0,COUNTIF(B$3:B442,B442),""))</f>
        <v/>
      </c>
      <c r="B442" s="24" t="str">
        <f t="shared" si="13"/>
        <v>Terminal Handling Charge - DestinationArgentina</v>
      </c>
      <c r="C442" s="24" t="s">
        <v>697</v>
      </c>
      <c r="D442" s="24" t="s">
        <v>747</v>
      </c>
      <c r="E442" s="1" t="s">
        <v>55</v>
      </c>
      <c r="F442" s="12" t="s">
        <v>757</v>
      </c>
      <c r="G442" s="13">
        <v>44866</v>
      </c>
      <c r="H442" s="11" t="s">
        <v>18</v>
      </c>
      <c r="I442" s="11" t="s">
        <v>18</v>
      </c>
      <c r="J442" s="11" t="s">
        <v>18</v>
      </c>
      <c r="K442" s="11" t="s">
        <v>19</v>
      </c>
      <c r="L442" s="11" t="s">
        <v>19</v>
      </c>
      <c r="M442" s="11" t="s">
        <v>19</v>
      </c>
      <c r="N442" s="11" t="s">
        <v>19</v>
      </c>
      <c r="O442" s="11" t="s">
        <v>250</v>
      </c>
      <c r="P442" s="11" t="s">
        <v>251</v>
      </c>
      <c r="Q442" s="11" t="s">
        <v>697</v>
      </c>
      <c r="R442" s="11" t="s">
        <v>762</v>
      </c>
      <c r="S442" s="20">
        <v>20</v>
      </c>
      <c r="T442" s="11" t="s">
        <v>28</v>
      </c>
      <c r="U442" s="11" t="s">
        <v>22</v>
      </c>
      <c r="V442" s="11" t="s">
        <v>22</v>
      </c>
      <c r="W442" s="11" t="s">
        <v>23</v>
      </c>
      <c r="X442" s="11" t="s">
        <v>24</v>
      </c>
      <c r="Y442">
        <v>575</v>
      </c>
      <c r="Z442" t="e">
        <f t="shared" si="14"/>
        <v>#REF!</v>
      </c>
    </row>
    <row r="443" spans="1:26" x14ac:dyDescent="0.35">
      <c r="A443" s="24" t="str">
        <f>+IF(B443&lt;&gt;'Terminal Handling Charge'!$B$3,"",IF(COUNTIF(B:B,B443)&gt;0,COUNTIF(B$3:B443,B443),""))</f>
        <v/>
      </c>
      <c r="B443" s="24" t="str">
        <f t="shared" si="13"/>
        <v>Terminal Handling Charge - DestinationArgentina</v>
      </c>
      <c r="C443" s="24" t="s">
        <v>697</v>
      </c>
      <c r="D443" s="24" t="s">
        <v>747</v>
      </c>
      <c r="E443" s="1" t="s">
        <v>55</v>
      </c>
      <c r="F443" s="12" t="s">
        <v>757</v>
      </c>
      <c r="G443" s="13">
        <v>44866</v>
      </c>
      <c r="H443" s="11" t="s">
        <v>18</v>
      </c>
      <c r="I443" s="11" t="s">
        <v>18</v>
      </c>
      <c r="J443" s="11" t="s">
        <v>18</v>
      </c>
      <c r="K443" s="11" t="s">
        <v>19</v>
      </c>
      <c r="L443" s="11" t="s">
        <v>19</v>
      </c>
      <c r="M443" s="11" t="s">
        <v>19</v>
      </c>
      <c r="N443" s="11" t="s">
        <v>19</v>
      </c>
      <c r="O443" s="11" t="s">
        <v>250</v>
      </c>
      <c r="P443" s="11" t="s">
        <v>251</v>
      </c>
      <c r="Q443" s="11" t="s">
        <v>697</v>
      </c>
      <c r="R443" s="11" t="s">
        <v>38</v>
      </c>
      <c r="S443" s="20">
        <v>40</v>
      </c>
      <c r="T443" s="11" t="s">
        <v>28</v>
      </c>
      <c r="U443" s="11" t="s">
        <v>22</v>
      </c>
      <c r="V443" s="11" t="s">
        <v>22</v>
      </c>
      <c r="W443" s="11" t="s">
        <v>23</v>
      </c>
      <c r="X443" s="11" t="s">
        <v>24</v>
      </c>
      <c r="Y443">
        <v>575</v>
      </c>
      <c r="Z443" t="e">
        <f t="shared" si="14"/>
        <v>#REF!</v>
      </c>
    </row>
    <row r="444" spans="1:26" x14ac:dyDescent="0.35">
      <c r="A444" s="24" t="str">
        <f>+IF(B444&lt;&gt;'Terminal Handling Charge'!$B$3,"",IF(COUNTIF(B:B,B444)&gt;0,COUNTIF(B$3:B444,B444),""))</f>
        <v/>
      </c>
      <c r="B444" s="24" t="str">
        <f t="shared" si="13"/>
        <v>Terminal Handling Charge - DestinationSpain</v>
      </c>
      <c r="C444" s="24" t="s">
        <v>669</v>
      </c>
      <c r="D444" s="24" t="s">
        <v>747</v>
      </c>
      <c r="E444" s="1" t="s">
        <v>753</v>
      </c>
      <c r="F444" s="12" t="s">
        <v>31</v>
      </c>
      <c r="G444" s="13">
        <v>44866</v>
      </c>
      <c r="H444" s="11" t="s">
        <v>18</v>
      </c>
      <c r="I444" s="11" t="s">
        <v>18</v>
      </c>
      <c r="J444" s="11" t="s">
        <v>18</v>
      </c>
      <c r="K444" s="11" t="s">
        <v>19</v>
      </c>
      <c r="L444" s="11" t="s">
        <v>19</v>
      </c>
      <c r="M444" s="11" t="s">
        <v>19</v>
      </c>
      <c r="N444" s="11" t="s">
        <v>19</v>
      </c>
      <c r="O444" s="11" t="s">
        <v>537</v>
      </c>
      <c r="P444" s="11" t="s">
        <v>538</v>
      </c>
      <c r="Q444" s="11" t="s">
        <v>669</v>
      </c>
      <c r="R444" s="11" t="s">
        <v>30</v>
      </c>
      <c r="S444" s="20" t="s">
        <v>30</v>
      </c>
      <c r="T444" s="11" t="s">
        <v>21</v>
      </c>
      <c r="U444" s="11" t="s">
        <v>22</v>
      </c>
      <c r="V444" s="11" t="s">
        <v>22</v>
      </c>
      <c r="W444" s="11" t="s">
        <v>23</v>
      </c>
      <c r="X444" s="11" t="s">
        <v>31</v>
      </c>
      <c r="Y444">
        <v>245</v>
      </c>
      <c r="Z444" t="e">
        <f t="shared" si="14"/>
        <v>#REF!</v>
      </c>
    </row>
    <row r="445" spans="1:26" x14ac:dyDescent="0.35">
      <c r="A445" s="24" t="str">
        <f>+IF(B445&lt;&gt;'Terminal Handling Charge'!$B$3,"",IF(COUNTIF(B:B,B445)&gt;0,COUNTIF(B$3:B445,B445),""))</f>
        <v/>
      </c>
      <c r="B445" s="24" t="str">
        <f t="shared" si="13"/>
        <v>Terminal Handling Charge - DestinationSpain</v>
      </c>
      <c r="C445" s="24" t="s">
        <v>669</v>
      </c>
      <c r="D445" s="24" t="s">
        <v>747</v>
      </c>
      <c r="E445" s="1" t="s">
        <v>753</v>
      </c>
      <c r="F445" s="12" t="s">
        <v>31</v>
      </c>
      <c r="G445" s="13">
        <v>44866</v>
      </c>
      <c r="H445" s="11" t="s">
        <v>18</v>
      </c>
      <c r="I445" s="11" t="s">
        <v>18</v>
      </c>
      <c r="J445" s="11" t="s">
        <v>18</v>
      </c>
      <c r="K445" s="11" t="s">
        <v>19</v>
      </c>
      <c r="L445" s="11" t="s">
        <v>19</v>
      </c>
      <c r="M445" s="11" t="s">
        <v>19</v>
      </c>
      <c r="N445" s="11" t="s">
        <v>19</v>
      </c>
      <c r="O445" s="11" t="s">
        <v>537</v>
      </c>
      <c r="P445" s="11" t="s">
        <v>538</v>
      </c>
      <c r="Q445" s="11" t="s">
        <v>669</v>
      </c>
      <c r="R445" s="11" t="s">
        <v>27</v>
      </c>
      <c r="S445" s="20" t="s">
        <v>27</v>
      </c>
      <c r="T445" s="11" t="s">
        <v>28</v>
      </c>
      <c r="U445" s="11" t="s">
        <v>22</v>
      </c>
      <c r="V445" s="11" t="s">
        <v>22</v>
      </c>
      <c r="W445" s="11" t="s">
        <v>23</v>
      </c>
      <c r="X445" s="11" t="s">
        <v>31</v>
      </c>
      <c r="Y445">
        <v>340</v>
      </c>
      <c r="Z445" t="e">
        <f t="shared" si="14"/>
        <v>#REF!</v>
      </c>
    </row>
    <row r="446" spans="1:26" ht="29" x14ac:dyDescent="0.35">
      <c r="A446" s="24" t="str">
        <f>+IF(B446&lt;&gt;'Terminal Handling Charge'!$B$3,"",IF(COUNTIF(B:B,B446)&gt;0,COUNTIF(B$3:B446,B446),""))</f>
        <v/>
      </c>
      <c r="B446" s="24" t="str">
        <f t="shared" ref="B446:B506" si="15">D446&amp;C446</f>
        <v>Terminal Handling Charge - DestinationHonduras</v>
      </c>
      <c r="C446" s="24" t="s">
        <v>726</v>
      </c>
      <c r="D446" s="24" t="s">
        <v>747</v>
      </c>
      <c r="E446" s="1" t="s">
        <v>207</v>
      </c>
      <c r="F446" s="12" t="s">
        <v>757</v>
      </c>
      <c r="G446" s="13">
        <v>44866</v>
      </c>
      <c r="H446" s="11" t="s">
        <v>18</v>
      </c>
      <c r="I446" s="11" t="s">
        <v>18</v>
      </c>
      <c r="J446" s="11" t="s">
        <v>18</v>
      </c>
      <c r="K446" s="11" t="s">
        <v>19</v>
      </c>
      <c r="L446" s="11" t="s">
        <v>19</v>
      </c>
      <c r="M446" s="11" t="s">
        <v>19</v>
      </c>
      <c r="N446" s="11" t="s">
        <v>19</v>
      </c>
      <c r="O446" s="11" t="s">
        <v>240</v>
      </c>
      <c r="P446" s="11" t="s">
        <v>241</v>
      </c>
      <c r="Q446" s="11" t="s">
        <v>726</v>
      </c>
      <c r="R446" s="11" t="s">
        <v>78</v>
      </c>
      <c r="S446" s="20" t="s">
        <v>78</v>
      </c>
      <c r="T446" s="11" t="s">
        <v>32</v>
      </c>
      <c r="U446" s="11" t="s">
        <v>22</v>
      </c>
      <c r="V446" s="11" t="s">
        <v>22</v>
      </c>
      <c r="W446" s="11" t="s">
        <v>23</v>
      </c>
      <c r="X446" s="11" t="s">
        <v>24</v>
      </c>
      <c r="Y446">
        <v>275</v>
      </c>
      <c r="Z446" t="e">
        <f t="shared" ref="Z446:Z506" si="16">Z445+1</f>
        <v>#REF!</v>
      </c>
    </row>
    <row r="447" spans="1:26" x14ac:dyDescent="0.35">
      <c r="A447" s="24" t="str">
        <f>+IF(B447&lt;&gt;'Terminal Handling Charge'!$B$3,"",IF(COUNTIF(B:B,B447)&gt;0,COUNTIF(B$3:B447,B447),""))</f>
        <v/>
      </c>
      <c r="B447" s="24" t="str">
        <f t="shared" si="15"/>
        <v>Terminal Handling Charge - DestinationHonduras</v>
      </c>
      <c r="C447" s="24" t="s">
        <v>726</v>
      </c>
      <c r="D447" s="24" t="s">
        <v>747</v>
      </c>
      <c r="E447" s="1" t="s">
        <v>207</v>
      </c>
      <c r="F447" s="12" t="s">
        <v>757</v>
      </c>
      <c r="G447" s="13">
        <v>44866</v>
      </c>
      <c r="H447" s="11" t="s">
        <v>18</v>
      </c>
      <c r="I447" s="11" t="s">
        <v>18</v>
      </c>
      <c r="J447" s="11" t="s">
        <v>18</v>
      </c>
      <c r="K447" s="11" t="s">
        <v>19</v>
      </c>
      <c r="L447" s="11" t="s">
        <v>19</v>
      </c>
      <c r="M447" s="11" t="s">
        <v>19</v>
      </c>
      <c r="N447" s="11" t="s">
        <v>19</v>
      </c>
      <c r="O447" s="11" t="s">
        <v>240</v>
      </c>
      <c r="P447" s="11" t="s">
        <v>241</v>
      </c>
      <c r="Q447" s="11" t="s">
        <v>726</v>
      </c>
      <c r="R447" s="11" t="s">
        <v>27</v>
      </c>
      <c r="S447" s="20" t="s">
        <v>27</v>
      </c>
      <c r="T447" s="11" t="s">
        <v>28</v>
      </c>
      <c r="U447" s="11" t="s">
        <v>22</v>
      </c>
      <c r="V447" s="11" t="s">
        <v>22</v>
      </c>
      <c r="W447" s="11" t="s">
        <v>23</v>
      </c>
      <c r="X447" s="11" t="s">
        <v>24</v>
      </c>
      <c r="Y447">
        <v>275</v>
      </c>
      <c r="Z447" t="e">
        <f t="shared" si="16"/>
        <v>#REF!</v>
      </c>
    </row>
    <row r="448" spans="1:26" x14ac:dyDescent="0.35">
      <c r="A448" s="24" t="str">
        <f>+IF(B448&lt;&gt;'Terminal Handling Charge'!$B$3,"",IF(COUNTIF(B:B,B448)&gt;0,COUNTIF(B$3:B448,B448),""))</f>
        <v/>
      </c>
      <c r="B448" s="24" t="str">
        <f t="shared" si="15"/>
        <v>Terminal Handling Charge - DestinationChile</v>
      </c>
      <c r="C448" s="24" t="s">
        <v>724</v>
      </c>
      <c r="D448" s="24" t="s">
        <v>747</v>
      </c>
      <c r="E448" s="1" t="s">
        <v>227</v>
      </c>
      <c r="F448" s="12" t="s">
        <v>757</v>
      </c>
      <c r="G448" s="13">
        <v>44866</v>
      </c>
      <c r="H448" s="11" t="s">
        <v>18</v>
      </c>
      <c r="I448" s="11" t="s">
        <v>18</v>
      </c>
      <c r="J448" s="11" t="s">
        <v>18</v>
      </c>
      <c r="K448" s="11" t="s">
        <v>19</v>
      </c>
      <c r="L448" s="11" t="s">
        <v>19</v>
      </c>
      <c r="M448" s="11" t="s">
        <v>19</v>
      </c>
      <c r="N448" s="11" t="s">
        <v>19</v>
      </c>
      <c r="O448" s="11" t="s">
        <v>477</v>
      </c>
      <c r="P448" s="11" t="s">
        <v>478</v>
      </c>
      <c r="Q448" s="11" t="s">
        <v>724</v>
      </c>
      <c r="R448" s="11" t="s">
        <v>30</v>
      </c>
      <c r="S448" s="20" t="s">
        <v>30</v>
      </c>
      <c r="T448" s="11" t="s">
        <v>21</v>
      </c>
      <c r="U448" s="11" t="s">
        <v>22</v>
      </c>
      <c r="V448" s="11" t="s">
        <v>22</v>
      </c>
      <c r="W448" s="11" t="s">
        <v>23</v>
      </c>
      <c r="X448" s="11" t="s">
        <v>24</v>
      </c>
      <c r="Y448">
        <v>140</v>
      </c>
      <c r="Z448" t="e">
        <f t="shared" si="16"/>
        <v>#REF!</v>
      </c>
    </row>
    <row r="449" spans="1:26" x14ac:dyDescent="0.35">
      <c r="A449" s="24" t="str">
        <f>+IF(B449&lt;&gt;'Terminal Handling Charge'!$B$3,"",IF(COUNTIF(B:B,B449)&gt;0,COUNTIF(B$3:B449,B449),""))</f>
        <v/>
      </c>
      <c r="B449" s="24" t="str">
        <f t="shared" si="15"/>
        <v>Terminal Handling Charge - DestinationChile</v>
      </c>
      <c r="C449" s="24" t="s">
        <v>724</v>
      </c>
      <c r="D449" s="24" t="s">
        <v>747</v>
      </c>
      <c r="E449" s="1" t="s">
        <v>227</v>
      </c>
      <c r="F449" s="12" t="s">
        <v>757</v>
      </c>
      <c r="G449" s="13">
        <v>44866</v>
      </c>
      <c r="H449" s="11" t="s">
        <v>18</v>
      </c>
      <c r="I449" s="11" t="s">
        <v>18</v>
      </c>
      <c r="J449" s="11" t="s">
        <v>18</v>
      </c>
      <c r="K449" s="11" t="s">
        <v>19</v>
      </c>
      <c r="L449" s="11" t="s">
        <v>19</v>
      </c>
      <c r="M449" s="11" t="s">
        <v>19</v>
      </c>
      <c r="N449" s="11" t="s">
        <v>19</v>
      </c>
      <c r="O449" s="11" t="s">
        <v>477</v>
      </c>
      <c r="P449" s="11" t="s">
        <v>478</v>
      </c>
      <c r="Q449" s="11" t="s">
        <v>724</v>
      </c>
      <c r="R449" s="11" t="s">
        <v>27</v>
      </c>
      <c r="S449" s="20" t="s">
        <v>27</v>
      </c>
      <c r="T449" s="11" t="s">
        <v>28</v>
      </c>
      <c r="U449" s="11" t="s">
        <v>22</v>
      </c>
      <c r="V449" s="11" t="s">
        <v>22</v>
      </c>
      <c r="W449" s="11" t="s">
        <v>23</v>
      </c>
      <c r="X449" s="11" t="s">
        <v>24</v>
      </c>
      <c r="Y449">
        <v>270</v>
      </c>
      <c r="Z449" t="e">
        <f t="shared" si="16"/>
        <v>#REF!</v>
      </c>
    </row>
    <row r="450" spans="1:26" x14ac:dyDescent="0.35">
      <c r="A450" s="24" t="str">
        <f>+IF(B450&lt;&gt;'Terminal Handling Charge'!$B$3,"",IF(COUNTIF(B:B,B450)&gt;0,COUNTIF(B$3:B450,B450),""))</f>
        <v/>
      </c>
      <c r="B450" s="24" t="str">
        <f t="shared" si="15"/>
        <v>Terminal Handling Charge - DestinationCosta Rica</v>
      </c>
      <c r="C450" s="24" t="s">
        <v>701</v>
      </c>
      <c r="D450" s="24" t="s">
        <v>747</v>
      </c>
      <c r="E450" s="1" t="s">
        <v>101</v>
      </c>
      <c r="F450" s="12" t="s">
        <v>757</v>
      </c>
      <c r="G450" s="13">
        <v>44866</v>
      </c>
      <c r="H450" s="11" t="s">
        <v>18</v>
      </c>
      <c r="I450" s="11" t="s">
        <v>18</v>
      </c>
      <c r="J450" s="11" t="s">
        <v>18</v>
      </c>
      <c r="K450" s="11" t="s">
        <v>19</v>
      </c>
      <c r="L450" s="11" t="s">
        <v>19</v>
      </c>
      <c r="M450" s="11" t="s">
        <v>19</v>
      </c>
      <c r="N450" s="11" t="s">
        <v>19</v>
      </c>
      <c r="O450" s="11" t="s">
        <v>138</v>
      </c>
      <c r="P450" s="11" t="s">
        <v>139</v>
      </c>
      <c r="Q450" s="11" t="s">
        <v>701</v>
      </c>
      <c r="R450" s="11" t="s">
        <v>30</v>
      </c>
      <c r="S450" s="20" t="s">
        <v>30</v>
      </c>
      <c r="T450" s="11" t="s">
        <v>21</v>
      </c>
      <c r="U450" s="11" t="s">
        <v>22</v>
      </c>
      <c r="V450" s="11" t="s">
        <v>22</v>
      </c>
      <c r="W450" s="11" t="s">
        <v>23</v>
      </c>
      <c r="X450" s="11" t="s">
        <v>24</v>
      </c>
      <c r="Y450">
        <v>225</v>
      </c>
      <c r="Z450" t="e">
        <f t="shared" si="16"/>
        <v>#REF!</v>
      </c>
    </row>
    <row r="451" spans="1:26" x14ac:dyDescent="0.35">
      <c r="A451" s="24" t="str">
        <f>+IF(B451&lt;&gt;'Terminal Handling Charge'!$B$3,"",IF(COUNTIF(B:B,B451)&gt;0,COUNTIF(B$3:B451,B451),""))</f>
        <v/>
      </c>
      <c r="B451" s="24" t="str">
        <f t="shared" si="15"/>
        <v>Terminal Handling Charge - DestinationCosta Rica</v>
      </c>
      <c r="C451" s="24" t="s">
        <v>701</v>
      </c>
      <c r="D451" s="24" t="s">
        <v>747</v>
      </c>
      <c r="E451" s="1" t="s">
        <v>101</v>
      </c>
      <c r="F451" s="12" t="s">
        <v>757</v>
      </c>
      <c r="G451" s="13">
        <v>44866</v>
      </c>
      <c r="H451" s="11" t="s">
        <v>18</v>
      </c>
      <c r="I451" s="11" t="s">
        <v>18</v>
      </c>
      <c r="J451" s="11" t="s">
        <v>18</v>
      </c>
      <c r="K451" s="11" t="s">
        <v>19</v>
      </c>
      <c r="L451" s="11" t="s">
        <v>19</v>
      </c>
      <c r="M451" s="11" t="s">
        <v>19</v>
      </c>
      <c r="N451" s="11" t="s">
        <v>19</v>
      </c>
      <c r="O451" s="11" t="s">
        <v>138</v>
      </c>
      <c r="P451" s="11" t="s">
        <v>139</v>
      </c>
      <c r="Q451" s="11" t="s">
        <v>701</v>
      </c>
      <c r="R451" s="11" t="s">
        <v>27</v>
      </c>
      <c r="S451" s="20" t="s">
        <v>27</v>
      </c>
      <c r="T451" s="11" t="s">
        <v>28</v>
      </c>
      <c r="U451" s="11" t="s">
        <v>22</v>
      </c>
      <c r="V451" s="11" t="s">
        <v>22</v>
      </c>
      <c r="W451" s="11" t="s">
        <v>23</v>
      </c>
      <c r="X451" s="11" t="s">
        <v>24</v>
      </c>
      <c r="Y451">
        <v>250</v>
      </c>
      <c r="Z451" t="e">
        <f t="shared" si="16"/>
        <v>#REF!</v>
      </c>
    </row>
    <row r="452" spans="1:26" ht="29" x14ac:dyDescent="0.35">
      <c r="A452" s="24" t="str">
        <f>+IF(B452&lt;&gt;'Terminal Handling Charge'!$B$3,"",IF(COUNTIF(B:B,B452)&gt;0,COUNTIF(B$3:B452,B452),""))</f>
        <v/>
      </c>
      <c r="B452" s="24" t="str">
        <f t="shared" si="15"/>
        <v>Terminal Handling Charge - DestinationEcuador</v>
      </c>
      <c r="C452" s="24" t="s">
        <v>729</v>
      </c>
      <c r="D452" s="24" t="s">
        <v>747</v>
      </c>
      <c r="E452" s="1" t="s">
        <v>227</v>
      </c>
      <c r="F452" s="12" t="s">
        <v>757</v>
      </c>
      <c r="G452" s="13">
        <v>44866</v>
      </c>
      <c r="H452" s="11" t="s">
        <v>18</v>
      </c>
      <c r="I452" s="11" t="s">
        <v>18</v>
      </c>
      <c r="J452" s="11" t="s">
        <v>18</v>
      </c>
      <c r="K452" s="11" t="s">
        <v>19</v>
      </c>
      <c r="L452" s="11" t="s">
        <v>19</v>
      </c>
      <c r="M452" s="11" t="s">
        <v>19</v>
      </c>
      <c r="N452" s="11" t="s">
        <v>19</v>
      </c>
      <c r="O452" s="11" t="s">
        <v>644</v>
      </c>
      <c r="P452" s="11" t="s">
        <v>645</v>
      </c>
      <c r="Q452" s="11" t="s">
        <v>729</v>
      </c>
      <c r="R452" s="11" t="s">
        <v>78</v>
      </c>
      <c r="S452" s="20" t="s">
        <v>78</v>
      </c>
      <c r="T452" s="11" t="s">
        <v>32</v>
      </c>
      <c r="U452" s="11" t="s">
        <v>22</v>
      </c>
      <c r="V452" s="11" t="s">
        <v>22</v>
      </c>
      <c r="W452" s="11" t="s">
        <v>23</v>
      </c>
      <c r="X452" s="11" t="s">
        <v>24</v>
      </c>
      <c r="Y452">
        <v>195</v>
      </c>
      <c r="Z452" t="e">
        <f t="shared" si="16"/>
        <v>#REF!</v>
      </c>
    </row>
    <row r="453" spans="1:26" ht="29" x14ac:dyDescent="0.35">
      <c r="A453" s="24" t="str">
        <f>+IF(B453&lt;&gt;'Terminal Handling Charge'!$B$3,"",IF(COUNTIF(B:B,B453)&gt;0,COUNTIF(B$3:B453,B453),""))</f>
        <v/>
      </c>
      <c r="B453" s="24" t="str">
        <f t="shared" si="15"/>
        <v>Terminal Handling Charge - DestinationGuatemala</v>
      </c>
      <c r="C453" s="24" t="s">
        <v>723</v>
      </c>
      <c r="D453" s="24" t="s">
        <v>747</v>
      </c>
      <c r="E453" s="1" t="s">
        <v>207</v>
      </c>
      <c r="F453" s="12" t="s">
        <v>757</v>
      </c>
      <c r="G453" s="13">
        <v>44866</v>
      </c>
      <c r="H453" s="11" t="s">
        <v>18</v>
      </c>
      <c r="I453" s="11" t="s">
        <v>18</v>
      </c>
      <c r="J453" s="11" t="s">
        <v>18</v>
      </c>
      <c r="K453" s="11" t="s">
        <v>19</v>
      </c>
      <c r="L453" s="11" t="s">
        <v>19</v>
      </c>
      <c r="M453" s="11" t="s">
        <v>19</v>
      </c>
      <c r="N453" s="11" t="s">
        <v>19</v>
      </c>
      <c r="O453" s="11" t="s">
        <v>232</v>
      </c>
      <c r="P453" s="11" t="s">
        <v>233</v>
      </c>
      <c r="Q453" s="11" t="s">
        <v>723</v>
      </c>
      <c r="R453" s="11" t="s">
        <v>78</v>
      </c>
      <c r="S453" s="20" t="s">
        <v>78</v>
      </c>
      <c r="T453" s="11" t="s">
        <v>32</v>
      </c>
      <c r="U453" s="11" t="s">
        <v>22</v>
      </c>
      <c r="V453" s="11" t="s">
        <v>22</v>
      </c>
      <c r="W453" s="11" t="s">
        <v>23</v>
      </c>
      <c r="X453" s="11" t="s">
        <v>24</v>
      </c>
      <c r="Y453">
        <v>220</v>
      </c>
      <c r="Z453" t="e">
        <f t="shared" si="16"/>
        <v>#REF!</v>
      </c>
    </row>
    <row r="454" spans="1:26" x14ac:dyDescent="0.35">
      <c r="A454" s="24" t="str">
        <f>+IF(B454&lt;&gt;'Terminal Handling Charge'!$B$3,"",IF(COUNTIF(B:B,B454)&gt;0,COUNTIF(B$3:B454,B454),""))</f>
        <v/>
      </c>
      <c r="B454" s="24" t="str">
        <f t="shared" si="15"/>
        <v>Terminal Handling Charge - DestinationCanada</v>
      </c>
      <c r="C454" s="24" t="s">
        <v>48</v>
      </c>
      <c r="D454" s="24" t="s">
        <v>747</v>
      </c>
      <c r="E454" s="1" t="s">
        <v>105</v>
      </c>
      <c r="F454" s="12" t="s">
        <v>758</v>
      </c>
      <c r="G454" s="13">
        <v>44866</v>
      </c>
      <c r="H454" s="11" t="s">
        <v>18</v>
      </c>
      <c r="I454" s="11" t="s">
        <v>18</v>
      </c>
      <c r="J454" s="11" t="s">
        <v>18</v>
      </c>
      <c r="K454" s="11" t="s">
        <v>19</v>
      </c>
      <c r="L454" s="11" t="s">
        <v>19</v>
      </c>
      <c r="M454" s="11" t="s">
        <v>19</v>
      </c>
      <c r="N454" s="11" t="s">
        <v>19</v>
      </c>
      <c r="O454" s="11" t="s">
        <v>106</v>
      </c>
      <c r="P454" s="11" t="s">
        <v>107</v>
      </c>
      <c r="Q454" s="11" t="s">
        <v>48</v>
      </c>
      <c r="R454" s="11" t="s">
        <v>57</v>
      </c>
      <c r="S454" s="20">
        <v>20</v>
      </c>
      <c r="T454" s="11" t="s">
        <v>21</v>
      </c>
      <c r="U454" s="11" t="s">
        <v>22</v>
      </c>
      <c r="V454" s="11" t="s">
        <v>22</v>
      </c>
      <c r="W454" s="11" t="s">
        <v>23</v>
      </c>
      <c r="X454" s="11" t="s">
        <v>24</v>
      </c>
      <c r="Y454">
        <v>395</v>
      </c>
      <c r="Z454" t="e">
        <f t="shared" si="16"/>
        <v>#REF!</v>
      </c>
    </row>
    <row r="455" spans="1:26" x14ac:dyDescent="0.35">
      <c r="A455" s="24" t="str">
        <f>+IF(B455&lt;&gt;'Terminal Handling Charge'!$B$3,"",IF(COUNTIF(B:B,B455)&gt;0,COUNTIF(B$3:B455,B455),""))</f>
        <v/>
      </c>
      <c r="B455" s="24" t="str">
        <f t="shared" si="15"/>
        <v>Terminal Handling Charge - DestinationCanada</v>
      </c>
      <c r="C455" s="24" t="s">
        <v>48</v>
      </c>
      <c r="D455" s="24" t="s">
        <v>747</v>
      </c>
      <c r="E455" s="1" t="s">
        <v>105</v>
      </c>
      <c r="F455" s="12" t="s">
        <v>758</v>
      </c>
      <c r="G455" s="13">
        <v>44866</v>
      </c>
      <c r="H455" s="11" t="s">
        <v>18</v>
      </c>
      <c r="I455" s="11" t="s">
        <v>18</v>
      </c>
      <c r="J455" s="11" t="s">
        <v>18</v>
      </c>
      <c r="K455" s="11" t="s">
        <v>19</v>
      </c>
      <c r="L455" s="11" t="s">
        <v>19</v>
      </c>
      <c r="M455" s="11" t="s">
        <v>19</v>
      </c>
      <c r="N455" s="11" t="s">
        <v>19</v>
      </c>
      <c r="O455" s="11" t="s">
        <v>106</v>
      </c>
      <c r="P455" s="11" t="s">
        <v>107</v>
      </c>
      <c r="Q455" s="11" t="s">
        <v>48</v>
      </c>
      <c r="R455" s="11" t="s">
        <v>116</v>
      </c>
      <c r="S455" s="20">
        <v>40</v>
      </c>
      <c r="T455" s="11" t="s">
        <v>21</v>
      </c>
      <c r="U455" s="11" t="s">
        <v>22</v>
      </c>
      <c r="V455" s="11" t="s">
        <v>22</v>
      </c>
      <c r="W455" s="11" t="s">
        <v>23</v>
      </c>
      <c r="X455" s="11" t="s">
        <v>24</v>
      </c>
      <c r="Y455">
        <v>395</v>
      </c>
      <c r="Z455" t="e">
        <f t="shared" si="16"/>
        <v>#REF!</v>
      </c>
    </row>
    <row r="456" spans="1:26" x14ac:dyDescent="0.35">
      <c r="A456" s="24" t="str">
        <f>+IF(B456&lt;&gt;'Terminal Handling Charge'!$B$3,"",IF(COUNTIF(B:B,B456)&gt;0,COUNTIF(B$3:B456,B456),""))</f>
        <v/>
      </c>
      <c r="B456" s="24" t="str">
        <f t="shared" si="15"/>
        <v>Terminal Handling Charge - DestinationPortugal</v>
      </c>
      <c r="C456" s="24" t="s">
        <v>585</v>
      </c>
      <c r="D456" s="24" t="s">
        <v>747</v>
      </c>
      <c r="E456" s="1" t="s">
        <v>753</v>
      </c>
      <c r="F456" s="12" t="s">
        <v>31</v>
      </c>
      <c r="G456" s="13">
        <v>44866</v>
      </c>
      <c r="H456" s="11" t="s">
        <v>18</v>
      </c>
      <c r="I456" s="11" t="s">
        <v>18</v>
      </c>
      <c r="J456" s="11" t="s">
        <v>18</v>
      </c>
      <c r="K456" s="11" t="s">
        <v>19</v>
      </c>
      <c r="L456" s="11" t="s">
        <v>19</v>
      </c>
      <c r="M456" s="11" t="s">
        <v>19</v>
      </c>
      <c r="N456" s="11" t="s">
        <v>19</v>
      </c>
      <c r="O456" s="11" t="s">
        <v>390</v>
      </c>
      <c r="P456" s="11" t="s">
        <v>391</v>
      </c>
      <c r="Q456" s="11" t="s">
        <v>585</v>
      </c>
      <c r="R456" s="11" t="s">
        <v>56</v>
      </c>
      <c r="S456" s="20">
        <v>20</v>
      </c>
      <c r="T456" s="11" t="s">
        <v>21</v>
      </c>
      <c r="U456" s="11" t="s">
        <v>22</v>
      </c>
      <c r="V456" s="11" t="s">
        <v>22</v>
      </c>
      <c r="W456" s="11" t="s">
        <v>23</v>
      </c>
      <c r="X456" s="11" t="s">
        <v>31</v>
      </c>
      <c r="Y456">
        <v>250</v>
      </c>
      <c r="Z456" t="e">
        <f t="shared" si="16"/>
        <v>#REF!</v>
      </c>
    </row>
    <row r="457" spans="1:26" x14ac:dyDescent="0.35">
      <c r="A457" s="24" t="str">
        <f>+IF(B457&lt;&gt;'Terminal Handling Charge'!$B$3,"",IF(COUNTIF(B:B,B457)&gt;0,COUNTIF(B$3:B457,B457),""))</f>
        <v/>
      </c>
      <c r="B457" s="24" t="str">
        <f t="shared" si="15"/>
        <v>Terminal Handling Charge - DestinationPortugal</v>
      </c>
      <c r="C457" s="24" t="s">
        <v>585</v>
      </c>
      <c r="D457" s="24" t="s">
        <v>747</v>
      </c>
      <c r="E457" s="1" t="s">
        <v>753</v>
      </c>
      <c r="F457" s="12" t="s">
        <v>31</v>
      </c>
      <c r="G457" s="13">
        <v>44866</v>
      </c>
      <c r="H457" s="11" t="s">
        <v>18</v>
      </c>
      <c r="I457" s="11" t="s">
        <v>18</v>
      </c>
      <c r="J457" s="11" t="s">
        <v>18</v>
      </c>
      <c r="K457" s="11" t="s">
        <v>19</v>
      </c>
      <c r="L457" s="11" t="s">
        <v>19</v>
      </c>
      <c r="M457" s="11" t="s">
        <v>19</v>
      </c>
      <c r="N457" s="11" t="s">
        <v>19</v>
      </c>
      <c r="O457" s="11" t="s">
        <v>390</v>
      </c>
      <c r="P457" s="11" t="s">
        <v>391</v>
      </c>
      <c r="Q457" s="11" t="s">
        <v>585</v>
      </c>
      <c r="R457" s="11" t="s">
        <v>30</v>
      </c>
      <c r="S457" s="20" t="s">
        <v>30</v>
      </c>
      <c r="T457" s="11" t="s">
        <v>21</v>
      </c>
      <c r="U457" s="11" t="s">
        <v>22</v>
      </c>
      <c r="V457" s="11" t="s">
        <v>22</v>
      </c>
      <c r="W457" s="11" t="s">
        <v>23</v>
      </c>
      <c r="X457" s="11" t="s">
        <v>31</v>
      </c>
      <c r="Y457">
        <v>215</v>
      </c>
      <c r="Z457" t="e">
        <f t="shared" si="16"/>
        <v>#REF!</v>
      </c>
    </row>
    <row r="458" spans="1:26" x14ac:dyDescent="0.35">
      <c r="A458" s="24" t="str">
        <f>+IF(B458&lt;&gt;'Terminal Handling Charge'!$B$3,"",IF(COUNTIF(B:B,B458)&gt;0,COUNTIF(B$3:B458,B458),""))</f>
        <v/>
      </c>
      <c r="B458" s="24" t="str">
        <f t="shared" si="15"/>
        <v>Terminal Handling Charge - DestinationPortugal</v>
      </c>
      <c r="C458" s="24" t="s">
        <v>585</v>
      </c>
      <c r="D458" s="24" t="s">
        <v>747</v>
      </c>
      <c r="E458" s="1" t="s">
        <v>753</v>
      </c>
      <c r="F458" s="12" t="s">
        <v>31</v>
      </c>
      <c r="G458" s="13">
        <v>44866</v>
      </c>
      <c r="H458" s="11" t="s">
        <v>18</v>
      </c>
      <c r="I458" s="11" t="s">
        <v>18</v>
      </c>
      <c r="J458" s="11" t="s">
        <v>18</v>
      </c>
      <c r="K458" s="11" t="s">
        <v>19</v>
      </c>
      <c r="L458" s="11" t="s">
        <v>19</v>
      </c>
      <c r="M458" s="11" t="s">
        <v>19</v>
      </c>
      <c r="N458" s="11" t="s">
        <v>19</v>
      </c>
      <c r="O458" s="11" t="s">
        <v>390</v>
      </c>
      <c r="P458" s="11" t="s">
        <v>391</v>
      </c>
      <c r="Q458" s="11" t="s">
        <v>585</v>
      </c>
      <c r="R458" s="11" t="s">
        <v>27</v>
      </c>
      <c r="S458" s="20" t="s">
        <v>27</v>
      </c>
      <c r="T458" s="11" t="s">
        <v>28</v>
      </c>
      <c r="U458" s="11" t="s">
        <v>22</v>
      </c>
      <c r="V458" s="11" t="s">
        <v>22</v>
      </c>
      <c r="W458" s="11" t="s">
        <v>23</v>
      </c>
      <c r="X458" s="11" t="s">
        <v>31</v>
      </c>
      <c r="Y458">
        <v>270</v>
      </c>
      <c r="Z458" t="e">
        <f t="shared" si="16"/>
        <v>#REF!</v>
      </c>
    </row>
    <row r="459" spans="1:26" x14ac:dyDescent="0.35">
      <c r="A459" s="24" t="str">
        <f>+IF(B459&lt;&gt;'Terminal Handling Charge'!$B$3,"",IF(COUNTIF(B:B,B459)&gt;0,COUNTIF(B$3:B459,B459),""))</f>
        <v/>
      </c>
      <c r="B459" s="24" t="str">
        <f t="shared" si="15"/>
        <v>Terminal Handling Charge - DestinationPortugal</v>
      </c>
      <c r="C459" s="24" t="s">
        <v>585</v>
      </c>
      <c r="D459" s="24" t="s">
        <v>747</v>
      </c>
      <c r="E459" s="1" t="s">
        <v>753</v>
      </c>
      <c r="F459" s="12" t="s">
        <v>31</v>
      </c>
      <c r="G459" s="13">
        <v>44866</v>
      </c>
      <c r="H459" s="11" t="s">
        <v>18</v>
      </c>
      <c r="I459" s="11" t="s">
        <v>18</v>
      </c>
      <c r="J459" s="11" t="s">
        <v>18</v>
      </c>
      <c r="K459" s="11" t="s">
        <v>19</v>
      </c>
      <c r="L459" s="11" t="s">
        <v>19</v>
      </c>
      <c r="M459" s="11" t="s">
        <v>19</v>
      </c>
      <c r="N459" s="11" t="s">
        <v>19</v>
      </c>
      <c r="O459" s="11" t="s">
        <v>390</v>
      </c>
      <c r="P459" s="11" t="s">
        <v>391</v>
      </c>
      <c r="Q459" s="11" t="s">
        <v>585</v>
      </c>
      <c r="R459" s="11" t="s">
        <v>61</v>
      </c>
      <c r="S459" s="20">
        <v>20</v>
      </c>
      <c r="T459" s="11" t="s">
        <v>738</v>
      </c>
      <c r="U459" s="11" t="s">
        <v>22</v>
      </c>
      <c r="V459" s="11" t="s">
        <v>22</v>
      </c>
      <c r="W459" s="11" t="s">
        <v>23</v>
      </c>
      <c r="X459" s="11" t="s">
        <v>31</v>
      </c>
      <c r="Y459">
        <v>250</v>
      </c>
      <c r="Z459" t="e">
        <f t="shared" si="16"/>
        <v>#REF!</v>
      </c>
    </row>
    <row r="460" spans="1:26" x14ac:dyDescent="0.35">
      <c r="A460" s="24" t="str">
        <f>+IF(B460&lt;&gt;'Terminal Handling Charge'!$B$3,"",IF(COUNTIF(B:B,B460)&gt;0,COUNTIF(B$3:B460,B460),""))</f>
        <v/>
      </c>
      <c r="B460" s="24" t="str">
        <f t="shared" si="15"/>
        <v>Terminal Handling Charge - DestinationPortugal</v>
      </c>
      <c r="C460" s="24" t="s">
        <v>585</v>
      </c>
      <c r="D460" s="24" t="s">
        <v>747</v>
      </c>
      <c r="E460" s="1" t="s">
        <v>753</v>
      </c>
      <c r="F460" s="12" t="s">
        <v>31</v>
      </c>
      <c r="G460" s="13">
        <v>44866</v>
      </c>
      <c r="H460" s="11" t="s">
        <v>18</v>
      </c>
      <c r="I460" s="11" t="s">
        <v>18</v>
      </c>
      <c r="J460" s="11" t="s">
        <v>18</v>
      </c>
      <c r="K460" s="11" t="s">
        <v>19</v>
      </c>
      <c r="L460" s="11" t="s">
        <v>19</v>
      </c>
      <c r="M460" s="11" t="s">
        <v>19</v>
      </c>
      <c r="N460" s="11" t="s">
        <v>19</v>
      </c>
      <c r="O460" s="11" t="s">
        <v>390</v>
      </c>
      <c r="P460" s="11" t="s">
        <v>391</v>
      </c>
      <c r="Q460" s="11" t="s">
        <v>585</v>
      </c>
      <c r="R460" s="11" t="s">
        <v>59</v>
      </c>
      <c r="S460" s="20">
        <v>20</v>
      </c>
      <c r="T460" s="11" t="s">
        <v>738</v>
      </c>
      <c r="U460" s="11" t="s">
        <v>22</v>
      </c>
      <c r="V460" s="11" t="s">
        <v>22</v>
      </c>
      <c r="W460" s="11" t="s">
        <v>23</v>
      </c>
      <c r="X460" s="11" t="s">
        <v>31</v>
      </c>
      <c r="Y460">
        <v>250</v>
      </c>
      <c r="Z460" t="e">
        <f t="shared" si="16"/>
        <v>#REF!</v>
      </c>
    </row>
    <row r="461" spans="1:26" x14ac:dyDescent="0.35">
      <c r="A461" s="24" t="str">
        <f>+IF(B461&lt;&gt;'Terminal Handling Charge'!$B$3,"",IF(COUNTIF(B:B,B461)&gt;0,COUNTIF(B$3:B461,B461),""))</f>
        <v/>
      </c>
      <c r="B461" s="24" t="str">
        <f t="shared" si="15"/>
        <v>Terminal Handling Charge - DestinationPortugal</v>
      </c>
      <c r="C461" s="24" t="s">
        <v>585</v>
      </c>
      <c r="D461" s="24" t="s">
        <v>747</v>
      </c>
      <c r="E461" s="1" t="s">
        <v>753</v>
      </c>
      <c r="F461" s="12" t="s">
        <v>31</v>
      </c>
      <c r="G461" s="13">
        <v>44866</v>
      </c>
      <c r="H461" s="11" t="s">
        <v>18</v>
      </c>
      <c r="I461" s="11" t="s">
        <v>18</v>
      </c>
      <c r="J461" s="11" t="s">
        <v>18</v>
      </c>
      <c r="K461" s="11" t="s">
        <v>19</v>
      </c>
      <c r="L461" s="11" t="s">
        <v>19</v>
      </c>
      <c r="M461" s="11" t="s">
        <v>19</v>
      </c>
      <c r="N461" s="11" t="s">
        <v>19</v>
      </c>
      <c r="O461" s="11" t="s">
        <v>390</v>
      </c>
      <c r="P461" s="11" t="s">
        <v>391</v>
      </c>
      <c r="Q461" s="11" t="s">
        <v>585</v>
      </c>
      <c r="R461" s="11" t="s">
        <v>63</v>
      </c>
      <c r="S461" s="20">
        <v>20</v>
      </c>
      <c r="T461" s="11" t="s">
        <v>738</v>
      </c>
      <c r="U461" s="11" t="s">
        <v>22</v>
      </c>
      <c r="V461" s="11" t="s">
        <v>22</v>
      </c>
      <c r="W461" s="11" t="s">
        <v>23</v>
      </c>
      <c r="X461" s="11" t="s">
        <v>31</v>
      </c>
      <c r="Y461">
        <v>250</v>
      </c>
      <c r="Z461" t="e">
        <f t="shared" si="16"/>
        <v>#REF!</v>
      </c>
    </row>
    <row r="462" spans="1:26" x14ac:dyDescent="0.35">
      <c r="A462" s="24" t="str">
        <f>+IF(B462&lt;&gt;'Terminal Handling Charge'!$B$3,"",IF(COUNTIF(B:B,B462)&gt;0,COUNTIF(B$3:B462,B462),""))</f>
        <v/>
      </c>
      <c r="B462" s="24" t="str">
        <f t="shared" si="15"/>
        <v>Terminal Handling Charge - DestinationPortugal</v>
      </c>
      <c r="C462" s="24" t="s">
        <v>585</v>
      </c>
      <c r="D462" s="24" t="s">
        <v>747</v>
      </c>
      <c r="E462" s="1" t="s">
        <v>753</v>
      </c>
      <c r="F462" s="12" t="s">
        <v>31</v>
      </c>
      <c r="G462" s="13">
        <v>44866</v>
      </c>
      <c r="H462" s="11" t="s">
        <v>18</v>
      </c>
      <c r="I462" s="11" t="s">
        <v>18</v>
      </c>
      <c r="J462" s="11" t="s">
        <v>18</v>
      </c>
      <c r="K462" s="11" t="s">
        <v>19</v>
      </c>
      <c r="L462" s="11" t="s">
        <v>19</v>
      </c>
      <c r="M462" s="11" t="s">
        <v>19</v>
      </c>
      <c r="N462" s="11" t="s">
        <v>19</v>
      </c>
      <c r="O462" s="11" t="s">
        <v>390</v>
      </c>
      <c r="P462" s="11" t="s">
        <v>391</v>
      </c>
      <c r="Q462" s="11" t="s">
        <v>585</v>
      </c>
      <c r="R462" s="11" t="s">
        <v>77</v>
      </c>
      <c r="S462" s="20">
        <v>20</v>
      </c>
      <c r="T462" s="11" t="s">
        <v>738</v>
      </c>
      <c r="U462" s="11" t="s">
        <v>22</v>
      </c>
      <c r="V462" s="11" t="s">
        <v>22</v>
      </c>
      <c r="W462" s="11" t="s">
        <v>23</v>
      </c>
      <c r="X462" s="11" t="s">
        <v>31</v>
      </c>
      <c r="Y462">
        <v>250</v>
      </c>
      <c r="Z462" t="e">
        <f t="shared" si="16"/>
        <v>#REF!</v>
      </c>
    </row>
    <row r="463" spans="1:26" x14ac:dyDescent="0.35">
      <c r="A463" s="24" t="str">
        <f>+IF(B463&lt;&gt;'Terminal Handling Charge'!$B$3,"",IF(COUNTIF(B:B,B463)&gt;0,COUNTIF(B$3:B463,B463),""))</f>
        <v/>
      </c>
      <c r="B463" s="24" t="str">
        <f t="shared" si="15"/>
        <v>Terminal Handling Charge - DestinationPortugal</v>
      </c>
      <c r="C463" s="24" t="s">
        <v>585</v>
      </c>
      <c r="D463" s="24" t="s">
        <v>747</v>
      </c>
      <c r="E463" s="1" t="s">
        <v>753</v>
      </c>
      <c r="F463" s="12" t="s">
        <v>31</v>
      </c>
      <c r="G463" s="13">
        <v>44866</v>
      </c>
      <c r="H463" s="11" t="s">
        <v>18</v>
      </c>
      <c r="I463" s="11" t="s">
        <v>18</v>
      </c>
      <c r="J463" s="11" t="s">
        <v>18</v>
      </c>
      <c r="K463" s="11" t="s">
        <v>19</v>
      </c>
      <c r="L463" s="11" t="s">
        <v>19</v>
      </c>
      <c r="M463" s="11" t="s">
        <v>19</v>
      </c>
      <c r="N463" s="11" t="s">
        <v>19</v>
      </c>
      <c r="O463" s="11" t="s">
        <v>390</v>
      </c>
      <c r="P463" s="11" t="s">
        <v>391</v>
      </c>
      <c r="Q463" s="11" t="s">
        <v>585</v>
      </c>
      <c r="R463" s="11" t="s">
        <v>60</v>
      </c>
      <c r="S463" s="20">
        <v>40</v>
      </c>
      <c r="T463" s="11" t="s">
        <v>738</v>
      </c>
      <c r="U463" s="11" t="s">
        <v>22</v>
      </c>
      <c r="V463" s="11" t="s">
        <v>22</v>
      </c>
      <c r="W463" s="11" t="s">
        <v>23</v>
      </c>
      <c r="X463" s="11" t="s">
        <v>31</v>
      </c>
      <c r="Y463">
        <v>250</v>
      </c>
      <c r="Z463" t="e">
        <f t="shared" si="16"/>
        <v>#REF!</v>
      </c>
    </row>
    <row r="464" spans="1:26" x14ac:dyDescent="0.35">
      <c r="A464" s="24" t="str">
        <f>+IF(B464&lt;&gt;'Terminal Handling Charge'!$B$3,"",IF(COUNTIF(B:B,B464)&gt;0,COUNTIF(B$3:B464,B464),""))</f>
        <v/>
      </c>
      <c r="B464" s="24" t="str">
        <f t="shared" si="15"/>
        <v>Terminal Handling Charge - DestinationPortugal</v>
      </c>
      <c r="C464" s="24" t="s">
        <v>585</v>
      </c>
      <c r="D464" s="24" t="s">
        <v>747</v>
      </c>
      <c r="E464" s="1" t="s">
        <v>753</v>
      </c>
      <c r="F464" s="12" t="s">
        <v>31</v>
      </c>
      <c r="G464" s="13">
        <v>44866</v>
      </c>
      <c r="H464" s="11" t="s">
        <v>18</v>
      </c>
      <c r="I464" s="11" t="s">
        <v>18</v>
      </c>
      <c r="J464" s="11" t="s">
        <v>18</v>
      </c>
      <c r="K464" s="11" t="s">
        <v>19</v>
      </c>
      <c r="L464" s="11" t="s">
        <v>19</v>
      </c>
      <c r="M464" s="11" t="s">
        <v>19</v>
      </c>
      <c r="N464" s="11" t="s">
        <v>19</v>
      </c>
      <c r="O464" s="11" t="s">
        <v>390</v>
      </c>
      <c r="P464" s="11" t="s">
        <v>391</v>
      </c>
      <c r="Q464" s="11" t="s">
        <v>585</v>
      </c>
      <c r="R464" s="11" t="s">
        <v>33</v>
      </c>
      <c r="S464" s="20">
        <v>40</v>
      </c>
      <c r="T464" s="11" t="s">
        <v>738</v>
      </c>
      <c r="U464" s="11" t="s">
        <v>22</v>
      </c>
      <c r="V464" s="11" t="s">
        <v>22</v>
      </c>
      <c r="W464" s="11" t="s">
        <v>23</v>
      </c>
      <c r="X464" s="11" t="s">
        <v>31</v>
      </c>
      <c r="Y464">
        <v>250</v>
      </c>
      <c r="Z464" t="e">
        <f t="shared" si="16"/>
        <v>#REF!</v>
      </c>
    </row>
    <row r="465" spans="1:26" x14ac:dyDescent="0.35">
      <c r="A465" s="24" t="str">
        <f>+IF(B465&lt;&gt;'Terminal Handling Charge'!$B$3,"",IF(COUNTIF(B:B,B465)&gt;0,COUNTIF(B$3:B465,B465),""))</f>
        <v/>
      </c>
      <c r="B465" s="24" t="str">
        <f t="shared" si="15"/>
        <v>Terminal Handling Charge - DestinationPortugal</v>
      </c>
      <c r="C465" s="24" t="s">
        <v>585</v>
      </c>
      <c r="D465" s="24" t="s">
        <v>747</v>
      </c>
      <c r="E465" s="1" t="s">
        <v>753</v>
      </c>
      <c r="F465" s="12" t="s">
        <v>31</v>
      </c>
      <c r="G465" s="13">
        <v>44866</v>
      </c>
      <c r="H465" s="11" t="s">
        <v>18</v>
      </c>
      <c r="I465" s="11" t="s">
        <v>18</v>
      </c>
      <c r="J465" s="11" t="s">
        <v>18</v>
      </c>
      <c r="K465" s="11" t="s">
        <v>19</v>
      </c>
      <c r="L465" s="11" t="s">
        <v>19</v>
      </c>
      <c r="M465" s="11" t="s">
        <v>19</v>
      </c>
      <c r="N465" s="11" t="s">
        <v>19</v>
      </c>
      <c r="O465" s="11" t="s">
        <v>390</v>
      </c>
      <c r="P465" s="11" t="s">
        <v>391</v>
      </c>
      <c r="Q465" s="11" t="s">
        <v>585</v>
      </c>
      <c r="R465" s="11" t="s">
        <v>58</v>
      </c>
      <c r="S465" s="20">
        <v>40</v>
      </c>
      <c r="T465" s="11" t="s">
        <v>738</v>
      </c>
      <c r="U465" s="11" t="s">
        <v>22</v>
      </c>
      <c r="V465" s="11" t="s">
        <v>22</v>
      </c>
      <c r="W465" s="11" t="s">
        <v>23</v>
      </c>
      <c r="X465" s="11" t="s">
        <v>31</v>
      </c>
      <c r="Y465">
        <v>250</v>
      </c>
      <c r="Z465" t="e">
        <f t="shared" si="16"/>
        <v>#REF!</v>
      </c>
    </row>
    <row r="466" spans="1:26" x14ac:dyDescent="0.35">
      <c r="A466" s="24" t="str">
        <f>+IF(B466&lt;&gt;'Terminal Handling Charge'!$B$3,"",IF(COUNTIF(B:B,B466)&gt;0,COUNTIF(B$3:B466,B466),""))</f>
        <v/>
      </c>
      <c r="B466" s="24" t="str">
        <f t="shared" si="15"/>
        <v>Terminal Handling Charge - DestinationPortugal</v>
      </c>
      <c r="C466" s="24" t="s">
        <v>585</v>
      </c>
      <c r="D466" s="24" t="s">
        <v>747</v>
      </c>
      <c r="E466" s="1" t="s">
        <v>753</v>
      </c>
      <c r="F466" s="12" t="s">
        <v>31</v>
      </c>
      <c r="G466" s="13">
        <v>44866</v>
      </c>
      <c r="H466" s="11" t="s">
        <v>18</v>
      </c>
      <c r="I466" s="11" t="s">
        <v>18</v>
      </c>
      <c r="J466" s="11" t="s">
        <v>18</v>
      </c>
      <c r="K466" s="11" t="s">
        <v>19</v>
      </c>
      <c r="L466" s="11" t="s">
        <v>19</v>
      </c>
      <c r="M466" s="11" t="s">
        <v>19</v>
      </c>
      <c r="N466" s="11" t="s">
        <v>19</v>
      </c>
      <c r="O466" s="11" t="s">
        <v>390</v>
      </c>
      <c r="P466" s="11" t="s">
        <v>391</v>
      </c>
      <c r="Q466" s="11" t="s">
        <v>585</v>
      </c>
      <c r="R466" s="11" t="s">
        <v>64</v>
      </c>
      <c r="S466" s="20">
        <v>40</v>
      </c>
      <c r="T466" s="11" t="s">
        <v>738</v>
      </c>
      <c r="U466" s="11" t="s">
        <v>22</v>
      </c>
      <c r="V466" s="11" t="s">
        <v>22</v>
      </c>
      <c r="W466" s="11" t="s">
        <v>23</v>
      </c>
      <c r="X466" s="11" t="s">
        <v>31</v>
      </c>
      <c r="Y466">
        <v>250</v>
      </c>
      <c r="Z466" t="e">
        <f t="shared" si="16"/>
        <v>#REF!</v>
      </c>
    </row>
    <row r="467" spans="1:26" x14ac:dyDescent="0.35">
      <c r="A467" s="24" t="str">
        <f>+IF(B467&lt;&gt;'Terminal Handling Charge'!$B$3,"",IF(COUNTIF(B:B,B467)&gt;0,COUNTIF(B$3:B467,B467),""))</f>
        <v/>
      </c>
      <c r="B467" s="24" t="str">
        <f t="shared" si="15"/>
        <v>Terminal Handling Charge - DestinationUnited Kingdom</v>
      </c>
      <c r="C467" s="24" t="s">
        <v>722</v>
      </c>
      <c r="D467" s="24" t="s">
        <v>747</v>
      </c>
      <c r="E467" s="1" t="s">
        <v>176</v>
      </c>
      <c r="F467" s="12" t="s">
        <v>31</v>
      </c>
      <c r="G467" s="13">
        <v>44866</v>
      </c>
      <c r="H467" s="11" t="s">
        <v>18</v>
      </c>
      <c r="I467" s="11" t="s">
        <v>18</v>
      </c>
      <c r="J467" s="11" t="s">
        <v>18</v>
      </c>
      <c r="K467" s="11" t="s">
        <v>19</v>
      </c>
      <c r="L467" s="11" t="s">
        <v>19</v>
      </c>
      <c r="M467" s="11" t="s">
        <v>19</v>
      </c>
      <c r="N467" s="11" t="s">
        <v>19</v>
      </c>
      <c r="O467" s="11" t="s">
        <v>487</v>
      </c>
      <c r="P467" s="11" t="s">
        <v>488</v>
      </c>
      <c r="Q467" s="11" t="s">
        <v>722</v>
      </c>
      <c r="R467" s="11" t="s">
        <v>30</v>
      </c>
      <c r="S467" s="20" t="s">
        <v>30</v>
      </c>
      <c r="T467" s="11" t="s">
        <v>21</v>
      </c>
      <c r="U467" s="11" t="s">
        <v>22</v>
      </c>
      <c r="V467" s="11" t="s">
        <v>22</v>
      </c>
      <c r="W467" s="11" t="s">
        <v>23</v>
      </c>
      <c r="X467" s="11" t="s">
        <v>222</v>
      </c>
      <c r="Y467">
        <v>188</v>
      </c>
      <c r="Z467" t="e">
        <f t="shared" si="16"/>
        <v>#REF!</v>
      </c>
    </row>
    <row r="468" spans="1:26" x14ac:dyDescent="0.35">
      <c r="A468" s="24" t="str">
        <f>+IF(B468&lt;&gt;'Terminal Handling Charge'!$B$3,"",IF(COUNTIF(B:B,B468)&gt;0,COUNTIF(B$3:B468,B468),""))</f>
        <v/>
      </c>
      <c r="B468" s="24" t="str">
        <f t="shared" si="15"/>
        <v>Terminal Handling Charge - DestinationUnited Kingdom</v>
      </c>
      <c r="C468" s="24" t="s">
        <v>722</v>
      </c>
      <c r="D468" s="24" t="s">
        <v>747</v>
      </c>
      <c r="E468" s="1" t="s">
        <v>176</v>
      </c>
      <c r="F468" s="12" t="s">
        <v>31</v>
      </c>
      <c r="G468" s="13">
        <v>44866</v>
      </c>
      <c r="H468" s="11" t="s">
        <v>18</v>
      </c>
      <c r="I468" s="11" t="s">
        <v>18</v>
      </c>
      <c r="J468" s="11" t="s">
        <v>18</v>
      </c>
      <c r="K468" s="11" t="s">
        <v>19</v>
      </c>
      <c r="L468" s="11" t="s">
        <v>19</v>
      </c>
      <c r="M468" s="11" t="s">
        <v>19</v>
      </c>
      <c r="N468" s="11" t="s">
        <v>19</v>
      </c>
      <c r="O468" s="11" t="s">
        <v>487</v>
      </c>
      <c r="P468" s="11" t="s">
        <v>488</v>
      </c>
      <c r="Q468" s="11" t="s">
        <v>722</v>
      </c>
      <c r="R468" s="11" t="s">
        <v>27</v>
      </c>
      <c r="S468" s="20" t="s">
        <v>27</v>
      </c>
      <c r="T468" s="11" t="s">
        <v>28</v>
      </c>
      <c r="U468" s="11" t="s">
        <v>22</v>
      </c>
      <c r="V468" s="11" t="s">
        <v>22</v>
      </c>
      <c r="W468" s="11" t="s">
        <v>23</v>
      </c>
      <c r="X468" s="11" t="s">
        <v>222</v>
      </c>
      <c r="Y468">
        <v>288</v>
      </c>
      <c r="Z468" t="e">
        <f t="shared" si="16"/>
        <v>#REF!</v>
      </c>
    </row>
    <row r="469" spans="1:26" x14ac:dyDescent="0.35">
      <c r="A469" s="24" t="str">
        <f>+IF(B469&lt;&gt;'Terminal Handling Charge'!$B$3,"",IF(COUNTIF(B:B,B469)&gt;0,COUNTIF(B$3:B469,B469),""))</f>
        <v/>
      </c>
      <c r="B469" s="24" t="str">
        <f t="shared" si="15"/>
        <v>Terminal Handling Charge - DestinationUnited Kingdom</v>
      </c>
      <c r="C469" s="24" t="s">
        <v>722</v>
      </c>
      <c r="D469" s="24" t="s">
        <v>747</v>
      </c>
      <c r="E469" s="1" t="s">
        <v>176</v>
      </c>
      <c r="F469" s="12" t="s">
        <v>31</v>
      </c>
      <c r="G469" s="13">
        <v>44866</v>
      </c>
      <c r="H469" s="11" t="s">
        <v>18</v>
      </c>
      <c r="I469" s="11" t="s">
        <v>18</v>
      </c>
      <c r="J469" s="11" t="s">
        <v>18</v>
      </c>
      <c r="K469" s="11" t="s">
        <v>19</v>
      </c>
      <c r="L469" s="11" t="s">
        <v>19</v>
      </c>
      <c r="M469" s="11" t="s">
        <v>19</v>
      </c>
      <c r="N469" s="11" t="s">
        <v>19</v>
      </c>
      <c r="O469" s="11" t="s">
        <v>642</v>
      </c>
      <c r="P469" s="11" t="s">
        <v>643</v>
      </c>
      <c r="Q469" s="11" t="s">
        <v>722</v>
      </c>
      <c r="R469" s="11" t="s">
        <v>30</v>
      </c>
      <c r="S469" s="20" t="s">
        <v>30</v>
      </c>
      <c r="T469" s="11" t="s">
        <v>21</v>
      </c>
      <c r="U469" s="11" t="s">
        <v>22</v>
      </c>
      <c r="V469" s="11" t="s">
        <v>22</v>
      </c>
      <c r="W469" s="11" t="s">
        <v>23</v>
      </c>
      <c r="X469" s="11" t="s">
        <v>222</v>
      </c>
      <c r="Y469">
        <v>188</v>
      </c>
      <c r="Z469" t="e">
        <f t="shared" si="16"/>
        <v>#REF!</v>
      </c>
    </row>
    <row r="470" spans="1:26" x14ac:dyDescent="0.35">
      <c r="A470" s="24" t="str">
        <f>+IF(B470&lt;&gt;'Terminal Handling Charge'!$B$3,"",IF(COUNTIF(B:B,B470)&gt;0,COUNTIF(B$3:B470,B470),""))</f>
        <v/>
      </c>
      <c r="B470" s="24" t="str">
        <f t="shared" si="15"/>
        <v>Terminal Handling Charge - DestinationUnited Kingdom</v>
      </c>
      <c r="C470" s="24" t="s">
        <v>722</v>
      </c>
      <c r="D470" s="24" t="s">
        <v>747</v>
      </c>
      <c r="E470" s="1" t="s">
        <v>176</v>
      </c>
      <c r="F470" s="12" t="s">
        <v>31</v>
      </c>
      <c r="G470" s="13">
        <v>44866</v>
      </c>
      <c r="H470" s="11" t="s">
        <v>18</v>
      </c>
      <c r="I470" s="11" t="s">
        <v>18</v>
      </c>
      <c r="J470" s="11" t="s">
        <v>18</v>
      </c>
      <c r="K470" s="11" t="s">
        <v>19</v>
      </c>
      <c r="L470" s="11" t="s">
        <v>19</v>
      </c>
      <c r="M470" s="11" t="s">
        <v>19</v>
      </c>
      <c r="N470" s="11" t="s">
        <v>19</v>
      </c>
      <c r="O470" s="11" t="s">
        <v>642</v>
      </c>
      <c r="P470" s="11" t="s">
        <v>643</v>
      </c>
      <c r="Q470" s="11" t="s">
        <v>722</v>
      </c>
      <c r="R470" s="11" t="s">
        <v>27</v>
      </c>
      <c r="S470" s="20" t="s">
        <v>27</v>
      </c>
      <c r="T470" s="11" t="s">
        <v>28</v>
      </c>
      <c r="U470" s="11" t="s">
        <v>22</v>
      </c>
      <c r="V470" s="11" t="s">
        <v>22</v>
      </c>
      <c r="W470" s="11" t="s">
        <v>23</v>
      </c>
      <c r="X470" s="11" t="s">
        <v>222</v>
      </c>
      <c r="Y470">
        <v>288</v>
      </c>
      <c r="Z470" t="e">
        <f t="shared" si="16"/>
        <v>#REF!</v>
      </c>
    </row>
    <row r="471" spans="1:26" ht="29" x14ac:dyDescent="0.35">
      <c r="A471" s="24" t="str">
        <f>+IF(B471&lt;&gt;'Terminal Handling Charge'!$B$3,"",IF(COUNTIF(B:B,B471)&gt;0,COUNTIF(B$3:B471,B471),""))</f>
        <v/>
      </c>
      <c r="B471" s="24" t="str">
        <f t="shared" si="15"/>
        <v>Terminal Handling Charge - DestinationHaiti</v>
      </c>
      <c r="C471" s="24" t="s">
        <v>725</v>
      </c>
      <c r="D471" s="24" t="s">
        <v>747</v>
      </c>
      <c r="E471" s="1" t="s">
        <v>101</v>
      </c>
      <c r="F471" s="12" t="s">
        <v>757</v>
      </c>
      <c r="G471" s="13">
        <v>44866</v>
      </c>
      <c r="H471" s="11" t="s">
        <v>18</v>
      </c>
      <c r="I471" s="11" t="s">
        <v>18</v>
      </c>
      <c r="J471" s="11" t="s">
        <v>18</v>
      </c>
      <c r="K471" s="11" t="s">
        <v>19</v>
      </c>
      <c r="L471" s="11" t="s">
        <v>19</v>
      </c>
      <c r="M471" s="11" t="s">
        <v>19</v>
      </c>
      <c r="N471" s="11" t="s">
        <v>19</v>
      </c>
      <c r="O471" s="11" t="s">
        <v>238</v>
      </c>
      <c r="P471" s="11" t="s">
        <v>239</v>
      </c>
      <c r="Q471" s="11" t="s">
        <v>725</v>
      </c>
      <c r="R471" s="11" t="s">
        <v>78</v>
      </c>
      <c r="S471" s="20" t="s">
        <v>78</v>
      </c>
      <c r="T471" s="11" t="s">
        <v>32</v>
      </c>
      <c r="U471" s="11" t="s">
        <v>22</v>
      </c>
      <c r="V471" s="11" t="s">
        <v>22</v>
      </c>
      <c r="W471" s="11" t="s">
        <v>23</v>
      </c>
      <c r="X471" s="11" t="s">
        <v>24</v>
      </c>
      <c r="Y471">
        <v>240</v>
      </c>
      <c r="Z471" t="e">
        <f t="shared" si="16"/>
        <v>#REF!</v>
      </c>
    </row>
    <row r="472" spans="1:26" x14ac:dyDescent="0.35">
      <c r="A472" s="24" t="str">
        <f>+IF(B472&lt;&gt;'Terminal Handling Charge'!$B$3,"",IF(COUNTIF(B:B,B472)&gt;0,COUNTIF(B$3:B472,B472),""))</f>
        <v/>
      </c>
      <c r="B472" s="24" t="str">
        <f t="shared" si="15"/>
        <v>Terminal Handling Charge - DestinationFrance</v>
      </c>
      <c r="C472" s="24" t="s">
        <v>710</v>
      </c>
      <c r="D472" s="24" t="s">
        <v>747</v>
      </c>
      <c r="E472" s="1" t="s">
        <v>753</v>
      </c>
      <c r="F472" s="12" t="s">
        <v>31</v>
      </c>
      <c r="G472" s="13">
        <v>44866</v>
      </c>
      <c r="H472" s="11" t="s">
        <v>18</v>
      </c>
      <c r="I472" s="11" t="s">
        <v>18</v>
      </c>
      <c r="J472" s="11" t="s">
        <v>18</v>
      </c>
      <c r="K472" s="11" t="s">
        <v>19</v>
      </c>
      <c r="L472" s="11" t="s">
        <v>19</v>
      </c>
      <c r="M472" s="11" t="s">
        <v>19</v>
      </c>
      <c r="N472" s="11" t="s">
        <v>19</v>
      </c>
      <c r="O472" s="11" t="s">
        <v>503</v>
      </c>
      <c r="P472" s="11" t="s">
        <v>504</v>
      </c>
      <c r="Q472" s="11" t="s">
        <v>710</v>
      </c>
      <c r="R472" s="11" t="s">
        <v>56</v>
      </c>
      <c r="S472" s="20">
        <v>20</v>
      </c>
      <c r="T472" s="11" t="s">
        <v>21</v>
      </c>
      <c r="U472" s="11" t="s">
        <v>22</v>
      </c>
      <c r="V472" s="11" t="s">
        <v>22</v>
      </c>
      <c r="W472" s="11" t="s">
        <v>23</v>
      </c>
      <c r="X472" s="11" t="s">
        <v>31</v>
      </c>
      <c r="Y472">
        <v>315</v>
      </c>
      <c r="Z472" t="e">
        <f t="shared" si="16"/>
        <v>#REF!</v>
      </c>
    </row>
    <row r="473" spans="1:26" x14ac:dyDescent="0.35">
      <c r="A473" s="24" t="str">
        <f>+IF(B473&lt;&gt;'Terminal Handling Charge'!$B$3,"",IF(COUNTIF(B:B,B473)&gt;0,COUNTIF(B$3:B473,B473),""))</f>
        <v/>
      </c>
      <c r="B473" s="24" t="str">
        <f t="shared" si="15"/>
        <v>Terminal Handling Charge - DestinationFrance</v>
      </c>
      <c r="C473" s="24" t="s">
        <v>710</v>
      </c>
      <c r="D473" s="24" t="s">
        <v>747</v>
      </c>
      <c r="E473" s="1" t="s">
        <v>753</v>
      </c>
      <c r="F473" s="12" t="s">
        <v>31</v>
      </c>
      <c r="G473" s="13">
        <v>44866</v>
      </c>
      <c r="H473" s="11" t="s">
        <v>18</v>
      </c>
      <c r="I473" s="11" t="s">
        <v>18</v>
      </c>
      <c r="J473" s="11" t="s">
        <v>18</v>
      </c>
      <c r="K473" s="11" t="s">
        <v>19</v>
      </c>
      <c r="L473" s="11" t="s">
        <v>19</v>
      </c>
      <c r="M473" s="11" t="s">
        <v>19</v>
      </c>
      <c r="N473" s="11" t="s">
        <v>19</v>
      </c>
      <c r="O473" s="11" t="s">
        <v>503</v>
      </c>
      <c r="P473" s="11" t="s">
        <v>504</v>
      </c>
      <c r="Q473" s="11" t="s">
        <v>710</v>
      </c>
      <c r="R473" s="11" t="s">
        <v>30</v>
      </c>
      <c r="S473" s="20" t="s">
        <v>30</v>
      </c>
      <c r="T473" s="11" t="s">
        <v>21</v>
      </c>
      <c r="U473" s="11" t="s">
        <v>22</v>
      </c>
      <c r="V473" s="11" t="s">
        <v>22</v>
      </c>
      <c r="W473" s="11" t="s">
        <v>23</v>
      </c>
      <c r="X473" s="11" t="s">
        <v>31</v>
      </c>
      <c r="Y473">
        <v>240</v>
      </c>
      <c r="Z473" t="e">
        <f t="shared" si="16"/>
        <v>#REF!</v>
      </c>
    </row>
    <row r="474" spans="1:26" x14ac:dyDescent="0.35">
      <c r="A474" s="24" t="str">
        <f>+IF(B474&lt;&gt;'Terminal Handling Charge'!$B$3,"",IF(COUNTIF(B:B,B474)&gt;0,COUNTIF(B$3:B474,B474),""))</f>
        <v/>
      </c>
      <c r="B474" s="24" t="str">
        <f t="shared" si="15"/>
        <v>Terminal Handling Charge - DestinationFrance</v>
      </c>
      <c r="C474" s="24" t="s">
        <v>710</v>
      </c>
      <c r="D474" s="24" t="s">
        <v>747</v>
      </c>
      <c r="E474" s="1" t="s">
        <v>753</v>
      </c>
      <c r="F474" s="12" t="s">
        <v>31</v>
      </c>
      <c r="G474" s="13">
        <v>44866</v>
      </c>
      <c r="H474" s="11" t="s">
        <v>18</v>
      </c>
      <c r="I474" s="11" t="s">
        <v>18</v>
      </c>
      <c r="J474" s="11" t="s">
        <v>18</v>
      </c>
      <c r="K474" s="11" t="s">
        <v>19</v>
      </c>
      <c r="L474" s="11" t="s">
        <v>19</v>
      </c>
      <c r="M474" s="11" t="s">
        <v>19</v>
      </c>
      <c r="N474" s="11" t="s">
        <v>19</v>
      </c>
      <c r="O474" s="11" t="s">
        <v>503</v>
      </c>
      <c r="P474" s="11" t="s">
        <v>504</v>
      </c>
      <c r="Q474" s="11" t="s">
        <v>710</v>
      </c>
      <c r="R474" s="11" t="s">
        <v>27</v>
      </c>
      <c r="S474" s="20" t="s">
        <v>27</v>
      </c>
      <c r="T474" s="11" t="s">
        <v>28</v>
      </c>
      <c r="U474" s="11" t="s">
        <v>22</v>
      </c>
      <c r="V474" s="11" t="s">
        <v>22</v>
      </c>
      <c r="W474" s="11" t="s">
        <v>23</v>
      </c>
      <c r="X474" s="11" t="s">
        <v>31</v>
      </c>
      <c r="Y474">
        <v>350</v>
      </c>
      <c r="Z474" t="e">
        <f t="shared" si="16"/>
        <v>#REF!</v>
      </c>
    </row>
    <row r="475" spans="1:26" x14ac:dyDescent="0.35">
      <c r="A475" s="24" t="str">
        <f>+IF(B475&lt;&gt;'Terminal Handling Charge'!$B$3,"",IF(COUNTIF(B:B,B475)&gt;0,COUNTIF(B$3:B475,B475),""))</f>
        <v/>
      </c>
      <c r="B475" s="24" t="str">
        <f t="shared" si="15"/>
        <v>Terminal Handling Charge - DestinationFrance</v>
      </c>
      <c r="C475" s="24" t="s">
        <v>710</v>
      </c>
      <c r="D475" s="24" t="s">
        <v>747</v>
      </c>
      <c r="E475" s="1" t="s">
        <v>753</v>
      </c>
      <c r="F475" s="12" t="s">
        <v>31</v>
      </c>
      <c r="G475" s="13">
        <v>44866</v>
      </c>
      <c r="H475" s="11" t="s">
        <v>18</v>
      </c>
      <c r="I475" s="11" t="s">
        <v>18</v>
      </c>
      <c r="J475" s="11" t="s">
        <v>18</v>
      </c>
      <c r="K475" s="11" t="s">
        <v>19</v>
      </c>
      <c r="L475" s="11" t="s">
        <v>19</v>
      </c>
      <c r="M475" s="11" t="s">
        <v>19</v>
      </c>
      <c r="N475" s="11" t="s">
        <v>19</v>
      </c>
      <c r="O475" s="11" t="s">
        <v>503</v>
      </c>
      <c r="P475" s="11" t="s">
        <v>504</v>
      </c>
      <c r="Q475" s="11" t="s">
        <v>710</v>
      </c>
      <c r="R475" s="11" t="s">
        <v>59</v>
      </c>
      <c r="S475" s="20">
        <v>20</v>
      </c>
      <c r="T475" s="11" t="s">
        <v>738</v>
      </c>
      <c r="U475" s="11" t="s">
        <v>22</v>
      </c>
      <c r="V475" s="11" t="s">
        <v>22</v>
      </c>
      <c r="W475" s="11" t="s">
        <v>23</v>
      </c>
      <c r="X475" s="11" t="s">
        <v>31</v>
      </c>
      <c r="Y475">
        <v>315</v>
      </c>
      <c r="Z475" t="e">
        <f t="shared" si="16"/>
        <v>#REF!</v>
      </c>
    </row>
    <row r="476" spans="1:26" x14ac:dyDescent="0.35">
      <c r="A476" s="24" t="str">
        <f>+IF(B476&lt;&gt;'Terminal Handling Charge'!$B$3,"",IF(COUNTIF(B:B,B476)&gt;0,COUNTIF(B$3:B476,B476),""))</f>
        <v/>
      </c>
      <c r="B476" s="24" t="str">
        <f t="shared" si="15"/>
        <v>Terminal Handling Charge - DestinationFrance</v>
      </c>
      <c r="C476" s="24" t="s">
        <v>710</v>
      </c>
      <c r="D476" s="24" t="s">
        <v>747</v>
      </c>
      <c r="E476" s="1" t="s">
        <v>753</v>
      </c>
      <c r="F476" s="12" t="s">
        <v>31</v>
      </c>
      <c r="G476" s="13">
        <v>44866</v>
      </c>
      <c r="H476" s="11" t="s">
        <v>18</v>
      </c>
      <c r="I476" s="11" t="s">
        <v>18</v>
      </c>
      <c r="J476" s="11" t="s">
        <v>18</v>
      </c>
      <c r="K476" s="11" t="s">
        <v>19</v>
      </c>
      <c r="L476" s="11" t="s">
        <v>19</v>
      </c>
      <c r="M476" s="11" t="s">
        <v>19</v>
      </c>
      <c r="N476" s="11" t="s">
        <v>19</v>
      </c>
      <c r="O476" s="11" t="s">
        <v>503</v>
      </c>
      <c r="P476" s="11" t="s">
        <v>504</v>
      </c>
      <c r="Q476" s="11" t="s">
        <v>710</v>
      </c>
      <c r="R476" s="11" t="s">
        <v>61</v>
      </c>
      <c r="S476" s="20">
        <v>20</v>
      </c>
      <c r="T476" s="11" t="s">
        <v>738</v>
      </c>
      <c r="U476" s="11" t="s">
        <v>22</v>
      </c>
      <c r="V476" s="11" t="s">
        <v>22</v>
      </c>
      <c r="W476" s="11" t="s">
        <v>23</v>
      </c>
      <c r="X476" s="11" t="s">
        <v>31</v>
      </c>
      <c r="Y476">
        <v>315</v>
      </c>
      <c r="Z476" t="e">
        <f t="shared" si="16"/>
        <v>#REF!</v>
      </c>
    </row>
    <row r="477" spans="1:26" x14ac:dyDescent="0.35">
      <c r="A477" s="24" t="str">
        <f>+IF(B477&lt;&gt;'Terminal Handling Charge'!$B$3,"",IF(COUNTIF(B:B,B477)&gt;0,COUNTIF(B$3:B477,B477),""))</f>
        <v/>
      </c>
      <c r="B477" s="24" t="str">
        <f t="shared" si="15"/>
        <v>Terminal Handling Charge - DestinationFrance</v>
      </c>
      <c r="C477" s="24" t="s">
        <v>710</v>
      </c>
      <c r="D477" s="24" t="s">
        <v>747</v>
      </c>
      <c r="E477" s="1" t="s">
        <v>753</v>
      </c>
      <c r="F477" s="12" t="s">
        <v>31</v>
      </c>
      <c r="G477" s="13">
        <v>44866</v>
      </c>
      <c r="H477" s="11" t="s">
        <v>18</v>
      </c>
      <c r="I477" s="11" t="s">
        <v>18</v>
      </c>
      <c r="J477" s="11" t="s">
        <v>18</v>
      </c>
      <c r="K477" s="11" t="s">
        <v>19</v>
      </c>
      <c r="L477" s="11" t="s">
        <v>19</v>
      </c>
      <c r="M477" s="11" t="s">
        <v>19</v>
      </c>
      <c r="N477" s="11" t="s">
        <v>19</v>
      </c>
      <c r="O477" s="11" t="s">
        <v>503</v>
      </c>
      <c r="P477" s="11" t="s">
        <v>504</v>
      </c>
      <c r="Q477" s="11" t="s">
        <v>710</v>
      </c>
      <c r="R477" s="11" t="s">
        <v>63</v>
      </c>
      <c r="S477" s="20">
        <v>20</v>
      </c>
      <c r="T477" s="11" t="s">
        <v>738</v>
      </c>
      <c r="U477" s="11" t="s">
        <v>22</v>
      </c>
      <c r="V477" s="11" t="s">
        <v>22</v>
      </c>
      <c r="W477" s="11" t="s">
        <v>23</v>
      </c>
      <c r="X477" s="11" t="s">
        <v>31</v>
      </c>
      <c r="Y477">
        <v>315</v>
      </c>
      <c r="Z477" t="e">
        <f t="shared" si="16"/>
        <v>#REF!</v>
      </c>
    </row>
    <row r="478" spans="1:26" x14ac:dyDescent="0.35">
      <c r="A478" s="24" t="str">
        <f>+IF(B478&lt;&gt;'Terminal Handling Charge'!$B$3,"",IF(COUNTIF(B:B,B478)&gt;0,COUNTIF(B$3:B478,B478),""))</f>
        <v/>
      </c>
      <c r="B478" s="24" t="str">
        <f t="shared" si="15"/>
        <v>Terminal Handling Charge - DestinationFrance</v>
      </c>
      <c r="C478" s="24" t="s">
        <v>710</v>
      </c>
      <c r="D478" s="24" t="s">
        <v>747</v>
      </c>
      <c r="E478" s="1" t="s">
        <v>753</v>
      </c>
      <c r="F478" s="12" t="s">
        <v>31</v>
      </c>
      <c r="G478" s="13">
        <v>44866</v>
      </c>
      <c r="H478" s="11" t="s">
        <v>18</v>
      </c>
      <c r="I478" s="11" t="s">
        <v>18</v>
      </c>
      <c r="J478" s="11" t="s">
        <v>18</v>
      </c>
      <c r="K478" s="11" t="s">
        <v>19</v>
      </c>
      <c r="L478" s="11" t="s">
        <v>19</v>
      </c>
      <c r="M478" s="11" t="s">
        <v>19</v>
      </c>
      <c r="N478" s="11" t="s">
        <v>19</v>
      </c>
      <c r="O478" s="11" t="s">
        <v>503</v>
      </c>
      <c r="P478" s="11" t="s">
        <v>504</v>
      </c>
      <c r="Q478" s="11" t="s">
        <v>710</v>
      </c>
      <c r="R478" s="11" t="s">
        <v>77</v>
      </c>
      <c r="S478" s="20">
        <v>20</v>
      </c>
      <c r="T478" s="11" t="s">
        <v>738</v>
      </c>
      <c r="U478" s="11" t="s">
        <v>22</v>
      </c>
      <c r="V478" s="11" t="s">
        <v>22</v>
      </c>
      <c r="W478" s="11" t="s">
        <v>23</v>
      </c>
      <c r="X478" s="11" t="s">
        <v>31</v>
      </c>
      <c r="Y478">
        <v>315</v>
      </c>
      <c r="Z478" t="e">
        <f t="shared" si="16"/>
        <v>#REF!</v>
      </c>
    </row>
    <row r="479" spans="1:26" x14ac:dyDescent="0.35">
      <c r="A479" s="24" t="str">
        <f>+IF(B479&lt;&gt;'Terminal Handling Charge'!$B$3,"",IF(COUNTIF(B:B,B479)&gt;0,COUNTIF(B$3:B479,B479),""))</f>
        <v/>
      </c>
      <c r="B479" s="24" t="str">
        <f t="shared" si="15"/>
        <v>Terminal Handling Charge - DestinationFrance</v>
      </c>
      <c r="C479" s="24" t="s">
        <v>710</v>
      </c>
      <c r="D479" s="24" t="s">
        <v>747</v>
      </c>
      <c r="E479" s="1" t="s">
        <v>753</v>
      </c>
      <c r="F479" s="12" t="s">
        <v>31</v>
      </c>
      <c r="G479" s="13">
        <v>44866</v>
      </c>
      <c r="H479" s="11" t="s">
        <v>18</v>
      </c>
      <c r="I479" s="11" t="s">
        <v>18</v>
      </c>
      <c r="J479" s="11" t="s">
        <v>18</v>
      </c>
      <c r="K479" s="11" t="s">
        <v>19</v>
      </c>
      <c r="L479" s="11" t="s">
        <v>19</v>
      </c>
      <c r="M479" s="11" t="s">
        <v>19</v>
      </c>
      <c r="N479" s="11" t="s">
        <v>19</v>
      </c>
      <c r="O479" s="11" t="s">
        <v>503</v>
      </c>
      <c r="P479" s="11" t="s">
        <v>504</v>
      </c>
      <c r="Q479" s="11" t="s">
        <v>710</v>
      </c>
      <c r="R479" s="11" t="s">
        <v>33</v>
      </c>
      <c r="S479" s="20">
        <v>40</v>
      </c>
      <c r="T479" s="11" t="s">
        <v>738</v>
      </c>
      <c r="U479" s="11" t="s">
        <v>22</v>
      </c>
      <c r="V479" s="11" t="s">
        <v>22</v>
      </c>
      <c r="W479" s="11" t="s">
        <v>23</v>
      </c>
      <c r="X479" s="11" t="s">
        <v>31</v>
      </c>
      <c r="Y479">
        <v>315</v>
      </c>
      <c r="Z479" t="e">
        <f t="shared" si="16"/>
        <v>#REF!</v>
      </c>
    </row>
    <row r="480" spans="1:26" x14ac:dyDescent="0.35">
      <c r="A480" s="24" t="str">
        <f>+IF(B480&lt;&gt;'Terminal Handling Charge'!$B$3,"",IF(COUNTIF(B:B,B480)&gt;0,COUNTIF(B$3:B480,B480),""))</f>
        <v/>
      </c>
      <c r="B480" s="24" t="str">
        <f t="shared" si="15"/>
        <v>Terminal Handling Charge - DestinationFrance</v>
      </c>
      <c r="C480" s="24" t="s">
        <v>710</v>
      </c>
      <c r="D480" s="24" t="s">
        <v>747</v>
      </c>
      <c r="E480" s="1" t="s">
        <v>753</v>
      </c>
      <c r="F480" s="12" t="s">
        <v>31</v>
      </c>
      <c r="G480" s="13">
        <v>44866</v>
      </c>
      <c r="H480" s="11" t="s">
        <v>18</v>
      </c>
      <c r="I480" s="11" t="s">
        <v>18</v>
      </c>
      <c r="J480" s="11" t="s">
        <v>18</v>
      </c>
      <c r="K480" s="11" t="s">
        <v>19</v>
      </c>
      <c r="L480" s="11" t="s">
        <v>19</v>
      </c>
      <c r="M480" s="11" t="s">
        <v>19</v>
      </c>
      <c r="N480" s="11" t="s">
        <v>19</v>
      </c>
      <c r="O480" s="11" t="s">
        <v>503</v>
      </c>
      <c r="P480" s="11" t="s">
        <v>504</v>
      </c>
      <c r="Q480" s="11" t="s">
        <v>710</v>
      </c>
      <c r="R480" s="11" t="s">
        <v>64</v>
      </c>
      <c r="S480" s="20">
        <v>40</v>
      </c>
      <c r="T480" s="11" t="s">
        <v>738</v>
      </c>
      <c r="U480" s="11" t="s">
        <v>22</v>
      </c>
      <c r="V480" s="11" t="s">
        <v>22</v>
      </c>
      <c r="W480" s="11" t="s">
        <v>23</v>
      </c>
      <c r="X480" s="11" t="s">
        <v>31</v>
      </c>
      <c r="Y480">
        <v>315</v>
      </c>
      <c r="Z480" t="e">
        <f t="shared" si="16"/>
        <v>#REF!</v>
      </c>
    </row>
    <row r="481" spans="1:26" x14ac:dyDescent="0.35">
      <c r="A481" s="24" t="str">
        <f>+IF(B481&lt;&gt;'Terminal Handling Charge'!$B$3,"",IF(COUNTIF(B:B,B481)&gt;0,COUNTIF(B$3:B481,B481),""))</f>
        <v/>
      </c>
      <c r="B481" s="24" t="str">
        <f t="shared" si="15"/>
        <v>Terminal Handling Charge - DestinationFrance</v>
      </c>
      <c r="C481" s="24" t="s">
        <v>710</v>
      </c>
      <c r="D481" s="24" t="s">
        <v>747</v>
      </c>
      <c r="E481" s="1" t="s">
        <v>753</v>
      </c>
      <c r="F481" s="12" t="s">
        <v>31</v>
      </c>
      <c r="G481" s="13">
        <v>44866</v>
      </c>
      <c r="H481" s="11" t="s">
        <v>18</v>
      </c>
      <c r="I481" s="11" t="s">
        <v>18</v>
      </c>
      <c r="J481" s="11" t="s">
        <v>18</v>
      </c>
      <c r="K481" s="11" t="s">
        <v>19</v>
      </c>
      <c r="L481" s="11" t="s">
        <v>19</v>
      </c>
      <c r="M481" s="11" t="s">
        <v>19</v>
      </c>
      <c r="N481" s="11" t="s">
        <v>19</v>
      </c>
      <c r="O481" s="11" t="s">
        <v>503</v>
      </c>
      <c r="P481" s="11" t="s">
        <v>504</v>
      </c>
      <c r="Q481" s="11" t="s">
        <v>710</v>
      </c>
      <c r="R481" s="11" t="s">
        <v>58</v>
      </c>
      <c r="S481" s="20">
        <v>40</v>
      </c>
      <c r="T481" s="11" t="s">
        <v>738</v>
      </c>
      <c r="U481" s="11" t="s">
        <v>22</v>
      </c>
      <c r="V481" s="11" t="s">
        <v>22</v>
      </c>
      <c r="W481" s="11" t="s">
        <v>23</v>
      </c>
      <c r="X481" s="11" t="s">
        <v>31</v>
      </c>
      <c r="Y481">
        <v>315</v>
      </c>
      <c r="Z481" t="e">
        <f t="shared" si="16"/>
        <v>#REF!</v>
      </c>
    </row>
    <row r="482" spans="1:26" x14ac:dyDescent="0.35">
      <c r="A482" s="24" t="str">
        <f>+IF(B482&lt;&gt;'Terminal Handling Charge'!$B$3,"",IF(COUNTIF(B:B,B482)&gt;0,COUNTIF(B$3:B482,B482),""))</f>
        <v/>
      </c>
      <c r="B482" s="24" t="str">
        <f t="shared" si="15"/>
        <v>Terminal Handling Charge - DestinationFrance</v>
      </c>
      <c r="C482" s="24" t="s">
        <v>710</v>
      </c>
      <c r="D482" s="24" t="s">
        <v>747</v>
      </c>
      <c r="E482" s="1" t="s">
        <v>753</v>
      </c>
      <c r="F482" s="12" t="s">
        <v>31</v>
      </c>
      <c r="G482" s="13">
        <v>44866</v>
      </c>
      <c r="H482" s="11" t="s">
        <v>18</v>
      </c>
      <c r="I482" s="11" t="s">
        <v>18</v>
      </c>
      <c r="J482" s="11" t="s">
        <v>18</v>
      </c>
      <c r="K482" s="11" t="s">
        <v>19</v>
      </c>
      <c r="L482" s="11" t="s">
        <v>19</v>
      </c>
      <c r="M482" s="11" t="s">
        <v>19</v>
      </c>
      <c r="N482" s="11" t="s">
        <v>19</v>
      </c>
      <c r="O482" s="11" t="s">
        <v>503</v>
      </c>
      <c r="P482" s="11" t="s">
        <v>504</v>
      </c>
      <c r="Q482" s="11" t="s">
        <v>710</v>
      </c>
      <c r="R482" s="11" t="s">
        <v>60</v>
      </c>
      <c r="S482" s="20">
        <v>40</v>
      </c>
      <c r="T482" s="11" t="s">
        <v>738</v>
      </c>
      <c r="U482" s="11" t="s">
        <v>22</v>
      </c>
      <c r="V482" s="11" t="s">
        <v>22</v>
      </c>
      <c r="W482" s="11" t="s">
        <v>23</v>
      </c>
      <c r="X482" s="11" t="s">
        <v>31</v>
      </c>
      <c r="Y482">
        <v>315</v>
      </c>
      <c r="Z482" t="e">
        <f t="shared" si="16"/>
        <v>#REF!</v>
      </c>
    </row>
    <row r="483" spans="1:26" ht="29" x14ac:dyDescent="0.35">
      <c r="A483" s="24" t="str">
        <f>+IF(B483&lt;&gt;'Terminal Handling Charge'!$B$3,"",IF(COUNTIF(B:B,B483)&gt;0,COUNTIF(B$3:B483,B483),""))</f>
        <v/>
      </c>
      <c r="B483" s="24" t="str">
        <f t="shared" si="15"/>
        <v>Terminal Handling Charge - DestinationTrinidad and Tobago</v>
      </c>
      <c r="C483" s="24" t="s">
        <v>713</v>
      </c>
      <c r="D483" s="24" t="s">
        <v>747</v>
      </c>
      <c r="E483" s="1" t="s">
        <v>101</v>
      </c>
      <c r="F483" s="12" t="s">
        <v>757</v>
      </c>
      <c r="G483" s="13">
        <v>44866</v>
      </c>
      <c r="H483" s="11" t="s">
        <v>18</v>
      </c>
      <c r="I483" s="11" t="s">
        <v>18</v>
      </c>
      <c r="J483" s="11" t="s">
        <v>18</v>
      </c>
      <c r="K483" s="11" t="s">
        <v>19</v>
      </c>
      <c r="L483" s="11" t="s">
        <v>19</v>
      </c>
      <c r="M483" s="11" t="s">
        <v>19</v>
      </c>
      <c r="N483" s="11" t="s">
        <v>19</v>
      </c>
      <c r="O483" s="11" t="s">
        <v>631</v>
      </c>
      <c r="P483" s="11" t="s">
        <v>632</v>
      </c>
      <c r="Q483" s="11" t="s">
        <v>713</v>
      </c>
      <c r="R483" s="11" t="s">
        <v>78</v>
      </c>
      <c r="S483" s="20" t="s">
        <v>78</v>
      </c>
      <c r="T483" s="11" t="s">
        <v>32</v>
      </c>
      <c r="U483" s="11" t="s">
        <v>22</v>
      </c>
      <c r="V483" s="11" t="s">
        <v>22</v>
      </c>
      <c r="W483" s="11" t="s">
        <v>23</v>
      </c>
      <c r="X483" s="11" t="s">
        <v>24</v>
      </c>
      <c r="Y483">
        <v>270</v>
      </c>
      <c r="Z483" t="e">
        <f t="shared" si="16"/>
        <v>#REF!</v>
      </c>
    </row>
    <row r="484" spans="1:26" ht="29" x14ac:dyDescent="0.35">
      <c r="A484" s="24" t="str">
        <f>+IF(B484&lt;&gt;'Terminal Handling Charge'!$B$3,"",IF(COUNTIF(B:B,B484)&gt;0,COUNTIF(B$3:B484,B484),""))</f>
        <v/>
      </c>
      <c r="B484" s="24" t="str">
        <f t="shared" si="15"/>
        <v>Terminal Handling Charge - DestinationBelize</v>
      </c>
      <c r="C484" s="24" t="s">
        <v>719</v>
      </c>
      <c r="D484" s="24" t="s">
        <v>747</v>
      </c>
      <c r="E484" s="1" t="s">
        <v>207</v>
      </c>
      <c r="F484" s="12" t="s">
        <v>757</v>
      </c>
      <c r="G484" s="13">
        <v>44866</v>
      </c>
      <c r="H484" s="11" t="s">
        <v>18</v>
      </c>
      <c r="I484" s="11" t="s">
        <v>18</v>
      </c>
      <c r="J484" s="11" t="s">
        <v>18</v>
      </c>
      <c r="K484" s="11" t="s">
        <v>19</v>
      </c>
      <c r="L484" s="11" t="s">
        <v>19</v>
      </c>
      <c r="M484" s="11" t="s">
        <v>19</v>
      </c>
      <c r="N484" s="11" t="s">
        <v>19</v>
      </c>
      <c r="O484" s="11" t="s">
        <v>634</v>
      </c>
      <c r="P484" s="11" t="s">
        <v>635</v>
      </c>
      <c r="Q484" s="11" t="s">
        <v>719</v>
      </c>
      <c r="R484" s="11" t="s">
        <v>78</v>
      </c>
      <c r="S484" s="20" t="s">
        <v>78</v>
      </c>
      <c r="T484" s="11" t="s">
        <v>32</v>
      </c>
      <c r="U484" s="11" t="s">
        <v>22</v>
      </c>
      <c r="V484" s="11" t="s">
        <v>22</v>
      </c>
      <c r="W484" s="11" t="s">
        <v>23</v>
      </c>
      <c r="X484" s="11" t="s">
        <v>24</v>
      </c>
      <c r="Y484">
        <v>370</v>
      </c>
      <c r="Z484" t="e">
        <f t="shared" si="16"/>
        <v>#REF!</v>
      </c>
    </row>
    <row r="485" spans="1:26" x14ac:dyDescent="0.35">
      <c r="A485" s="24" t="str">
        <f>+IF(B485&lt;&gt;'Terminal Handling Charge'!$B$3,"",IF(COUNTIF(B:B,B485)&gt;0,COUNTIF(B$3:B485,B485),""))</f>
        <v/>
      </c>
      <c r="B485" s="24" t="str">
        <f t="shared" si="15"/>
        <v>Terminal Handling Charge - DestinationSolomon Islands</v>
      </c>
      <c r="C485" s="24" t="s">
        <v>720</v>
      </c>
      <c r="D485" s="24" t="s">
        <v>747</v>
      </c>
      <c r="E485" s="1" t="s">
        <v>62</v>
      </c>
      <c r="F485" s="12" t="s">
        <v>756</v>
      </c>
      <c r="G485" s="13">
        <v>44866</v>
      </c>
      <c r="H485" s="11" t="s">
        <v>18</v>
      </c>
      <c r="I485" s="11" t="s">
        <v>18</v>
      </c>
      <c r="J485" s="11" t="s">
        <v>18</v>
      </c>
      <c r="K485" s="11" t="s">
        <v>19</v>
      </c>
      <c r="L485" s="11" t="s">
        <v>19</v>
      </c>
      <c r="M485" s="11" t="s">
        <v>19</v>
      </c>
      <c r="N485" s="11" t="s">
        <v>19</v>
      </c>
      <c r="O485" s="11" t="s">
        <v>211</v>
      </c>
      <c r="P485" s="11" t="s">
        <v>212</v>
      </c>
      <c r="Q485" s="11" t="s">
        <v>720</v>
      </c>
      <c r="R485" s="11" t="s">
        <v>45</v>
      </c>
      <c r="S485" s="20">
        <v>20</v>
      </c>
      <c r="T485" s="11" t="s">
        <v>32</v>
      </c>
      <c r="U485" s="11" t="s">
        <v>22</v>
      </c>
      <c r="V485" s="11" t="s">
        <v>22</v>
      </c>
      <c r="W485" s="11" t="s">
        <v>23</v>
      </c>
      <c r="X485" s="11" t="s">
        <v>24</v>
      </c>
      <c r="Y485">
        <v>690</v>
      </c>
      <c r="Z485" t="e">
        <f t="shared" si="16"/>
        <v>#REF!</v>
      </c>
    </row>
    <row r="486" spans="1:26" x14ac:dyDescent="0.35">
      <c r="A486" s="24" t="str">
        <f>+IF(B486&lt;&gt;'Terminal Handling Charge'!$B$3,"",IF(COUNTIF(B:B,B486)&gt;0,COUNTIF(B$3:B486,B486),""))</f>
        <v/>
      </c>
      <c r="B486" s="24" t="str">
        <f t="shared" si="15"/>
        <v>Terminal Handling Charge - DestinationSolomon Islands</v>
      </c>
      <c r="C486" s="24" t="s">
        <v>720</v>
      </c>
      <c r="D486" s="24" t="s">
        <v>747</v>
      </c>
      <c r="E486" s="1" t="s">
        <v>62</v>
      </c>
      <c r="F486" s="12" t="s">
        <v>756</v>
      </c>
      <c r="G486" s="13">
        <v>44866</v>
      </c>
      <c r="H486" s="11" t="s">
        <v>18</v>
      </c>
      <c r="I486" s="11" t="s">
        <v>18</v>
      </c>
      <c r="J486" s="11" t="s">
        <v>18</v>
      </c>
      <c r="K486" s="11" t="s">
        <v>19</v>
      </c>
      <c r="L486" s="11" t="s">
        <v>19</v>
      </c>
      <c r="M486" s="11" t="s">
        <v>19</v>
      </c>
      <c r="N486" s="11" t="s">
        <v>19</v>
      </c>
      <c r="O486" s="11" t="s">
        <v>211</v>
      </c>
      <c r="P486" s="11" t="s">
        <v>212</v>
      </c>
      <c r="Q486" s="11" t="s">
        <v>720</v>
      </c>
      <c r="R486" s="11" t="s">
        <v>737</v>
      </c>
      <c r="S486" s="20">
        <v>40</v>
      </c>
      <c r="T486" s="11" t="s">
        <v>32</v>
      </c>
      <c r="U486" s="11" t="s">
        <v>22</v>
      </c>
      <c r="V486" s="11" t="s">
        <v>22</v>
      </c>
      <c r="W486" s="11" t="s">
        <v>23</v>
      </c>
      <c r="X486" s="11" t="s">
        <v>24</v>
      </c>
      <c r="Y486">
        <v>1030</v>
      </c>
      <c r="Z486" t="e">
        <f t="shared" si="16"/>
        <v>#REF!</v>
      </c>
    </row>
    <row r="487" spans="1:26" x14ac:dyDescent="0.35">
      <c r="A487" s="24" t="str">
        <f>+IF(B487&lt;&gt;'Terminal Handling Charge'!$B$3,"",IF(COUNTIF(B:B,B487)&gt;0,COUNTIF(B$3:B487,B487),""))</f>
        <v/>
      </c>
      <c r="B487" s="24" t="str">
        <f t="shared" si="15"/>
        <v>Terminal Handling Charge - DestinationSolomon Islands</v>
      </c>
      <c r="C487" s="24" t="s">
        <v>720</v>
      </c>
      <c r="D487" s="24" t="s">
        <v>747</v>
      </c>
      <c r="E487" s="1" t="s">
        <v>62</v>
      </c>
      <c r="F487" s="12" t="s">
        <v>756</v>
      </c>
      <c r="G487" s="13">
        <v>44866</v>
      </c>
      <c r="H487" s="11" t="s">
        <v>18</v>
      </c>
      <c r="I487" s="11" t="s">
        <v>18</v>
      </c>
      <c r="J487" s="11" t="s">
        <v>18</v>
      </c>
      <c r="K487" s="11" t="s">
        <v>19</v>
      </c>
      <c r="L487" s="11" t="s">
        <v>19</v>
      </c>
      <c r="M487" s="11" t="s">
        <v>19</v>
      </c>
      <c r="N487" s="11" t="s">
        <v>19</v>
      </c>
      <c r="O487" s="11" t="s">
        <v>211</v>
      </c>
      <c r="P487" s="11" t="s">
        <v>212</v>
      </c>
      <c r="Q487" s="11" t="s">
        <v>720</v>
      </c>
      <c r="R487" s="11" t="s">
        <v>65</v>
      </c>
      <c r="S487" s="20">
        <v>45</v>
      </c>
      <c r="T487" s="11" t="s">
        <v>21</v>
      </c>
      <c r="U487" s="11" t="s">
        <v>22</v>
      </c>
      <c r="V487" s="11" t="s">
        <v>22</v>
      </c>
      <c r="W487" s="11" t="s">
        <v>23</v>
      </c>
      <c r="X487" s="11" t="s">
        <v>24</v>
      </c>
      <c r="Y487">
        <v>1030</v>
      </c>
      <c r="Z487" t="e">
        <f t="shared" si="16"/>
        <v>#REF!</v>
      </c>
    </row>
    <row r="488" spans="1:26" x14ac:dyDescent="0.35">
      <c r="A488" s="24" t="str">
        <f>+IF(B488&lt;&gt;'Terminal Handling Charge'!$B$3,"",IF(COUNTIF(B:B,B488)&gt;0,COUNTIF(B$3:B488,B488),""))</f>
        <v/>
      </c>
      <c r="B488" s="24" t="str">
        <f t="shared" si="15"/>
        <v>Terminal Handling Charge - DestinationPapua New Guinea</v>
      </c>
      <c r="C488" s="24" t="s">
        <v>695</v>
      </c>
      <c r="D488" s="24" t="s">
        <v>747</v>
      </c>
      <c r="E488" s="1" t="s">
        <v>62</v>
      </c>
      <c r="F488" s="12" t="s">
        <v>756</v>
      </c>
      <c r="G488" s="13">
        <v>44927</v>
      </c>
      <c r="H488" s="11" t="s">
        <v>18</v>
      </c>
      <c r="I488" s="11" t="s">
        <v>18</v>
      </c>
      <c r="J488" s="11" t="s">
        <v>18</v>
      </c>
      <c r="K488" s="11" t="s">
        <v>19</v>
      </c>
      <c r="L488" s="11" t="s">
        <v>19</v>
      </c>
      <c r="M488" s="11" t="s">
        <v>19</v>
      </c>
      <c r="N488" s="11" t="s">
        <v>19</v>
      </c>
      <c r="O488" s="11" t="s">
        <v>132</v>
      </c>
      <c r="P488" s="11" t="s">
        <v>133</v>
      </c>
      <c r="Q488" s="11" t="s">
        <v>695</v>
      </c>
      <c r="R488" s="11" t="s">
        <v>40</v>
      </c>
      <c r="S488" s="20">
        <v>20</v>
      </c>
      <c r="T488" s="11" t="s">
        <v>21</v>
      </c>
      <c r="U488" s="11" t="s">
        <v>22</v>
      </c>
      <c r="V488" s="11" t="s">
        <v>22</v>
      </c>
      <c r="W488" s="11" t="s">
        <v>23</v>
      </c>
      <c r="X488" s="11" t="s">
        <v>66</v>
      </c>
      <c r="Y488">
        <v>2950</v>
      </c>
      <c r="Z488" t="e">
        <f t="shared" si="16"/>
        <v>#REF!</v>
      </c>
    </row>
    <row r="489" spans="1:26" x14ac:dyDescent="0.35">
      <c r="A489" s="24" t="str">
        <f>+IF(B489&lt;&gt;'Terminal Handling Charge'!$B$3,"",IF(COUNTIF(B:B,B489)&gt;0,COUNTIF(B$3:B489,B489),""))</f>
        <v/>
      </c>
      <c r="B489" s="24" t="str">
        <f t="shared" si="15"/>
        <v>Terminal Handling Charge - DestinationPapua New Guinea</v>
      </c>
      <c r="C489" s="24" t="s">
        <v>695</v>
      </c>
      <c r="D489" s="24" t="s">
        <v>747</v>
      </c>
      <c r="E489" s="1" t="s">
        <v>62</v>
      </c>
      <c r="F489" s="12" t="s">
        <v>756</v>
      </c>
      <c r="G489" s="13">
        <v>44927</v>
      </c>
      <c r="H489" s="11" t="s">
        <v>18</v>
      </c>
      <c r="I489" s="11" t="s">
        <v>18</v>
      </c>
      <c r="J489" s="11" t="s">
        <v>18</v>
      </c>
      <c r="K489" s="11" t="s">
        <v>19</v>
      </c>
      <c r="L489" s="11" t="s">
        <v>19</v>
      </c>
      <c r="M489" s="11" t="s">
        <v>19</v>
      </c>
      <c r="N489" s="11" t="s">
        <v>19</v>
      </c>
      <c r="O489" s="11" t="s">
        <v>132</v>
      </c>
      <c r="P489" s="11" t="s">
        <v>133</v>
      </c>
      <c r="Q489" s="11" t="s">
        <v>695</v>
      </c>
      <c r="R489" s="11" t="s">
        <v>20</v>
      </c>
      <c r="S489" s="20">
        <v>40</v>
      </c>
      <c r="T489" s="11" t="s">
        <v>21</v>
      </c>
      <c r="U489" s="11" t="s">
        <v>22</v>
      </c>
      <c r="V489" s="11" t="s">
        <v>22</v>
      </c>
      <c r="W489" s="11" t="s">
        <v>23</v>
      </c>
      <c r="X489" s="11" t="s">
        <v>66</v>
      </c>
      <c r="Y489">
        <v>5675</v>
      </c>
      <c r="Z489" t="e">
        <f t="shared" si="16"/>
        <v>#REF!</v>
      </c>
    </row>
    <row r="490" spans="1:26" x14ac:dyDescent="0.35">
      <c r="A490" s="24" t="str">
        <f>+IF(B490&lt;&gt;'Terminal Handling Charge'!$B$3,"",IF(COUNTIF(B:B,B490)&gt;0,COUNTIF(B$3:B490,B490),""))</f>
        <v/>
      </c>
      <c r="B490" s="24" t="str">
        <f t="shared" si="15"/>
        <v>Terminal Handling Charge - DestinationPapua New Guinea</v>
      </c>
      <c r="C490" s="24" t="s">
        <v>695</v>
      </c>
      <c r="D490" s="24" t="s">
        <v>747</v>
      </c>
      <c r="E490" s="1" t="s">
        <v>62</v>
      </c>
      <c r="F490" s="12" t="s">
        <v>756</v>
      </c>
      <c r="G490" s="13">
        <v>44927</v>
      </c>
      <c r="H490" s="11" t="s">
        <v>18</v>
      </c>
      <c r="I490" s="11" t="s">
        <v>18</v>
      </c>
      <c r="J490" s="11" t="s">
        <v>18</v>
      </c>
      <c r="K490" s="11" t="s">
        <v>19</v>
      </c>
      <c r="L490" s="11" t="s">
        <v>19</v>
      </c>
      <c r="M490" s="11" t="s">
        <v>19</v>
      </c>
      <c r="N490" s="11" t="s">
        <v>19</v>
      </c>
      <c r="O490" s="11" t="s">
        <v>132</v>
      </c>
      <c r="P490" s="11" t="s">
        <v>133</v>
      </c>
      <c r="Q490" s="11" t="s">
        <v>695</v>
      </c>
      <c r="R490" s="11" t="s">
        <v>65</v>
      </c>
      <c r="S490" s="20">
        <v>45</v>
      </c>
      <c r="T490" s="11" t="s">
        <v>21</v>
      </c>
      <c r="U490" s="11" t="s">
        <v>22</v>
      </c>
      <c r="V490" s="11" t="s">
        <v>22</v>
      </c>
      <c r="W490" s="11" t="s">
        <v>23</v>
      </c>
      <c r="X490" s="11" t="s">
        <v>66</v>
      </c>
      <c r="Y490">
        <v>5675</v>
      </c>
      <c r="Z490" t="e">
        <f t="shared" si="16"/>
        <v>#REF!</v>
      </c>
    </row>
    <row r="491" spans="1:26" x14ac:dyDescent="0.35">
      <c r="A491" s="24" t="str">
        <f>+IF(B491&lt;&gt;'Terminal Handling Charge'!$B$3,"",IF(COUNTIF(B:B,B491)&gt;0,COUNTIF(B$3:B491,B491),""))</f>
        <v/>
      </c>
      <c r="B491" s="24" t="str">
        <f t="shared" si="15"/>
        <v>Terminal Handling Charge - DestinationPapua New Guinea</v>
      </c>
      <c r="C491" s="24" t="s">
        <v>695</v>
      </c>
      <c r="D491" s="24" t="s">
        <v>747</v>
      </c>
      <c r="E491" s="1" t="s">
        <v>62</v>
      </c>
      <c r="F491" s="12" t="s">
        <v>756</v>
      </c>
      <c r="G491" s="13">
        <v>44927</v>
      </c>
      <c r="H491" s="11" t="s">
        <v>18</v>
      </c>
      <c r="I491" s="11" t="s">
        <v>18</v>
      </c>
      <c r="J491" s="11" t="s">
        <v>18</v>
      </c>
      <c r="K491" s="11" t="s">
        <v>19</v>
      </c>
      <c r="L491" s="11" t="s">
        <v>19</v>
      </c>
      <c r="M491" s="11" t="s">
        <v>19</v>
      </c>
      <c r="N491" s="11" t="s">
        <v>19</v>
      </c>
      <c r="O491" s="11" t="s">
        <v>132</v>
      </c>
      <c r="P491" s="11" t="s">
        <v>133</v>
      </c>
      <c r="Q491" s="11" t="s">
        <v>695</v>
      </c>
      <c r="R491" s="11" t="s">
        <v>762</v>
      </c>
      <c r="S491" s="20">
        <v>20</v>
      </c>
      <c r="T491" s="11" t="s">
        <v>28</v>
      </c>
      <c r="U491" s="11" t="s">
        <v>22</v>
      </c>
      <c r="V491" s="11" t="s">
        <v>22</v>
      </c>
      <c r="W491" s="11" t="s">
        <v>23</v>
      </c>
      <c r="X491" s="11" t="s">
        <v>66</v>
      </c>
      <c r="Y491">
        <v>3195</v>
      </c>
      <c r="Z491" t="e">
        <f t="shared" si="16"/>
        <v>#REF!</v>
      </c>
    </row>
    <row r="492" spans="1:26" x14ac:dyDescent="0.35">
      <c r="A492" s="24" t="str">
        <f>+IF(B492&lt;&gt;'Terminal Handling Charge'!$B$3,"",IF(COUNTIF(B:B,B492)&gt;0,COUNTIF(B$3:B492,B492),""))</f>
        <v/>
      </c>
      <c r="B492" s="24" t="str">
        <f t="shared" si="15"/>
        <v>Terminal Handling Charge - DestinationPapua New Guinea</v>
      </c>
      <c r="C492" s="24" t="s">
        <v>695</v>
      </c>
      <c r="D492" s="24" t="s">
        <v>747</v>
      </c>
      <c r="E492" s="1" t="s">
        <v>62</v>
      </c>
      <c r="F492" s="12" t="s">
        <v>756</v>
      </c>
      <c r="G492" s="13">
        <v>44927</v>
      </c>
      <c r="H492" s="11" t="s">
        <v>18</v>
      </c>
      <c r="I492" s="11" t="s">
        <v>18</v>
      </c>
      <c r="J492" s="11" t="s">
        <v>18</v>
      </c>
      <c r="K492" s="11" t="s">
        <v>19</v>
      </c>
      <c r="L492" s="11" t="s">
        <v>19</v>
      </c>
      <c r="M492" s="11" t="s">
        <v>19</v>
      </c>
      <c r="N492" s="11" t="s">
        <v>19</v>
      </c>
      <c r="O492" s="11" t="s">
        <v>132</v>
      </c>
      <c r="P492" s="11" t="s">
        <v>133</v>
      </c>
      <c r="Q492" s="11" t="s">
        <v>695</v>
      </c>
      <c r="R492" s="11" t="s">
        <v>38</v>
      </c>
      <c r="S492" s="20">
        <v>40</v>
      </c>
      <c r="T492" s="11" t="s">
        <v>28</v>
      </c>
      <c r="U492" s="11" t="s">
        <v>22</v>
      </c>
      <c r="V492" s="11" t="s">
        <v>22</v>
      </c>
      <c r="W492" s="11" t="s">
        <v>23</v>
      </c>
      <c r="X492" s="11" t="s">
        <v>66</v>
      </c>
      <c r="Y492">
        <v>6020</v>
      </c>
      <c r="Z492" t="e">
        <f t="shared" si="16"/>
        <v>#REF!</v>
      </c>
    </row>
    <row r="493" spans="1:26" x14ac:dyDescent="0.35">
      <c r="A493" s="24" t="str">
        <f>+IF(B493&lt;&gt;'Terminal Handling Charge'!$B$3,"",IF(COUNTIF(B:B,B493)&gt;0,COUNTIF(B$3:B493,B493),""))</f>
        <v/>
      </c>
      <c r="B493" s="24" t="str">
        <f t="shared" si="15"/>
        <v>Terminal Handling Charge - DestinationPortugal</v>
      </c>
      <c r="C493" s="24" t="s">
        <v>585</v>
      </c>
      <c r="D493" s="24" t="s">
        <v>747</v>
      </c>
      <c r="E493" s="1" t="s">
        <v>753</v>
      </c>
      <c r="F493" s="12" t="s">
        <v>31</v>
      </c>
      <c r="G493" s="13">
        <v>44866</v>
      </c>
      <c r="H493" s="11" t="s">
        <v>18</v>
      </c>
      <c r="I493" s="11" t="s">
        <v>18</v>
      </c>
      <c r="J493" s="11" t="s">
        <v>18</v>
      </c>
      <c r="K493" s="11" t="s">
        <v>19</v>
      </c>
      <c r="L493" s="11" t="s">
        <v>19</v>
      </c>
      <c r="M493" s="11" t="s">
        <v>19</v>
      </c>
      <c r="N493" s="11" t="s">
        <v>19</v>
      </c>
      <c r="O493" s="11" t="s">
        <v>497</v>
      </c>
      <c r="P493" s="11" t="s">
        <v>498</v>
      </c>
      <c r="Q493" s="11" t="s">
        <v>585</v>
      </c>
      <c r="R493" s="11" t="s">
        <v>56</v>
      </c>
      <c r="S493" s="20">
        <v>20</v>
      </c>
      <c r="T493" s="11" t="s">
        <v>21</v>
      </c>
      <c r="U493" s="11" t="s">
        <v>22</v>
      </c>
      <c r="V493" s="11" t="s">
        <v>22</v>
      </c>
      <c r="W493" s="11" t="s">
        <v>23</v>
      </c>
      <c r="X493" s="11" t="s">
        <v>31</v>
      </c>
      <c r="Y493">
        <v>250</v>
      </c>
      <c r="Z493" t="e">
        <f>#REF!+1</f>
        <v>#REF!</v>
      </c>
    </row>
    <row r="494" spans="1:26" x14ac:dyDescent="0.35">
      <c r="A494" s="24" t="str">
        <f>+IF(B494&lt;&gt;'Terminal Handling Charge'!$B$3,"",IF(COUNTIF(B:B,B494)&gt;0,COUNTIF(B$3:B494,B494),""))</f>
        <v/>
      </c>
      <c r="B494" s="24" t="str">
        <f t="shared" si="15"/>
        <v>Terminal Handling Charge - DestinationPortugal</v>
      </c>
      <c r="C494" s="24" t="s">
        <v>585</v>
      </c>
      <c r="D494" s="24" t="s">
        <v>747</v>
      </c>
      <c r="E494" s="1" t="s">
        <v>753</v>
      </c>
      <c r="F494" s="12" t="s">
        <v>31</v>
      </c>
      <c r="G494" s="13">
        <v>44866</v>
      </c>
      <c r="H494" s="11" t="s">
        <v>18</v>
      </c>
      <c r="I494" s="11" t="s">
        <v>18</v>
      </c>
      <c r="J494" s="11" t="s">
        <v>18</v>
      </c>
      <c r="K494" s="11" t="s">
        <v>19</v>
      </c>
      <c r="L494" s="11" t="s">
        <v>19</v>
      </c>
      <c r="M494" s="11" t="s">
        <v>19</v>
      </c>
      <c r="N494" s="11" t="s">
        <v>19</v>
      </c>
      <c r="O494" s="11" t="s">
        <v>497</v>
      </c>
      <c r="P494" s="11" t="s">
        <v>498</v>
      </c>
      <c r="Q494" s="11" t="s">
        <v>585</v>
      </c>
      <c r="R494" s="11" t="s">
        <v>30</v>
      </c>
      <c r="S494" s="20" t="s">
        <v>30</v>
      </c>
      <c r="T494" s="11" t="s">
        <v>21</v>
      </c>
      <c r="U494" s="11" t="s">
        <v>22</v>
      </c>
      <c r="V494" s="11" t="s">
        <v>22</v>
      </c>
      <c r="W494" s="11" t="s">
        <v>23</v>
      </c>
      <c r="X494" s="11" t="s">
        <v>31</v>
      </c>
      <c r="Y494">
        <v>215</v>
      </c>
      <c r="Z494" t="e">
        <f t="shared" si="16"/>
        <v>#REF!</v>
      </c>
    </row>
    <row r="495" spans="1:26" x14ac:dyDescent="0.35">
      <c r="A495" s="24" t="str">
        <f>+IF(B495&lt;&gt;'Terminal Handling Charge'!$B$3,"",IF(COUNTIF(B:B,B495)&gt;0,COUNTIF(B$3:B495,B495),""))</f>
        <v/>
      </c>
      <c r="B495" s="24" t="str">
        <f t="shared" si="15"/>
        <v>Terminal Handling Charge - DestinationPortugal</v>
      </c>
      <c r="C495" s="24" t="s">
        <v>585</v>
      </c>
      <c r="D495" s="24" t="s">
        <v>747</v>
      </c>
      <c r="E495" s="1" t="s">
        <v>753</v>
      </c>
      <c r="F495" s="12" t="s">
        <v>31</v>
      </c>
      <c r="G495" s="13">
        <v>44866</v>
      </c>
      <c r="H495" s="11" t="s">
        <v>18</v>
      </c>
      <c r="I495" s="11" t="s">
        <v>18</v>
      </c>
      <c r="J495" s="11" t="s">
        <v>18</v>
      </c>
      <c r="K495" s="11" t="s">
        <v>19</v>
      </c>
      <c r="L495" s="11" t="s">
        <v>19</v>
      </c>
      <c r="M495" s="11" t="s">
        <v>19</v>
      </c>
      <c r="N495" s="11" t="s">
        <v>19</v>
      </c>
      <c r="O495" s="11" t="s">
        <v>497</v>
      </c>
      <c r="P495" s="11" t="s">
        <v>498</v>
      </c>
      <c r="Q495" s="11" t="s">
        <v>585</v>
      </c>
      <c r="R495" s="11" t="s">
        <v>27</v>
      </c>
      <c r="S495" s="20" t="s">
        <v>27</v>
      </c>
      <c r="T495" s="11" t="s">
        <v>28</v>
      </c>
      <c r="U495" s="11" t="s">
        <v>22</v>
      </c>
      <c r="V495" s="11" t="s">
        <v>22</v>
      </c>
      <c r="W495" s="11" t="s">
        <v>23</v>
      </c>
      <c r="X495" s="11" t="s">
        <v>31</v>
      </c>
      <c r="Y495">
        <v>270</v>
      </c>
      <c r="Z495" t="e">
        <f t="shared" si="16"/>
        <v>#REF!</v>
      </c>
    </row>
    <row r="496" spans="1:26" x14ac:dyDescent="0.35">
      <c r="A496" s="24" t="str">
        <f>+IF(B496&lt;&gt;'Terminal Handling Charge'!$B$3,"",IF(COUNTIF(B:B,B496)&gt;0,COUNTIF(B$3:B496,B496),""))</f>
        <v/>
      </c>
      <c r="B496" s="24" t="str">
        <f t="shared" si="15"/>
        <v>Terminal Handling Charge - DestinationPortugal</v>
      </c>
      <c r="C496" s="24" t="s">
        <v>585</v>
      </c>
      <c r="D496" s="24" t="s">
        <v>747</v>
      </c>
      <c r="E496" s="1" t="s">
        <v>753</v>
      </c>
      <c r="F496" s="12" t="s">
        <v>31</v>
      </c>
      <c r="G496" s="13">
        <v>44866</v>
      </c>
      <c r="H496" s="11" t="s">
        <v>18</v>
      </c>
      <c r="I496" s="11" t="s">
        <v>18</v>
      </c>
      <c r="J496" s="11" t="s">
        <v>18</v>
      </c>
      <c r="K496" s="11" t="s">
        <v>19</v>
      </c>
      <c r="L496" s="11" t="s">
        <v>19</v>
      </c>
      <c r="M496" s="11" t="s">
        <v>19</v>
      </c>
      <c r="N496" s="11" t="s">
        <v>19</v>
      </c>
      <c r="O496" s="11" t="s">
        <v>497</v>
      </c>
      <c r="P496" s="11" t="s">
        <v>498</v>
      </c>
      <c r="Q496" s="11" t="s">
        <v>585</v>
      </c>
      <c r="R496" s="11" t="s">
        <v>59</v>
      </c>
      <c r="S496" s="20">
        <v>20</v>
      </c>
      <c r="T496" s="11" t="s">
        <v>738</v>
      </c>
      <c r="U496" s="11" t="s">
        <v>22</v>
      </c>
      <c r="V496" s="11" t="s">
        <v>22</v>
      </c>
      <c r="W496" s="11" t="s">
        <v>23</v>
      </c>
      <c r="X496" s="11" t="s">
        <v>31</v>
      </c>
      <c r="Y496">
        <v>250</v>
      </c>
      <c r="Z496" t="e">
        <f t="shared" si="16"/>
        <v>#REF!</v>
      </c>
    </row>
    <row r="497" spans="1:26" x14ac:dyDescent="0.35">
      <c r="A497" s="24" t="str">
        <f>+IF(B497&lt;&gt;'Terminal Handling Charge'!$B$3,"",IF(COUNTIF(B:B,B497)&gt;0,COUNTIF(B$3:B497,B497),""))</f>
        <v/>
      </c>
      <c r="B497" s="24" t="str">
        <f t="shared" si="15"/>
        <v>Terminal Handling Charge - DestinationPortugal</v>
      </c>
      <c r="C497" s="24" t="s">
        <v>585</v>
      </c>
      <c r="D497" s="24" t="s">
        <v>747</v>
      </c>
      <c r="E497" s="1" t="s">
        <v>753</v>
      </c>
      <c r="F497" s="12" t="s">
        <v>31</v>
      </c>
      <c r="G497" s="13">
        <v>44866</v>
      </c>
      <c r="H497" s="11" t="s">
        <v>18</v>
      </c>
      <c r="I497" s="11" t="s">
        <v>18</v>
      </c>
      <c r="J497" s="11" t="s">
        <v>18</v>
      </c>
      <c r="K497" s="11" t="s">
        <v>19</v>
      </c>
      <c r="L497" s="11" t="s">
        <v>19</v>
      </c>
      <c r="M497" s="11" t="s">
        <v>19</v>
      </c>
      <c r="N497" s="11" t="s">
        <v>19</v>
      </c>
      <c r="O497" s="11" t="s">
        <v>497</v>
      </c>
      <c r="P497" s="11" t="s">
        <v>498</v>
      </c>
      <c r="Q497" s="11" t="s">
        <v>585</v>
      </c>
      <c r="R497" s="11" t="s">
        <v>61</v>
      </c>
      <c r="S497" s="20">
        <v>20</v>
      </c>
      <c r="T497" s="11" t="s">
        <v>738</v>
      </c>
      <c r="U497" s="11" t="s">
        <v>22</v>
      </c>
      <c r="V497" s="11" t="s">
        <v>22</v>
      </c>
      <c r="W497" s="11" t="s">
        <v>23</v>
      </c>
      <c r="X497" s="11" t="s">
        <v>31</v>
      </c>
      <c r="Y497">
        <v>250</v>
      </c>
      <c r="Z497" t="e">
        <f t="shared" si="16"/>
        <v>#REF!</v>
      </c>
    </row>
    <row r="498" spans="1:26" x14ac:dyDescent="0.35">
      <c r="A498" s="24" t="str">
        <f>+IF(B498&lt;&gt;'Terminal Handling Charge'!$B$3,"",IF(COUNTIF(B:B,B498)&gt;0,COUNTIF(B$3:B498,B498),""))</f>
        <v/>
      </c>
      <c r="B498" s="24" t="str">
        <f t="shared" si="15"/>
        <v>Terminal Handling Charge - DestinationPortugal</v>
      </c>
      <c r="C498" s="24" t="s">
        <v>585</v>
      </c>
      <c r="D498" s="24" t="s">
        <v>747</v>
      </c>
      <c r="E498" s="1" t="s">
        <v>753</v>
      </c>
      <c r="F498" s="12" t="s">
        <v>31</v>
      </c>
      <c r="G498" s="13">
        <v>44866</v>
      </c>
      <c r="H498" s="11" t="s">
        <v>18</v>
      </c>
      <c r="I498" s="11" t="s">
        <v>18</v>
      </c>
      <c r="J498" s="11" t="s">
        <v>18</v>
      </c>
      <c r="K498" s="11" t="s">
        <v>19</v>
      </c>
      <c r="L498" s="11" t="s">
        <v>19</v>
      </c>
      <c r="M498" s="11" t="s">
        <v>19</v>
      </c>
      <c r="N498" s="11" t="s">
        <v>19</v>
      </c>
      <c r="O498" s="11" t="s">
        <v>497</v>
      </c>
      <c r="P498" s="11" t="s">
        <v>498</v>
      </c>
      <c r="Q498" s="11" t="s">
        <v>585</v>
      </c>
      <c r="R498" s="11" t="s">
        <v>63</v>
      </c>
      <c r="S498" s="20">
        <v>20</v>
      </c>
      <c r="T498" s="11" t="s">
        <v>738</v>
      </c>
      <c r="U498" s="11" t="s">
        <v>22</v>
      </c>
      <c r="V498" s="11" t="s">
        <v>22</v>
      </c>
      <c r="W498" s="11" t="s">
        <v>23</v>
      </c>
      <c r="X498" s="11" t="s">
        <v>31</v>
      </c>
      <c r="Y498">
        <v>250</v>
      </c>
      <c r="Z498" t="e">
        <f t="shared" si="16"/>
        <v>#REF!</v>
      </c>
    </row>
    <row r="499" spans="1:26" x14ac:dyDescent="0.35">
      <c r="A499" s="24" t="str">
        <f>+IF(B499&lt;&gt;'Terminal Handling Charge'!$B$3,"",IF(COUNTIF(B:B,B499)&gt;0,COUNTIF(B$3:B499,B499),""))</f>
        <v/>
      </c>
      <c r="B499" s="24" t="str">
        <f t="shared" si="15"/>
        <v>Terminal Handling Charge - DestinationPortugal</v>
      </c>
      <c r="C499" s="24" t="s">
        <v>585</v>
      </c>
      <c r="D499" s="24" t="s">
        <v>747</v>
      </c>
      <c r="E499" s="1" t="s">
        <v>753</v>
      </c>
      <c r="F499" s="12" t="s">
        <v>31</v>
      </c>
      <c r="G499" s="13">
        <v>44866</v>
      </c>
      <c r="H499" s="11" t="s">
        <v>18</v>
      </c>
      <c r="I499" s="11" t="s">
        <v>18</v>
      </c>
      <c r="J499" s="11" t="s">
        <v>18</v>
      </c>
      <c r="K499" s="11" t="s">
        <v>19</v>
      </c>
      <c r="L499" s="11" t="s">
        <v>19</v>
      </c>
      <c r="M499" s="11" t="s">
        <v>19</v>
      </c>
      <c r="N499" s="11" t="s">
        <v>19</v>
      </c>
      <c r="O499" s="11" t="s">
        <v>497</v>
      </c>
      <c r="P499" s="11" t="s">
        <v>498</v>
      </c>
      <c r="Q499" s="11" t="s">
        <v>585</v>
      </c>
      <c r="R499" s="11" t="s">
        <v>77</v>
      </c>
      <c r="S499" s="20">
        <v>20</v>
      </c>
      <c r="T499" s="11" t="s">
        <v>738</v>
      </c>
      <c r="U499" s="11" t="s">
        <v>22</v>
      </c>
      <c r="V499" s="11" t="s">
        <v>22</v>
      </c>
      <c r="W499" s="11" t="s">
        <v>23</v>
      </c>
      <c r="X499" s="11" t="s">
        <v>31</v>
      </c>
      <c r="Y499">
        <v>250</v>
      </c>
      <c r="Z499" t="e">
        <f t="shared" si="16"/>
        <v>#REF!</v>
      </c>
    </row>
    <row r="500" spans="1:26" x14ac:dyDescent="0.35">
      <c r="A500" s="24" t="str">
        <f>+IF(B500&lt;&gt;'Terminal Handling Charge'!$B$3,"",IF(COUNTIF(B:B,B500)&gt;0,COUNTIF(B$3:B500,B500),""))</f>
        <v/>
      </c>
      <c r="B500" s="24" t="str">
        <f t="shared" si="15"/>
        <v>Terminal Handling Charge - DestinationPortugal</v>
      </c>
      <c r="C500" s="24" t="s">
        <v>585</v>
      </c>
      <c r="D500" s="24" t="s">
        <v>747</v>
      </c>
      <c r="E500" s="1" t="s">
        <v>753</v>
      </c>
      <c r="F500" s="12" t="s">
        <v>31</v>
      </c>
      <c r="G500" s="13">
        <v>44866</v>
      </c>
      <c r="H500" s="11" t="s">
        <v>18</v>
      </c>
      <c r="I500" s="11" t="s">
        <v>18</v>
      </c>
      <c r="J500" s="11" t="s">
        <v>18</v>
      </c>
      <c r="K500" s="11" t="s">
        <v>19</v>
      </c>
      <c r="L500" s="11" t="s">
        <v>19</v>
      </c>
      <c r="M500" s="11" t="s">
        <v>19</v>
      </c>
      <c r="N500" s="11" t="s">
        <v>19</v>
      </c>
      <c r="O500" s="11" t="s">
        <v>497</v>
      </c>
      <c r="P500" s="11" t="s">
        <v>498</v>
      </c>
      <c r="Q500" s="11" t="s">
        <v>585</v>
      </c>
      <c r="R500" s="11" t="s">
        <v>60</v>
      </c>
      <c r="S500" s="20">
        <v>40</v>
      </c>
      <c r="T500" s="11" t="s">
        <v>738</v>
      </c>
      <c r="U500" s="11" t="s">
        <v>22</v>
      </c>
      <c r="V500" s="11" t="s">
        <v>22</v>
      </c>
      <c r="W500" s="11" t="s">
        <v>23</v>
      </c>
      <c r="X500" s="11" t="s">
        <v>31</v>
      </c>
      <c r="Y500">
        <v>250</v>
      </c>
      <c r="Z500" t="e">
        <f t="shared" si="16"/>
        <v>#REF!</v>
      </c>
    </row>
    <row r="501" spans="1:26" x14ac:dyDescent="0.35">
      <c r="A501" s="24" t="str">
        <f>+IF(B501&lt;&gt;'Terminal Handling Charge'!$B$3,"",IF(COUNTIF(B:B,B501)&gt;0,COUNTIF(B$3:B501,B501),""))</f>
        <v/>
      </c>
      <c r="B501" s="24" t="str">
        <f t="shared" si="15"/>
        <v>Terminal Handling Charge - DestinationPortugal</v>
      </c>
      <c r="C501" s="24" t="s">
        <v>585</v>
      </c>
      <c r="D501" s="24" t="s">
        <v>747</v>
      </c>
      <c r="E501" s="1" t="s">
        <v>753</v>
      </c>
      <c r="F501" s="12" t="s">
        <v>31</v>
      </c>
      <c r="G501" s="13">
        <v>44866</v>
      </c>
      <c r="H501" s="11" t="s">
        <v>18</v>
      </c>
      <c r="I501" s="11" t="s">
        <v>18</v>
      </c>
      <c r="J501" s="11" t="s">
        <v>18</v>
      </c>
      <c r="K501" s="11" t="s">
        <v>19</v>
      </c>
      <c r="L501" s="11" t="s">
        <v>19</v>
      </c>
      <c r="M501" s="11" t="s">
        <v>19</v>
      </c>
      <c r="N501" s="11" t="s">
        <v>19</v>
      </c>
      <c r="O501" s="11" t="s">
        <v>497</v>
      </c>
      <c r="P501" s="11" t="s">
        <v>498</v>
      </c>
      <c r="Q501" s="11" t="s">
        <v>585</v>
      </c>
      <c r="R501" s="11" t="s">
        <v>58</v>
      </c>
      <c r="S501" s="20">
        <v>40</v>
      </c>
      <c r="T501" s="11" t="s">
        <v>738</v>
      </c>
      <c r="U501" s="11" t="s">
        <v>22</v>
      </c>
      <c r="V501" s="11" t="s">
        <v>22</v>
      </c>
      <c r="W501" s="11" t="s">
        <v>23</v>
      </c>
      <c r="X501" s="11" t="s">
        <v>31</v>
      </c>
      <c r="Y501">
        <v>250</v>
      </c>
      <c r="Z501" t="e">
        <f t="shared" si="16"/>
        <v>#REF!</v>
      </c>
    </row>
    <row r="502" spans="1:26" x14ac:dyDescent="0.35">
      <c r="A502" s="24" t="str">
        <f>+IF(B502&lt;&gt;'Terminal Handling Charge'!$B$3,"",IF(COUNTIF(B:B,B502)&gt;0,COUNTIF(B$3:B502,B502),""))</f>
        <v/>
      </c>
      <c r="B502" s="24" t="str">
        <f t="shared" si="15"/>
        <v>Terminal Handling Charge - DestinationPortugal</v>
      </c>
      <c r="C502" s="24" t="s">
        <v>585</v>
      </c>
      <c r="D502" s="24" t="s">
        <v>747</v>
      </c>
      <c r="E502" s="1" t="s">
        <v>753</v>
      </c>
      <c r="F502" s="12" t="s">
        <v>31</v>
      </c>
      <c r="G502" s="13">
        <v>44866</v>
      </c>
      <c r="H502" s="11" t="s">
        <v>18</v>
      </c>
      <c r="I502" s="11" t="s">
        <v>18</v>
      </c>
      <c r="J502" s="11" t="s">
        <v>18</v>
      </c>
      <c r="K502" s="11" t="s">
        <v>19</v>
      </c>
      <c r="L502" s="11" t="s">
        <v>19</v>
      </c>
      <c r="M502" s="11" t="s">
        <v>19</v>
      </c>
      <c r="N502" s="11" t="s">
        <v>19</v>
      </c>
      <c r="O502" s="11" t="s">
        <v>497</v>
      </c>
      <c r="P502" s="11" t="s">
        <v>498</v>
      </c>
      <c r="Q502" s="11" t="s">
        <v>585</v>
      </c>
      <c r="R502" s="11" t="s">
        <v>33</v>
      </c>
      <c r="S502" s="20">
        <v>40</v>
      </c>
      <c r="T502" s="11" t="s">
        <v>738</v>
      </c>
      <c r="U502" s="11" t="s">
        <v>22</v>
      </c>
      <c r="V502" s="11" t="s">
        <v>22</v>
      </c>
      <c r="W502" s="11" t="s">
        <v>23</v>
      </c>
      <c r="X502" s="11" t="s">
        <v>31</v>
      </c>
      <c r="Y502">
        <v>250</v>
      </c>
      <c r="Z502" t="e">
        <f t="shared" si="16"/>
        <v>#REF!</v>
      </c>
    </row>
    <row r="503" spans="1:26" x14ac:dyDescent="0.35">
      <c r="A503" s="24" t="str">
        <f>+IF(B503&lt;&gt;'Terminal Handling Charge'!$B$3,"",IF(COUNTIF(B:B,B503)&gt;0,COUNTIF(B$3:B503,B503),""))</f>
        <v/>
      </c>
      <c r="B503" s="24" t="str">
        <f t="shared" si="15"/>
        <v>Terminal Handling Charge - DestinationPortugal</v>
      </c>
      <c r="C503" s="24" t="s">
        <v>585</v>
      </c>
      <c r="D503" s="24" t="s">
        <v>747</v>
      </c>
      <c r="E503" s="1" t="s">
        <v>753</v>
      </c>
      <c r="F503" s="12" t="s">
        <v>31</v>
      </c>
      <c r="G503" s="13">
        <v>44866</v>
      </c>
      <c r="H503" s="11" t="s">
        <v>18</v>
      </c>
      <c r="I503" s="11" t="s">
        <v>18</v>
      </c>
      <c r="J503" s="11" t="s">
        <v>18</v>
      </c>
      <c r="K503" s="11" t="s">
        <v>19</v>
      </c>
      <c r="L503" s="11" t="s">
        <v>19</v>
      </c>
      <c r="M503" s="11" t="s">
        <v>19</v>
      </c>
      <c r="N503" s="11" t="s">
        <v>19</v>
      </c>
      <c r="O503" s="11" t="s">
        <v>497</v>
      </c>
      <c r="P503" s="11" t="s">
        <v>498</v>
      </c>
      <c r="Q503" s="11" t="s">
        <v>585</v>
      </c>
      <c r="R503" s="11" t="s">
        <v>64</v>
      </c>
      <c r="S503" s="20">
        <v>40</v>
      </c>
      <c r="T503" s="11" t="s">
        <v>738</v>
      </c>
      <c r="U503" s="11" t="s">
        <v>22</v>
      </c>
      <c r="V503" s="11" t="s">
        <v>22</v>
      </c>
      <c r="W503" s="11" t="s">
        <v>23</v>
      </c>
      <c r="X503" s="11" t="s">
        <v>31</v>
      </c>
      <c r="Y503">
        <v>250</v>
      </c>
      <c r="Z503" t="e">
        <f t="shared" si="16"/>
        <v>#REF!</v>
      </c>
    </row>
    <row r="504" spans="1:26" ht="29" x14ac:dyDescent="0.35">
      <c r="A504" s="24" t="str">
        <f>+IF(B504&lt;&gt;'Terminal Handling Charge'!$B$3,"",IF(COUNTIF(B:B,B504)&gt;0,COUNTIF(B$3:B504,B504),""))</f>
        <v/>
      </c>
      <c r="B504" s="24" t="str">
        <f t="shared" si="15"/>
        <v>Terminal Handling Charge - DestinationPoland</v>
      </c>
      <c r="C504" s="24" t="s">
        <v>704</v>
      </c>
      <c r="D504" s="24" t="s">
        <v>747</v>
      </c>
      <c r="E504" s="1" t="s">
        <v>752</v>
      </c>
      <c r="F504" s="12" t="s">
        <v>31</v>
      </c>
      <c r="G504" s="13">
        <v>44866</v>
      </c>
      <c r="H504" s="11" t="s">
        <v>18</v>
      </c>
      <c r="I504" s="11" t="s">
        <v>18</v>
      </c>
      <c r="J504" s="11" t="s">
        <v>18</v>
      </c>
      <c r="K504" s="11" t="s">
        <v>19</v>
      </c>
      <c r="L504" s="11" t="s">
        <v>19</v>
      </c>
      <c r="M504" s="11" t="s">
        <v>19</v>
      </c>
      <c r="N504" s="11" t="s">
        <v>19</v>
      </c>
      <c r="O504" s="11" t="s">
        <v>147</v>
      </c>
      <c r="P504" s="11" t="s">
        <v>704</v>
      </c>
      <c r="Q504" s="11" t="s">
        <v>704</v>
      </c>
      <c r="R504" s="11" t="s">
        <v>78</v>
      </c>
      <c r="S504" s="20" t="s">
        <v>78</v>
      </c>
      <c r="T504" s="11" t="s">
        <v>34</v>
      </c>
      <c r="U504" s="11" t="s">
        <v>22</v>
      </c>
      <c r="V504" s="11" t="s">
        <v>22</v>
      </c>
      <c r="W504" s="11" t="s">
        <v>23</v>
      </c>
      <c r="X504" s="11" t="s">
        <v>31</v>
      </c>
      <c r="Y504">
        <v>325</v>
      </c>
      <c r="Z504" t="e">
        <f t="shared" si="16"/>
        <v>#REF!</v>
      </c>
    </row>
    <row r="505" spans="1:26" x14ac:dyDescent="0.35">
      <c r="A505" s="24" t="str">
        <f>+IF(B505&lt;&gt;'Terminal Handling Charge'!$B$3,"",IF(COUNTIF(B:B,B505)&gt;0,COUNTIF(B$3:B505,B505),""))</f>
        <v/>
      </c>
      <c r="B505" s="24" t="str">
        <f t="shared" si="15"/>
        <v>Terminal Handling Charge - DestinationPoland</v>
      </c>
      <c r="C505" s="24" t="s">
        <v>704</v>
      </c>
      <c r="D505" s="24" t="s">
        <v>747</v>
      </c>
      <c r="E505" s="1" t="s">
        <v>752</v>
      </c>
      <c r="F505" s="12" t="s">
        <v>31</v>
      </c>
      <c r="G505" s="13">
        <v>44866</v>
      </c>
      <c r="H505" s="11" t="s">
        <v>18</v>
      </c>
      <c r="I505" s="11" t="s">
        <v>18</v>
      </c>
      <c r="J505" s="11" t="s">
        <v>18</v>
      </c>
      <c r="K505" s="11" t="s">
        <v>19</v>
      </c>
      <c r="L505" s="11" t="s">
        <v>19</v>
      </c>
      <c r="M505" s="11" t="s">
        <v>19</v>
      </c>
      <c r="N505" s="11" t="s">
        <v>19</v>
      </c>
      <c r="O505" s="11" t="s">
        <v>147</v>
      </c>
      <c r="P505" s="11" t="s">
        <v>704</v>
      </c>
      <c r="Q505" s="11" t="s">
        <v>704</v>
      </c>
      <c r="R505" s="11" t="s">
        <v>56</v>
      </c>
      <c r="S505" s="20">
        <v>20</v>
      </c>
      <c r="T505" s="11" t="s">
        <v>21</v>
      </c>
      <c r="U505" s="11" t="s">
        <v>22</v>
      </c>
      <c r="V505" s="11" t="s">
        <v>22</v>
      </c>
      <c r="W505" s="11" t="s">
        <v>23</v>
      </c>
      <c r="X505" s="11" t="s">
        <v>31</v>
      </c>
      <c r="Y505">
        <v>325</v>
      </c>
      <c r="Z505" t="e">
        <f t="shared" si="16"/>
        <v>#REF!</v>
      </c>
    </row>
    <row r="506" spans="1:26" x14ac:dyDescent="0.35">
      <c r="A506" s="24" t="str">
        <f>+IF(B506&lt;&gt;'Terminal Handling Charge'!$B$3,"",IF(COUNTIF(B:B,B506)&gt;0,COUNTIF(B$3:B506,B506),""))</f>
        <v/>
      </c>
      <c r="B506" s="24" t="str">
        <f t="shared" si="15"/>
        <v>Terminal Handling Charge - DestinationPoland</v>
      </c>
      <c r="C506" s="24" t="s">
        <v>704</v>
      </c>
      <c r="D506" s="24" t="s">
        <v>747</v>
      </c>
      <c r="E506" s="1" t="s">
        <v>752</v>
      </c>
      <c r="F506" s="12" t="s">
        <v>31</v>
      </c>
      <c r="G506" s="13">
        <v>44866</v>
      </c>
      <c r="H506" s="11" t="s">
        <v>18</v>
      </c>
      <c r="I506" s="11" t="s">
        <v>18</v>
      </c>
      <c r="J506" s="11" t="s">
        <v>18</v>
      </c>
      <c r="K506" s="11" t="s">
        <v>19</v>
      </c>
      <c r="L506" s="11" t="s">
        <v>19</v>
      </c>
      <c r="M506" s="11" t="s">
        <v>19</v>
      </c>
      <c r="N506" s="11" t="s">
        <v>19</v>
      </c>
      <c r="O506" s="11" t="s">
        <v>147</v>
      </c>
      <c r="P506" s="11" t="s">
        <v>704</v>
      </c>
      <c r="Q506" s="11" t="s">
        <v>704</v>
      </c>
      <c r="R506" s="11" t="s">
        <v>30</v>
      </c>
      <c r="S506" s="20" t="s">
        <v>30</v>
      </c>
      <c r="T506" s="11" t="s">
        <v>21</v>
      </c>
      <c r="U506" s="11" t="s">
        <v>22</v>
      </c>
      <c r="V506" s="11" t="s">
        <v>22</v>
      </c>
      <c r="W506" s="11" t="s">
        <v>23</v>
      </c>
      <c r="X506" s="11" t="s">
        <v>31</v>
      </c>
      <c r="Y506">
        <v>200</v>
      </c>
      <c r="Z506" t="e">
        <f t="shared" si="16"/>
        <v>#REF!</v>
      </c>
    </row>
    <row r="507" spans="1:26" x14ac:dyDescent="0.35">
      <c r="A507" s="24" t="str">
        <f>+IF(B507&lt;&gt;'Terminal Handling Charge'!$B$3,"",IF(COUNTIF(B:B,B507)&gt;0,COUNTIF(B$3:B507,B507),""))</f>
        <v/>
      </c>
      <c r="B507" s="24" t="str">
        <f t="shared" ref="B507:B570" si="17">D507&amp;C507</f>
        <v>Terminal Handling Charge - DestinationPoland</v>
      </c>
      <c r="C507" s="24" t="s">
        <v>704</v>
      </c>
      <c r="D507" s="24" t="s">
        <v>747</v>
      </c>
      <c r="E507" s="1" t="s">
        <v>752</v>
      </c>
      <c r="F507" s="12" t="s">
        <v>31</v>
      </c>
      <c r="G507" s="13">
        <v>44866</v>
      </c>
      <c r="H507" s="11" t="s">
        <v>18</v>
      </c>
      <c r="I507" s="11" t="s">
        <v>18</v>
      </c>
      <c r="J507" s="11" t="s">
        <v>18</v>
      </c>
      <c r="K507" s="11" t="s">
        <v>19</v>
      </c>
      <c r="L507" s="11" t="s">
        <v>19</v>
      </c>
      <c r="M507" s="11" t="s">
        <v>19</v>
      </c>
      <c r="N507" s="11" t="s">
        <v>19</v>
      </c>
      <c r="O507" s="11" t="s">
        <v>147</v>
      </c>
      <c r="P507" s="11" t="s">
        <v>704</v>
      </c>
      <c r="Q507" s="11" t="s">
        <v>704</v>
      </c>
      <c r="R507" s="11" t="s">
        <v>27</v>
      </c>
      <c r="S507" s="20" t="s">
        <v>27</v>
      </c>
      <c r="T507" s="11" t="s">
        <v>28</v>
      </c>
      <c r="U507" s="11" t="s">
        <v>22</v>
      </c>
      <c r="V507" s="11" t="s">
        <v>22</v>
      </c>
      <c r="W507" s="11" t="s">
        <v>23</v>
      </c>
      <c r="X507" s="11" t="s">
        <v>31</v>
      </c>
      <c r="Y507">
        <v>350</v>
      </c>
      <c r="Z507" t="e">
        <f t="shared" ref="Z507:Z570" si="18">Z506+1</f>
        <v>#REF!</v>
      </c>
    </row>
    <row r="508" spans="1:26" x14ac:dyDescent="0.35">
      <c r="A508" s="24" t="str">
        <f>+IF(B508&lt;&gt;'Terminal Handling Charge'!$B$3,"",IF(COUNTIF(B:B,B508)&gt;0,COUNTIF(B$3:B508,B508),""))</f>
        <v/>
      </c>
      <c r="B508" s="24" t="str">
        <f t="shared" si="17"/>
        <v>Terminal Handling Charge - DestinationPoland</v>
      </c>
      <c r="C508" s="24" t="s">
        <v>704</v>
      </c>
      <c r="D508" s="24" t="s">
        <v>747</v>
      </c>
      <c r="E508" s="1" t="s">
        <v>752</v>
      </c>
      <c r="F508" s="12" t="s">
        <v>31</v>
      </c>
      <c r="G508" s="13">
        <v>44866</v>
      </c>
      <c r="H508" s="11" t="s">
        <v>18</v>
      </c>
      <c r="I508" s="11" t="s">
        <v>18</v>
      </c>
      <c r="J508" s="11" t="s">
        <v>18</v>
      </c>
      <c r="K508" s="11" t="s">
        <v>19</v>
      </c>
      <c r="L508" s="11" t="s">
        <v>19</v>
      </c>
      <c r="M508" s="11" t="s">
        <v>19</v>
      </c>
      <c r="N508" s="11" t="s">
        <v>19</v>
      </c>
      <c r="O508" s="11" t="s">
        <v>147</v>
      </c>
      <c r="P508" s="11" t="s">
        <v>704</v>
      </c>
      <c r="Q508" s="11" t="s">
        <v>704</v>
      </c>
      <c r="R508" s="11" t="s">
        <v>63</v>
      </c>
      <c r="S508" s="20">
        <v>20</v>
      </c>
      <c r="T508" s="11" t="s">
        <v>738</v>
      </c>
      <c r="U508" s="11" t="s">
        <v>22</v>
      </c>
      <c r="V508" s="11" t="s">
        <v>22</v>
      </c>
      <c r="W508" s="11" t="s">
        <v>23</v>
      </c>
      <c r="X508" s="11" t="s">
        <v>31</v>
      </c>
      <c r="Y508">
        <v>325</v>
      </c>
      <c r="Z508" t="e">
        <f t="shared" si="18"/>
        <v>#REF!</v>
      </c>
    </row>
    <row r="509" spans="1:26" x14ac:dyDescent="0.35">
      <c r="A509" s="24" t="str">
        <f>+IF(B509&lt;&gt;'Terminal Handling Charge'!$B$3,"",IF(COUNTIF(B:B,B509)&gt;0,COUNTIF(B$3:B509,B509),""))</f>
        <v/>
      </c>
      <c r="B509" s="24" t="str">
        <f t="shared" si="17"/>
        <v>Terminal Handling Charge - DestinationPoland</v>
      </c>
      <c r="C509" s="24" t="s">
        <v>704</v>
      </c>
      <c r="D509" s="24" t="s">
        <v>747</v>
      </c>
      <c r="E509" s="1" t="s">
        <v>752</v>
      </c>
      <c r="F509" s="12" t="s">
        <v>31</v>
      </c>
      <c r="G509" s="13">
        <v>44866</v>
      </c>
      <c r="H509" s="11" t="s">
        <v>18</v>
      </c>
      <c r="I509" s="11" t="s">
        <v>18</v>
      </c>
      <c r="J509" s="11" t="s">
        <v>18</v>
      </c>
      <c r="K509" s="11" t="s">
        <v>19</v>
      </c>
      <c r="L509" s="11" t="s">
        <v>19</v>
      </c>
      <c r="M509" s="11" t="s">
        <v>19</v>
      </c>
      <c r="N509" s="11" t="s">
        <v>19</v>
      </c>
      <c r="O509" s="11" t="s">
        <v>147</v>
      </c>
      <c r="P509" s="11" t="s">
        <v>704</v>
      </c>
      <c r="Q509" s="11" t="s">
        <v>704</v>
      </c>
      <c r="R509" s="11" t="s">
        <v>59</v>
      </c>
      <c r="S509" s="20">
        <v>20</v>
      </c>
      <c r="T509" s="11" t="s">
        <v>738</v>
      </c>
      <c r="U509" s="11" t="s">
        <v>22</v>
      </c>
      <c r="V509" s="11" t="s">
        <v>22</v>
      </c>
      <c r="W509" s="11" t="s">
        <v>23</v>
      </c>
      <c r="X509" s="11" t="s">
        <v>31</v>
      </c>
      <c r="Y509">
        <v>325</v>
      </c>
      <c r="Z509" t="e">
        <f t="shared" si="18"/>
        <v>#REF!</v>
      </c>
    </row>
    <row r="510" spans="1:26" x14ac:dyDescent="0.35">
      <c r="A510" s="24" t="str">
        <f>+IF(B510&lt;&gt;'Terminal Handling Charge'!$B$3,"",IF(COUNTIF(B:B,B510)&gt;0,COUNTIF(B$3:B510,B510),""))</f>
        <v/>
      </c>
      <c r="B510" s="24" t="str">
        <f t="shared" si="17"/>
        <v>Terminal Handling Charge - DestinationPoland</v>
      </c>
      <c r="C510" s="24" t="s">
        <v>704</v>
      </c>
      <c r="D510" s="24" t="s">
        <v>747</v>
      </c>
      <c r="E510" s="1" t="s">
        <v>752</v>
      </c>
      <c r="F510" s="12" t="s">
        <v>31</v>
      </c>
      <c r="G510" s="13">
        <v>44866</v>
      </c>
      <c r="H510" s="11" t="s">
        <v>18</v>
      </c>
      <c r="I510" s="11" t="s">
        <v>18</v>
      </c>
      <c r="J510" s="11" t="s">
        <v>18</v>
      </c>
      <c r="K510" s="11" t="s">
        <v>19</v>
      </c>
      <c r="L510" s="11" t="s">
        <v>19</v>
      </c>
      <c r="M510" s="11" t="s">
        <v>19</v>
      </c>
      <c r="N510" s="11" t="s">
        <v>19</v>
      </c>
      <c r="O510" s="11" t="s">
        <v>147</v>
      </c>
      <c r="P510" s="11" t="s">
        <v>704</v>
      </c>
      <c r="Q510" s="11" t="s">
        <v>704</v>
      </c>
      <c r="R510" s="11" t="s">
        <v>61</v>
      </c>
      <c r="S510" s="20">
        <v>20</v>
      </c>
      <c r="T510" s="11" t="s">
        <v>738</v>
      </c>
      <c r="U510" s="11" t="s">
        <v>22</v>
      </c>
      <c r="V510" s="11" t="s">
        <v>22</v>
      </c>
      <c r="W510" s="11" t="s">
        <v>23</v>
      </c>
      <c r="X510" s="11" t="s">
        <v>31</v>
      </c>
      <c r="Y510">
        <v>325</v>
      </c>
      <c r="Z510" t="e">
        <f t="shared" si="18"/>
        <v>#REF!</v>
      </c>
    </row>
    <row r="511" spans="1:26" x14ac:dyDescent="0.35">
      <c r="A511" s="24" t="str">
        <f>+IF(B511&lt;&gt;'Terminal Handling Charge'!$B$3,"",IF(COUNTIF(B:B,B511)&gt;0,COUNTIF(B$3:B511,B511),""))</f>
        <v/>
      </c>
      <c r="B511" s="24" t="str">
        <f t="shared" si="17"/>
        <v>Terminal Handling Charge - DestinationPoland</v>
      </c>
      <c r="C511" s="24" t="s">
        <v>704</v>
      </c>
      <c r="D511" s="24" t="s">
        <v>747</v>
      </c>
      <c r="E511" s="1" t="s">
        <v>752</v>
      </c>
      <c r="F511" s="12" t="s">
        <v>31</v>
      </c>
      <c r="G511" s="13">
        <v>44866</v>
      </c>
      <c r="H511" s="11" t="s">
        <v>18</v>
      </c>
      <c r="I511" s="11" t="s">
        <v>18</v>
      </c>
      <c r="J511" s="11" t="s">
        <v>18</v>
      </c>
      <c r="K511" s="11" t="s">
        <v>19</v>
      </c>
      <c r="L511" s="11" t="s">
        <v>19</v>
      </c>
      <c r="M511" s="11" t="s">
        <v>19</v>
      </c>
      <c r="N511" s="11" t="s">
        <v>19</v>
      </c>
      <c r="O511" s="11" t="s">
        <v>147</v>
      </c>
      <c r="P511" s="11" t="s">
        <v>704</v>
      </c>
      <c r="Q511" s="11" t="s">
        <v>704</v>
      </c>
      <c r="R511" s="11" t="s">
        <v>77</v>
      </c>
      <c r="S511" s="20">
        <v>20</v>
      </c>
      <c r="T511" s="11" t="s">
        <v>738</v>
      </c>
      <c r="U511" s="11" t="s">
        <v>22</v>
      </c>
      <c r="V511" s="11" t="s">
        <v>22</v>
      </c>
      <c r="W511" s="11" t="s">
        <v>23</v>
      </c>
      <c r="X511" s="11" t="s">
        <v>31</v>
      </c>
      <c r="Y511">
        <v>325</v>
      </c>
      <c r="Z511" t="e">
        <f t="shared" si="18"/>
        <v>#REF!</v>
      </c>
    </row>
    <row r="512" spans="1:26" x14ac:dyDescent="0.35">
      <c r="A512" s="24" t="str">
        <f>+IF(B512&lt;&gt;'Terminal Handling Charge'!$B$3,"",IF(COUNTIF(B:B,B512)&gt;0,COUNTIF(B$3:B512,B512),""))</f>
        <v/>
      </c>
      <c r="B512" s="24" t="str">
        <f t="shared" si="17"/>
        <v>Terminal Handling Charge - DestinationPoland</v>
      </c>
      <c r="C512" s="24" t="s">
        <v>704</v>
      </c>
      <c r="D512" s="24" t="s">
        <v>747</v>
      </c>
      <c r="E512" s="1" t="s">
        <v>752</v>
      </c>
      <c r="F512" s="12" t="s">
        <v>31</v>
      </c>
      <c r="G512" s="13">
        <v>44866</v>
      </c>
      <c r="H512" s="11" t="s">
        <v>18</v>
      </c>
      <c r="I512" s="11" t="s">
        <v>18</v>
      </c>
      <c r="J512" s="11" t="s">
        <v>18</v>
      </c>
      <c r="K512" s="11" t="s">
        <v>19</v>
      </c>
      <c r="L512" s="11" t="s">
        <v>19</v>
      </c>
      <c r="M512" s="11" t="s">
        <v>19</v>
      </c>
      <c r="N512" s="11" t="s">
        <v>19</v>
      </c>
      <c r="O512" s="11" t="s">
        <v>147</v>
      </c>
      <c r="P512" s="11" t="s">
        <v>704</v>
      </c>
      <c r="Q512" s="11" t="s">
        <v>704</v>
      </c>
      <c r="R512" s="11" t="s">
        <v>33</v>
      </c>
      <c r="S512" s="20">
        <v>40</v>
      </c>
      <c r="T512" s="11" t="s">
        <v>738</v>
      </c>
      <c r="U512" s="11" t="s">
        <v>22</v>
      </c>
      <c r="V512" s="11" t="s">
        <v>22</v>
      </c>
      <c r="W512" s="11" t="s">
        <v>23</v>
      </c>
      <c r="X512" s="11" t="s">
        <v>31</v>
      </c>
      <c r="Y512">
        <v>325</v>
      </c>
      <c r="Z512" t="e">
        <f t="shared" si="18"/>
        <v>#REF!</v>
      </c>
    </row>
    <row r="513" spans="1:26" x14ac:dyDescent="0.35">
      <c r="A513" s="24" t="str">
        <f>+IF(B513&lt;&gt;'Terminal Handling Charge'!$B$3,"",IF(COUNTIF(B:B,B513)&gt;0,COUNTIF(B$3:B513,B513),""))</f>
        <v/>
      </c>
      <c r="B513" s="24" t="str">
        <f t="shared" si="17"/>
        <v>Terminal Handling Charge - DestinationPoland</v>
      </c>
      <c r="C513" s="24" t="s">
        <v>704</v>
      </c>
      <c r="D513" s="24" t="s">
        <v>747</v>
      </c>
      <c r="E513" s="1" t="s">
        <v>752</v>
      </c>
      <c r="F513" s="12" t="s">
        <v>31</v>
      </c>
      <c r="G513" s="13">
        <v>44866</v>
      </c>
      <c r="H513" s="11" t="s">
        <v>18</v>
      </c>
      <c r="I513" s="11" t="s">
        <v>18</v>
      </c>
      <c r="J513" s="11" t="s">
        <v>18</v>
      </c>
      <c r="K513" s="11" t="s">
        <v>19</v>
      </c>
      <c r="L513" s="11" t="s">
        <v>19</v>
      </c>
      <c r="M513" s="11" t="s">
        <v>19</v>
      </c>
      <c r="N513" s="11" t="s">
        <v>19</v>
      </c>
      <c r="O513" s="11" t="s">
        <v>147</v>
      </c>
      <c r="P513" s="11" t="s">
        <v>704</v>
      </c>
      <c r="Q513" s="11" t="s">
        <v>704</v>
      </c>
      <c r="R513" s="11" t="s">
        <v>58</v>
      </c>
      <c r="S513" s="20">
        <v>40</v>
      </c>
      <c r="T513" s="11" t="s">
        <v>738</v>
      </c>
      <c r="U513" s="11" t="s">
        <v>22</v>
      </c>
      <c r="V513" s="11" t="s">
        <v>22</v>
      </c>
      <c r="W513" s="11" t="s">
        <v>23</v>
      </c>
      <c r="X513" s="11" t="s">
        <v>31</v>
      </c>
      <c r="Y513">
        <v>325</v>
      </c>
      <c r="Z513" t="e">
        <f t="shared" si="18"/>
        <v>#REF!</v>
      </c>
    </row>
    <row r="514" spans="1:26" x14ac:dyDescent="0.35">
      <c r="A514" s="24" t="str">
        <f>+IF(B514&lt;&gt;'Terminal Handling Charge'!$B$3,"",IF(COUNTIF(B:B,B514)&gt;0,COUNTIF(B$3:B514,B514),""))</f>
        <v/>
      </c>
      <c r="B514" s="24" t="str">
        <f t="shared" si="17"/>
        <v>Terminal Handling Charge - DestinationPoland</v>
      </c>
      <c r="C514" s="24" t="s">
        <v>704</v>
      </c>
      <c r="D514" s="24" t="s">
        <v>747</v>
      </c>
      <c r="E514" s="1" t="s">
        <v>752</v>
      </c>
      <c r="F514" s="12" t="s">
        <v>31</v>
      </c>
      <c r="G514" s="13">
        <v>44866</v>
      </c>
      <c r="H514" s="11" t="s">
        <v>18</v>
      </c>
      <c r="I514" s="11" t="s">
        <v>18</v>
      </c>
      <c r="J514" s="11" t="s">
        <v>18</v>
      </c>
      <c r="K514" s="11" t="s">
        <v>19</v>
      </c>
      <c r="L514" s="11" t="s">
        <v>19</v>
      </c>
      <c r="M514" s="11" t="s">
        <v>19</v>
      </c>
      <c r="N514" s="11" t="s">
        <v>19</v>
      </c>
      <c r="O514" s="11" t="s">
        <v>147</v>
      </c>
      <c r="P514" s="11" t="s">
        <v>704</v>
      </c>
      <c r="Q514" s="11" t="s">
        <v>704</v>
      </c>
      <c r="R514" s="11" t="s">
        <v>60</v>
      </c>
      <c r="S514" s="20">
        <v>40</v>
      </c>
      <c r="T514" s="11" t="s">
        <v>738</v>
      </c>
      <c r="U514" s="11" t="s">
        <v>22</v>
      </c>
      <c r="V514" s="11" t="s">
        <v>22</v>
      </c>
      <c r="W514" s="11" t="s">
        <v>23</v>
      </c>
      <c r="X514" s="11" t="s">
        <v>31</v>
      </c>
      <c r="Y514">
        <v>325</v>
      </c>
      <c r="Z514" t="e">
        <f t="shared" si="18"/>
        <v>#REF!</v>
      </c>
    </row>
    <row r="515" spans="1:26" x14ac:dyDescent="0.35">
      <c r="A515" s="24" t="str">
        <f>+IF(B515&lt;&gt;'Terminal Handling Charge'!$B$3,"",IF(COUNTIF(B:B,B515)&gt;0,COUNTIF(B$3:B515,B515),""))</f>
        <v/>
      </c>
      <c r="B515" s="24" t="str">
        <f t="shared" si="17"/>
        <v>Terminal Handling Charge - DestinationPoland</v>
      </c>
      <c r="C515" s="24" t="s">
        <v>704</v>
      </c>
      <c r="D515" s="24" t="s">
        <v>747</v>
      </c>
      <c r="E515" s="1" t="s">
        <v>752</v>
      </c>
      <c r="F515" s="12" t="s">
        <v>31</v>
      </c>
      <c r="G515" s="13">
        <v>44866</v>
      </c>
      <c r="H515" s="11" t="s">
        <v>18</v>
      </c>
      <c r="I515" s="11" t="s">
        <v>18</v>
      </c>
      <c r="J515" s="11" t="s">
        <v>18</v>
      </c>
      <c r="K515" s="11" t="s">
        <v>19</v>
      </c>
      <c r="L515" s="11" t="s">
        <v>19</v>
      </c>
      <c r="M515" s="11" t="s">
        <v>19</v>
      </c>
      <c r="N515" s="11" t="s">
        <v>19</v>
      </c>
      <c r="O515" s="11" t="s">
        <v>147</v>
      </c>
      <c r="P515" s="11" t="s">
        <v>704</v>
      </c>
      <c r="Q515" s="11" t="s">
        <v>704</v>
      </c>
      <c r="R515" s="11" t="s">
        <v>64</v>
      </c>
      <c r="S515" s="20">
        <v>40</v>
      </c>
      <c r="T515" s="11" t="s">
        <v>738</v>
      </c>
      <c r="U515" s="11" t="s">
        <v>22</v>
      </c>
      <c r="V515" s="11" t="s">
        <v>22</v>
      </c>
      <c r="W515" s="11" t="s">
        <v>23</v>
      </c>
      <c r="X515" s="11" t="s">
        <v>31</v>
      </c>
      <c r="Y515">
        <v>325</v>
      </c>
      <c r="Z515" t="e">
        <f t="shared" si="18"/>
        <v>#REF!</v>
      </c>
    </row>
    <row r="516" spans="1:26" ht="29" x14ac:dyDescent="0.35">
      <c r="A516" s="24" t="str">
        <f>+IF(B516&lt;&gt;'Terminal Handling Charge'!$B$3,"",IF(COUNTIF(B:B,B516)&gt;0,COUNTIF(B$3:B516,B516),""))</f>
        <v/>
      </c>
      <c r="B516" s="24" t="str">
        <f t="shared" si="17"/>
        <v>Terminal Handling Charge - DestinationTrinidad and Tobago</v>
      </c>
      <c r="C516" s="24" t="s">
        <v>713</v>
      </c>
      <c r="D516" s="24" t="s">
        <v>747</v>
      </c>
      <c r="E516" s="1" t="s">
        <v>101</v>
      </c>
      <c r="F516" s="12" t="s">
        <v>757</v>
      </c>
      <c r="G516" s="13">
        <v>44866</v>
      </c>
      <c r="H516" s="11" t="s">
        <v>18</v>
      </c>
      <c r="I516" s="11" t="s">
        <v>18</v>
      </c>
      <c r="J516" s="11" t="s">
        <v>18</v>
      </c>
      <c r="K516" s="11" t="s">
        <v>19</v>
      </c>
      <c r="L516" s="11" t="s">
        <v>19</v>
      </c>
      <c r="M516" s="11" t="s">
        <v>19</v>
      </c>
      <c r="N516" s="11" t="s">
        <v>19</v>
      </c>
      <c r="O516" s="11" t="s">
        <v>565</v>
      </c>
      <c r="P516" s="11" t="s">
        <v>566</v>
      </c>
      <c r="Q516" s="11" t="s">
        <v>713</v>
      </c>
      <c r="R516" s="11" t="s">
        <v>78</v>
      </c>
      <c r="S516" s="20" t="s">
        <v>78</v>
      </c>
      <c r="T516" s="11" t="s">
        <v>32</v>
      </c>
      <c r="U516" s="11" t="s">
        <v>22</v>
      </c>
      <c r="V516" s="11" t="s">
        <v>22</v>
      </c>
      <c r="W516" s="11" t="s">
        <v>23</v>
      </c>
      <c r="X516" s="11" t="s">
        <v>24</v>
      </c>
      <c r="Y516">
        <v>270</v>
      </c>
      <c r="Z516" t="e">
        <f t="shared" si="18"/>
        <v>#REF!</v>
      </c>
    </row>
    <row r="517" spans="1:26" x14ac:dyDescent="0.35">
      <c r="A517" s="24" t="str">
        <f>+IF(B517&lt;&gt;'Terminal Handling Charge'!$B$3,"",IF(COUNTIF(B:B,B517)&gt;0,COUNTIF(B$3:B517,B517),""))</f>
        <v/>
      </c>
      <c r="B517" s="24" t="str">
        <f t="shared" si="17"/>
        <v>Terminal Handling Charge - DestinationPeru</v>
      </c>
      <c r="C517" s="24" t="s">
        <v>731</v>
      </c>
      <c r="D517" s="24" t="s">
        <v>747</v>
      </c>
      <c r="E517" s="1" t="s">
        <v>227</v>
      </c>
      <c r="F517" s="12" t="s">
        <v>757</v>
      </c>
      <c r="G517" s="13">
        <v>44866</v>
      </c>
      <c r="H517" s="11" t="s">
        <v>18</v>
      </c>
      <c r="I517" s="11" t="s">
        <v>18</v>
      </c>
      <c r="J517" s="11" t="s">
        <v>18</v>
      </c>
      <c r="K517" s="11" t="s">
        <v>19</v>
      </c>
      <c r="L517" s="11" t="s">
        <v>19</v>
      </c>
      <c r="M517" s="11" t="s">
        <v>19</v>
      </c>
      <c r="N517" s="11" t="s">
        <v>19</v>
      </c>
      <c r="O517" s="11" t="s">
        <v>663</v>
      </c>
      <c r="P517" s="11" t="s">
        <v>664</v>
      </c>
      <c r="Q517" s="11" t="s">
        <v>731</v>
      </c>
      <c r="R517" s="11" t="s">
        <v>30</v>
      </c>
      <c r="S517" s="20" t="s">
        <v>30</v>
      </c>
      <c r="T517" s="11" t="s">
        <v>21</v>
      </c>
      <c r="U517" s="11" t="s">
        <v>22</v>
      </c>
      <c r="V517" s="11" t="s">
        <v>22</v>
      </c>
      <c r="W517" s="11" t="s">
        <v>23</v>
      </c>
      <c r="X517" s="11" t="s">
        <v>24</v>
      </c>
      <c r="Y517">
        <v>100</v>
      </c>
      <c r="Z517" t="e">
        <f t="shared" si="18"/>
        <v>#REF!</v>
      </c>
    </row>
    <row r="518" spans="1:26" x14ac:dyDescent="0.35">
      <c r="A518" s="24" t="str">
        <f>+IF(B518&lt;&gt;'Terminal Handling Charge'!$B$3,"",IF(COUNTIF(B:B,B518)&gt;0,COUNTIF(B$3:B518,B518),""))</f>
        <v/>
      </c>
      <c r="B518" s="24" t="str">
        <f t="shared" si="17"/>
        <v>Terminal Handling Charge - DestinationPeru</v>
      </c>
      <c r="C518" s="24" t="s">
        <v>731</v>
      </c>
      <c r="D518" s="24" t="s">
        <v>747</v>
      </c>
      <c r="E518" s="1" t="s">
        <v>227</v>
      </c>
      <c r="F518" s="12" t="s">
        <v>757</v>
      </c>
      <c r="G518" s="13">
        <v>44866</v>
      </c>
      <c r="H518" s="11" t="s">
        <v>18</v>
      </c>
      <c r="I518" s="11" t="s">
        <v>18</v>
      </c>
      <c r="J518" s="11" t="s">
        <v>18</v>
      </c>
      <c r="K518" s="11" t="s">
        <v>19</v>
      </c>
      <c r="L518" s="11" t="s">
        <v>19</v>
      </c>
      <c r="M518" s="11" t="s">
        <v>19</v>
      </c>
      <c r="N518" s="11" t="s">
        <v>19</v>
      </c>
      <c r="O518" s="11" t="s">
        <v>663</v>
      </c>
      <c r="P518" s="11" t="s">
        <v>664</v>
      </c>
      <c r="Q518" s="11" t="s">
        <v>731</v>
      </c>
      <c r="R518" s="11" t="s">
        <v>27</v>
      </c>
      <c r="S518" s="20" t="s">
        <v>27</v>
      </c>
      <c r="T518" s="11" t="s">
        <v>28</v>
      </c>
      <c r="U518" s="11" t="s">
        <v>22</v>
      </c>
      <c r="V518" s="11" t="s">
        <v>22</v>
      </c>
      <c r="W518" s="11" t="s">
        <v>23</v>
      </c>
      <c r="X518" s="11" t="s">
        <v>24</v>
      </c>
      <c r="Y518">
        <v>100</v>
      </c>
      <c r="Z518" t="e">
        <f t="shared" si="18"/>
        <v>#REF!</v>
      </c>
    </row>
    <row r="519" spans="1:26" ht="29" x14ac:dyDescent="0.35">
      <c r="A519" s="24" t="str">
        <f>+IF(B519&lt;&gt;'Terminal Handling Charge'!$B$3,"",IF(COUNTIF(B:B,B519)&gt;0,COUNTIF(B$3:B519,B519),""))</f>
        <v/>
      </c>
      <c r="B519" s="24" t="str">
        <f t="shared" si="17"/>
        <v>Terminal Handling Charge - DestinationGreece</v>
      </c>
      <c r="C519" s="24" t="s">
        <v>341</v>
      </c>
      <c r="D519" s="24" t="s">
        <v>747</v>
      </c>
      <c r="E519" s="1" t="s">
        <v>750</v>
      </c>
      <c r="F519" s="12" t="s">
        <v>31</v>
      </c>
      <c r="G519" s="13">
        <v>44866</v>
      </c>
      <c r="H519" s="11" t="s">
        <v>18</v>
      </c>
      <c r="I519" s="11" t="s">
        <v>18</v>
      </c>
      <c r="J519" s="11" t="s">
        <v>18</v>
      </c>
      <c r="K519" s="11" t="s">
        <v>19</v>
      </c>
      <c r="L519" s="11" t="s">
        <v>19</v>
      </c>
      <c r="M519" s="11" t="s">
        <v>19</v>
      </c>
      <c r="N519" s="11" t="s">
        <v>19</v>
      </c>
      <c r="O519" s="11" t="s">
        <v>234</v>
      </c>
      <c r="P519" s="11" t="s">
        <v>235</v>
      </c>
      <c r="Q519" s="11" t="s">
        <v>341</v>
      </c>
      <c r="R519" s="11" t="s">
        <v>78</v>
      </c>
      <c r="S519" s="20" t="s">
        <v>78</v>
      </c>
      <c r="T519" s="11" t="s">
        <v>32</v>
      </c>
      <c r="U519" s="11" t="s">
        <v>22</v>
      </c>
      <c r="V519" s="11" t="s">
        <v>22</v>
      </c>
      <c r="W519" s="11" t="s">
        <v>23</v>
      </c>
      <c r="X519" s="11" t="s">
        <v>31</v>
      </c>
      <c r="Y519">
        <v>153</v>
      </c>
      <c r="Z519" t="e">
        <f t="shared" si="18"/>
        <v>#REF!</v>
      </c>
    </row>
    <row r="520" spans="1:26" ht="29" x14ac:dyDescent="0.35">
      <c r="A520" s="24" t="str">
        <f>+IF(B520&lt;&gt;'Terminal Handling Charge'!$B$3,"",IF(COUNTIF(B:B,B520)&gt;0,COUNTIF(B$3:B520,B520),""))</f>
        <v/>
      </c>
      <c r="B520" s="24" t="str">
        <f t="shared" si="17"/>
        <v>Terminal Handling Charge - DestinationGreece</v>
      </c>
      <c r="C520" s="24" t="s">
        <v>341</v>
      </c>
      <c r="D520" s="24" t="s">
        <v>747</v>
      </c>
      <c r="E520" s="1" t="s">
        <v>750</v>
      </c>
      <c r="F520" s="12" t="s">
        <v>31</v>
      </c>
      <c r="G520" s="13">
        <v>44866</v>
      </c>
      <c r="H520" s="11" t="s">
        <v>18</v>
      </c>
      <c r="I520" s="11" t="s">
        <v>18</v>
      </c>
      <c r="J520" s="11" t="s">
        <v>18</v>
      </c>
      <c r="K520" s="11" t="s">
        <v>19</v>
      </c>
      <c r="L520" s="11" t="s">
        <v>19</v>
      </c>
      <c r="M520" s="11" t="s">
        <v>19</v>
      </c>
      <c r="N520" s="11" t="s">
        <v>19</v>
      </c>
      <c r="O520" s="11" t="s">
        <v>234</v>
      </c>
      <c r="P520" s="11" t="s">
        <v>235</v>
      </c>
      <c r="Q520" s="11" t="s">
        <v>341</v>
      </c>
      <c r="R520" s="11" t="s">
        <v>78</v>
      </c>
      <c r="S520" s="20" t="s">
        <v>78</v>
      </c>
      <c r="T520" s="11" t="s">
        <v>34</v>
      </c>
      <c r="U520" s="11" t="s">
        <v>22</v>
      </c>
      <c r="V520" s="11" t="s">
        <v>22</v>
      </c>
      <c r="W520" s="11" t="s">
        <v>23</v>
      </c>
      <c r="X520" s="11" t="s">
        <v>31</v>
      </c>
      <c r="Y520">
        <v>304</v>
      </c>
      <c r="Z520" t="e">
        <f t="shared" si="18"/>
        <v>#REF!</v>
      </c>
    </row>
    <row r="521" spans="1:26" x14ac:dyDescent="0.35">
      <c r="A521" s="24" t="str">
        <f>+IF(B521&lt;&gt;'Terminal Handling Charge'!$B$3,"",IF(COUNTIF(B:B,B521)&gt;0,COUNTIF(B$3:B521,B521),""))</f>
        <v/>
      </c>
      <c r="B521" s="24" t="str">
        <f t="shared" si="17"/>
        <v>Terminal Handling Charge - DestinationIndia</v>
      </c>
      <c r="C521" s="24" t="s">
        <v>764</v>
      </c>
      <c r="D521" s="24" t="s">
        <v>747</v>
      </c>
      <c r="E521" s="1" t="s">
        <v>773</v>
      </c>
      <c r="F521" s="12" t="s">
        <v>774</v>
      </c>
      <c r="G521" s="13">
        <v>44866</v>
      </c>
      <c r="H521" s="11" t="s">
        <v>18</v>
      </c>
      <c r="I521" s="11" t="s">
        <v>18</v>
      </c>
      <c r="J521" s="11" t="s">
        <v>18</v>
      </c>
      <c r="K521" s="11" t="s">
        <v>19</v>
      </c>
      <c r="L521" s="11" t="s">
        <v>19</v>
      </c>
      <c r="M521" s="11" t="s">
        <v>19</v>
      </c>
      <c r="N521" s="11" t="s">
        <v>19</v>
      </c>
      <c r="O521" s="11" t="s">
        <v>775</v>
      </c>
      <c r="P521" s="11" t="s">
        <v>788</v>
      </c>
      <c r="Q521" s="11" t="s">
        <v>764</v>
      </c>
      <c r="R521" s="11" t="s">
        <v>40</v>
      </c>
      <c r="S521" s="20">
        <v>20</v>
      </c>
      <c r="T521" s="11" t="s">
        <v>21</v>
      </c>
      <c r="U521" s="11"/>
      <c r="V521" s="11"/>
      <c r="W521" s="11"/>
      <c r="X521" s="11" t="s">
        <v>801</v>
      </c>
      <c r="Y521">
        <v>8711</v>
      </c>
      <c r="Z521" t="e">
        <f t="shared" si="18"/>
        <v>#REF!</v>
      </c>
    </row>
    <row r="522" spans="1:26" x14ac:dyDescent="0.35">
      <c r="A522" s="24" t="str">
        <f>+IF(B522&lt;&gt;'Terminal Handling Charge'!$B$3,"",IF(COUNTIF(B:B,B522)&gt;0,COUNTIF(B$3:B522,B522),""))</f>
        <v/>
      </c>
      <c r="B522" s="24" t="str">
        <f t="shared" si="17"/>
        <v>Terminal Handling Charge - DestinationIndia</v>
      </c>
      <c r="C522" s="24" t="s">
        <v>764</v>
      </c>
      <c r="D522" s="24" t="s">
        <v>747</v>
      </c>
      <c r="E522" s="1" t="s">
        <v>773</v>
      </c>
      <c r="F522" s="12" t="s">
        <v>774</v>
      </c>
      <c r="G522" s="13">
        <v>44866</v>
      </c>
      <c r="H522" s="11" t="s">
        <v>18</v>
      </c>
      <c r="I522" s="11" t="s">
        <v>18</v>
      </c>
      <c r="J522" s="11" t="s">
        <v>18</v>
      </c>
      <c r="K522" s="11" t="s">
        <v>19</v>
      </c>
      <c r="L522" s="11" t="s">
        <v>19</v>
      </c>
      <c r="M522" s="11" t="s">
        <v>19</v>
      </c>
      <c r="N522" s="11" t="s">
        <v>19</v>
      </c>
      <c r="O522" s="11" t="s">
        <v>775</v>
      </c>
      <c r="P522" s="11" t="s">
        <v>788</v>
      </c>
      <c r="Q522" s="11" t="s">
        <v>764</v>
      </c>
      <c r="R522" s="11" t="s">
        <v>20</v>
      </c>
      <c r="S522" s="20">
        <v>40</v>
      </c>
      <c r="T522" s="11" t="s">
        <v>21</v>
      </c>
      <c r="U522" s="11"/>
      <c r="V522" s="11"/>
      <c r="W522" s="11"/>
      <c r="X522" s="11" t="s">
        <v>801</v>
      </c>
      <c r="Y522">
        <v>13822</v>
      </c>
      <c r="Z522" t="e">
        <f t="shared" si="18"/>
        <v>#REF!</v>
      </c>
    </row>
    <row r="523" spans="1:26" x14ac:dyDescent="0.35">
      <c r="A523" s="24" t="str">
        <f>+IF(B523&lt;&gt;'Terminal Handling Charge'!$B$3,"",IF(COUNTIF(B:B,B523)&gt;0,COUNTIF(B$3:B523,B523),""))</f>
        <v/>
      </c>
      <c r="B523" s="24" t="str">
        <f t="shared" si="17"/>
        <v>Terminal Handling Charge - DestinationIndia</v>
      </c>
      <c r="C523" s="24" t="s">
        <v>764</v>
      </c>
      <c r="D523" s="24" t="s">
        <v>747</v>
      </c>
      <c r="E523" s="1" t="s">
        <v>773</v>
      </c>
      <c r="F523" s="12" t="s">
        <v>774</v>
      </c>
      <c r="G523" s="13">
        <v>44866</v>
      </c>
      <c r="H523" s="11" t="s">
        <v>18</v>
      </c>
      <c r="I523" s="11" t="s">
        <v>18</v>
      </c>
      <c r="J523" s="11" t="s">
        <v>18</v>
      </c>
      <c r="K523" s="11" t="s">
        <v>19</v>
      </c>
      <c r="L523" s="11" t="s">
        <v>19</v>
      </c>
      <c r="M523" s="11" t="s">
        <v>19</v>
      </c>
      <c r="N523" s="11" t="s">
        <v>19</v>
      </c>
      <c r="O523" s="11" t="s">
        <v>775</v>
      </c>
      <c r="P523" s="11" t="s">
        <v>788</v>
      </c>
      <c r="Q523" s="11" t="s">
        <v>764</v>
      </c>
      <c r="R523" s="11" t="s">
        <v>65</v>
      </c>
      <c r="S523" s="20">
        <v>45</v>
      </c>
      <c r="T523" s="11" t="s">
        <v>21</v>
      </c>
      <c r="U523" s="11"/>
      <c r="V523" s="11"/>
      <c r="W523" s="11"/>
      <c r="X523" s="11" t="s">
        <v>801</v>
      </c>
      <c r="Y523">
        <v>16196</v>
      </c>
      <c r="Z523" t="e">
        <f t="shared" si="18"/>
        <v>#REF!</v>
      </c>
    </row>
    <row r="524" spans="1:26" x14ac:dyDescent="0.35">
      <c r="A524" s="24" t="str">
        <f>+IF(B524&lt;&gt;'Terminal Handling Charge'!$B$3,"",IF(COUNTIF(B:B,B524)&gt;0,COUNTIF(B$3:B524,B524),""))</f>
        <v/>
      </c>
      <c r="B524" s="24" t="str">
        <f t="shared" si="17"/>
        <v>Terminal Handling Charge - DestinationIndia</v>
      </c>
      <c r="C524" s="24" t="s">
        <v>764</v>
      </c>
      <c r="D524" s="24" t="s">
        <v>747</v>
      </c>
      <c r="E524" s="1" t="s">
        <v>773</v>
      </c>
      <c r="F524" s="12" t="s">
        <v>774</v>
      </c>
      <c r="G524" s="13">
        <v>44866</v>
      </c>
      <c r="H524" s="11" t="s">
        <v>18</v>
      </c>
      <c r="I524" s="11" t="s">
        <v>18</v>
      </c>
      <c r="J524" s="11" t="s">
        <v>18</v>
      </c>
      <c r="K524" s="11" t="s">
        <v>19</v>
      </c>
      <c r="L524" s="11" t="s">
        <v>19</v>
      </c>
      <c r="M524" s="11" t="s">
        <v>19</v>
      </c>
      <c r="N524" s="11" t="s">
        <v>19</v>
      </c>
      <c r="O524" s="11" t="s">
        <v>775</v>
      </c>
      <c r="P524" s="11" t="s">
        <v>788</v>
      </c>
      <c r="Q524" s="11" t="s">
        <v>764</v>
      </c>
      <c r="R524" s="11" t="s">
        <v>56</v>
      </c>
      <c r="S524" s="20">
        <v>20</v>
      </c>
      <c r="T524" s="11" t="s">
        <v>772</v>
      </c>
      <c r="U524" s="11"/>
      <c r="V524" s="11"/>
      <c r="W524" s="11"/>
      <c r="X524" s="11" t="s">
        <v>801</v>
      </c>
      <c r="Y524">
        <v>13131</v>
      </c>
      <c r="Z524" t="e">
        <f t="shared" si="18"/>
        <v>#REF!</v>
      </c>
    </row>
    <row r="525" spans="1:26" x14ac:dyDescent="0.35">
      <c r="A525" s="24" t="str">
        <f>+IF(B525&lt;&gt;'Terminal Handling Charge'!$B$3,"",IF(COUNTIF(B:B,B525)&gt;0,COUNTIF(B$3:B525,B525),""))</f>
        <v/>
      </c>
      <c r="B525" s="24" t="str">
        <f t="shared" si="17"/>
        <v>Terminal Handling Charge - DestinationIndia</v>
      </c>
      <c r="C525" s="24" t="s">
        <v>764</v>
      </c>
      <c r="D525" s="24" t="s">
        <v>747</v>
      </c>
      <c r="E525" s="1" t="s">
        <v>773</v>
      </c>
      <c r="F525" s="12" t="s">
        <v>774</v>
      </c>
      <c r="G525" s="13">
        <v>44866</v>
      </c>
      <c r="H525" s="11" t="s">
        <v>18</v>
      </c>
      <c r="I525" s="11" t="s">
        <v>18</v>
      </c>
      <c r="J525" s="11" t="s">
        <v>18</v>
      </c>
      <c r="K525" s="11" t="s">
        <v>19</v>
      </c>
      <c r="L525" s="11" t="s">
        <v>19</v>
      </c>
      <c r="M525" s="11" t="s">
        <v>19</v>
      </c>
      <c r="N525" s="11" t="s">
        <v>19</v>
      </c>
      <c r="O525" s="11" t="s">
        <v>775</v>
      </c>
      <c r="P525" s="11" t="s">
        <v>788</v>
      </c>
      <c r="Q525" s="11" t="s">
        <v>764</v>
      </c>
      <c r="R525" s="11" t="s">
        <v>77</v>
      </c>
      <c r="S525" s="20">
        <v>20</v>
      </c>
      <c r="T525" s="11" t="s">
        <v>772</v>
      </c>
      <c r="U525" s="11"/>
      <c r="V525" s="11"/>
      <c r="W525" s="11"/>
      <c r="X525" s="11" t="s">
        <v>801</v>
      </c>
      <c r="Y525">
        <v>13131</v>
      </c>
      <c r="Z525" t="e">
        <f t="shared" si="18"/>
        <v>#REF!</v>
      </c>
    </row>
    <row r="526" spans="1:26" x14ac:dyDescent="0.35">
      <c r="A526" s="24" t="str">
        <f>+IF(B526&lt;&gt;'Terminal Handling Charge'!$B$3,"",IF(COUNTIF(B:B,B526)&gt;0,COUNTIF(B$3:B526,B526),""))</f>
        <v/>
      </c>
      <c r="B526" s="24" t="str">
        <f t="shared" si="17"/>
        <v>Terminal Handling Charge - DestinationIndia</v>
      </c>
      <c r="C526" s="24" t="s">
        <v>764</v>
      </c>
      <c r="D526" s="24" t="s">
        <v>747</v>
      </c>
      <c r="E526" s="1" t="s">
        <v>773</v>
      </c>
      <c r="F526" s="12" t="s">
        <v>774</v>
      </c>
      <c r="G526" s="13">
        <v>44866</v>
      </c>
      <c r="H526" s="11" t="s">
        <v>18</v>
      </c>
      <c r="I526" s="11" t="s">
        <v>18</v>
      </c>
      <c r="J526" s="11" t="s">
        <v>18</v>
      </c>
      <c r="K526" s="11" t="s">
        <v>19</v>
      </c>
      <c r="L526" s="11" t="s">
        <v>19</v>
      </c>
      <c r="M526" s="11" t="s">
        <v>19</v>
      </c>
      <c r="N526" s="11" t="s">
        <v>19</v>
      </c>
      <c r="O526" s="11" t="s">
        <v>775</v>
      </c>
      <c r="P526" s="11" t="s">
        <v>788</v>
      </c>
      <c r="Q526" s="11" t="s">
        <v>764</v>
      </c>
      <c r="R526" s="11" t="s">
        <v>61</v>
      </c>
      <c r="S526" s="20">
        <v>20</v>
      </c>
      <c r="T526" s="11" t="s">
        <v>772</v>
      </c>
      <c r="U526" s="11"/>
      <c r="V526" s="11"/>
      <c r="W526" s="11"/>
      <c r="X526" s="11" t="s">
        <v>801</v>
      </c>
      <c r="Y526">
        <v>13131</v>
      </c>
      <c r="Z526" t="e">
        <f t="shared" si="18"/>
        <v>#REF!</v>
      </c>
    </row>
    <row r="527" spans="1:26" x14ac:dyDescent="0.35">
      <c r="A527" s="24" t="str">
        <f>+IF(B527&lt;&gt;'Terminal Handling Charge'!$B$3,"",IF(COUNTIF(B:B,B527)&gt;0,COUNTIF(B$3:B527,B527),""))</f>
        <v/>
      </c>
      <c r="B527" s="24" t="str">
        <f t="shared" si="17"/>
        <v>Terminal Handling Charge - DestinationIndia</v>
      </c>
      <c r="C527" s="24" t="s">
        <v>764</v>
      </c>
      <c r="D527" s="24" t="s">
        <v>747</v>
      </c>
      <c r="E527" s="1" t="s">
        <v>773</v>
      </c>
      <c r="F527" s="12" t="s">
        <v>774</v>
      </c>
      <c r="G527" s="13">
        <v>44866</v>
      </c>
      <c r="H527" s="11" t="s">
        <v>18</v>
      </c>
      <c r="I527" s="11" t="s">
        <v>18</v>
      </c>
      <c r="J527" s="11" t="s">
        <v>18</v>
      </c>
      <c r="K527" s="11" t="s">
        <v>19</v>
      </c>
      <c r="L527" s="11" t="s">
        <v>19</v>
      </c>
      <c r="M527" s="11" t="s">
        <v>19</v>
      </c>
      <c r="N527" s="11" t="s">
        <v>19</v>
      </c>
      <c r="O527" s="11" t="s">
        <v>775</v>
      </c>
      <c r="P527" s="11" t="s">
        <v>788</v>
      </c>
      <c r="Q527" s="11" t="s">
        <v>764</v>
      </c>
      <c r="R527" s="11" t="s">
        <v>59</v>
      </c>
      <c r="S527" s="20">
        <v>20</v>
      </c>
      <c r="T527" s="11" t="s">
        <v>772</v>
      </c>
      <c r="U527" s="11"/>
      <c r="V527" s="11"/>
      <c r="W527" s="11"/>
      <c r="X527" s="11" t="s">
        <v>801</v>
      </c>
      <c r="Y527">
        <v>13131</v>
      </c>
      <c r="Z527" t="e">
        <f t="shared" si="18"/>
        <v>#REF!</v>
      </c>
    </row>
    <row r="528" spans="1:26" x14ac:dyDescent="0.35">
      <c r="A528" s="24" t="str">
        <f>+IF(B528&lt;&gt;'Terminal Handling Charge'!$B$3,"",IF(COUNTIF(B:B,B528)&gt;0,COUNTIF(B$3:B528,B528),""))</f>
        <v/>
      </c>
      <c r="B528" s="24" t="str">
        <f t="shared" si="17"/>
        <v>Terminal Handling Charge - DestinationIndia</v>
      </c>
      <c r="C528" s="24" t="s">
        <v>764</v>
      </c>
      <c r="D528" s="24" t="s">
        <v>747</v>
      </c>
      <c r="E528" s="1" t="s">
        <v>773</v>
      </c>
      <c r="F528" s="12" t="s">
        <v>774</v>
      </c>
      <c r="G528" s="13">
        <v>44866</v>
      </c>
      <c r="H528" s="11" t="s">
        <v>18</v>
      </c>
      <c r="I528" s="11" t="s">
        <v>18</v>
      </c>
      <c r="J528" s="11" t="s">
        <v>18</v>
      </c>
      <c r="K528" s="11" t="s">
        <v>19</v>
      </c>
      <c r="L528" s="11" t="s">
        <v>19</v>
      </c>
      <c r="M528" s="11" t="s">
        <v>19</v>
      </c>
      <c r="N528" s="11" t="s">
        <v>19</v>
      </c>
      <c r="O528" s="11" t="s">
        <v>775</v>
      </c>
      <c r="P528" s="11" t="s">
        <v>788</v>
      </c>
      <c r="Q528" s="11" t="s">
        <v>764</v>
      </c>
      <c r="R528" s="11" t="s">
        <v>63</v>
      </c>
      <c r="S528" s="20">
        <v>20</v>
      </c>
      <c r="T528" s="11" t="s">
        <v>772</v>
      </c>
      <c r="U528" s="11"/>
      <c r="V528" s="11"/>
      <c r="W528" s="11"/>
      <c r="X528" s="11" t="s">
        <v>801</v>
      </c>
      <c r="Y528">
        <v>13131</v>
      </c>
      <c r="Z528" t="e">
        <f t="shared" si="18"/>
        <v>#REF!</v>
      </c>
    </row>
    <row r="529" spans="1:26" x14ac:dyDescent="0.35">
      <c r="A529" s="24" t="str">
        <f>+IF(B529&lt;&gt;'Terminal Handling Charge'!$B$3,"",IF(COUNTIF(B:B,B529)&gt;0,COUNTIF(B$3:B529,B529),""))</f>
        <v/>
      </c>
      <c r="B529" s="24" t="str">
        <f t="shared" si="17"/>
        <v>Terminal Handling Charge - DestinationIndia</v>
      </c>
      <c r="C529" s="24" t="s">
        <v>764</v>
      </c>
      <c r="D529" s="24" t="s">
        <v>747</v>
      </c>
      <c r="E529" s="1" t="s">
        <v>773</v>
      </c>
      <c r="F529" s="12" t="s">
        <v>774</v>
      </c>
      <c r="G529" s="13">
        <v>44866</v>
      </c>
      <c r="H529" s="11" t="s">
        <v>18</v>
      </c>
      <c r="I529" s="11" t="s">
        <v>18</v>
      </c>
      <c r="J529" s="11" t="s">
        <v>18</v>
      </c>
      <c r="K529" s="11" t="s">
        <v>19</v>
      </c>
      <c r="L529" s="11" t="s">
        <v>19</v>
      </c>
      <c r="M529" s="11" t="s">
        <v>19</v>
      </c>
      <c r="N529" s="11" t="s">
        <v>19</v>
      </c>
      <c r="O529" s="11" t="s">
        <v>775</v>
      </c>
      <c r="P529" s="11" t="s">
        <v>788</v>
      </c>
      <c r="Q529" s="11" t="s">
        <v>764</v>
      </c>
      <c r="R529" s="11" t="s">
        <v>58</v>
      </c>
      <c r="S529" s="20">
        <v>40</v>
      </c>
      <c r="T529" s="11" t="s">
        <v>772</v>
      </c>
      <c r="U529" s="11"/>
      <c r="V529" s="11"/>
      <c r="W529" s="11"/>
      <c r="X529" s="11" t="s">
        <v>801</v>
      </c>
      <c r="Y529">
        <v>20316</v>
      </c>
      <c r="Z529" t="e">
        <f t="shared" si="18"/>
        <v>#REF!</v>
      </c>
    </row>
    <row r="530" spans="1:26" x14ac:dyDescent="0.35">
      <c r="A530" s="24" t="str">
        <f>+IF(B530&lt;&gt;'Terminal Handling Charge'!$B$3,"",IF(COUNTIF(B:B,B530)&gt;0,COUNTIF(B$3:B530,B530),""))</f>
        <v/>
      </c>
      <c r="B530" s="24" t="str">
        <f t="shared" si="17"/>
        <v>Terminal Handling Charge - DestinationIndia</v>
      </c>
      <c r="C530" s="24" t="s">
        <v>764</v>
      </c>
      <c r="D530" s="24" t="s">
        <v>747</v>
      </c>
      <c r="E530" s="1" t="s">
        <v>773</v>
      </c>
      <c r="F530" s="12" t="s">
        <v>774</v>
      </c>
      <c r="G530" s="13">
        <v>44866</v>
      </c>
      <c r="H530" s="11" t="s">
        <v>18</v>
      </c>
      <c r="I530" s="11" t="s">
        <v>18</v>
      </c>
      <c r="J530" s="11" t="s">
        <v>18</v>
      </c>
      <c r="K530" s="11" t="s">
        <v>19</v>
      </c>
      <c r="L530" s="11" t="s">
        <v>19</v>
      </c>
      <c r="M530" s="11" t="s">
        <v>19</v>
      </c>
      <c r="N530" s="11" t="s">
        <v>19</v>
      </c>
      <c r="O530" s="11" t="s">
        <v>775</v>
      </c>
      <c r="P530" s="11" t="s">
        <v>788</v>
      </c>
      <c r="Q530" s="11" t="s">
        <v>764</v>
      </c>
      <c r="R530" s="11" t="s">
        <v>60</v>
      </c>
      <c r="S530" s="20">
        <v>40</v>
      </c>
      <c r="T530" s="11" t="s">
        <v>772</v>
      </c>
      <c r="U530" s="11"/>
      <c r="V530" s="11"/>
      <c r="W530" s="11"/>
      <c r="X530" s="11" t="s">
        <v>801</v>
      </c>
      <c r="Y530">
        <v>20316</v>
      </c>
      <c r="Z530" t="e">
        <f t="shared" si="18"/>
        <v>#REF!</v>
      </c>
    </row>
    <row r="531" spans="1:26" x14ac:dyDescent="0.35">
      <c r="A531" s="24" t="str">
        <f>+IF(B531&lt;&gt;'Terminal Handling Charge'!$B$3,"",IF(COUNTIF(B:B,B531)&gt;0,COUNTIF(B$3:B531,B531),""))</f>
        <v/>
      </c>
      <c r="B531" s="24" t="str">
        <f t="shared" si="17"/>
        <v>Terminal Handling Charge - DestinationIndia</v>
      </c>
      <c r="C531" s="24" t="s">
        <v>764</v>
      </c>
      <c r="D531" s="24" t="s">
        <v>747</v>
      </c>
      <c r="E531" s="1" t="s">
        <v>773</v>
      </c>
      <c r="F531" s="12" t="s">
        <v>774</v>
      </c>
      <c r="G531" s="13">
        <v>44866</v>
      </c>
      <c r="H531" s="11" t="s">
        <v>18</v>
      </c>
      <c r="I531" s="11" t="s">
        <v>18</v>
      </c>
      <c r="J531" s="11" t="s">
        <v>18</v>
      </c>
      <c r="K531" s="11" t="s">
        <v>19</v>
      </c>
      <c r="L531" s="11" t="s">
        <v>19</v>
      </c>
      <c r="M531" s="11" t="s">
        <v>19</v>
      </c>
      <c r="N531" s="11" t="s">
        <v>19</v>
      </c>
      <c r="O531" s="11" t="s">
        <v>775</v>
      </c>
      <c r="P531" s="11" t="s">
        <v>788</v>
      </c>
      <c r="Q531" s="11" t="s">
        <v>764</v>
      </c>
      <c r="R531" s="11" t="s">
        <v>64</v>
      </c>
      <c r="S531" s="20">
        <v>40</v>
      </c>
      <c r="T531" s="11" t="s">
        <v>772</v>
      </c>
      <c r="U531" s="11"/>
      <c r="V531" s="11"/>
      <c r="W531" s="11"/>
      <c r="X531" s="11" t="s">
        <v>801</v>
      </c>
      <c r="Y531">
        <v>20316</v>
      </c>
      <c r="Z531" t="e">
        <f t="shared" si="18"/>
        <v>#REF!</v>
      </c>
    </row>
    <row r="532" spans="1:26" x14ac:dyDescent="0.35">
      <c r="A532" s="24" t="str">
        <f>+IF(B532&lt;&gt;'Terminal Handling Charge'!$B$3,"",IF(COUNTIF(B:B,B532)&gt;0,COUNTIF(B$3:B532,B532),""))</f>
        <v/>
      </c>
      <c r="B532" s="24" t="str">
        <f t="shared" si="17"/>
        <v>Terminal Handling Charge - DestinationIndia</v>
      </c>
      <c r="C532" s="24" t="s">
        <v>764</v>
      </c>
      <c r="D532" s="24" t="s">
        <v>747</v>
      </c>
      <c r="E532" s="1" t="s">
        <v>773</v>
      </c>
      <c r="F532" s="12" t="s">
        <v>774</v>
      </c>
      <c r="G532" s="13">
        <v>44866</v>
      </c>
      <c r="H532" s="11" t="s">
        <v>18</v>
      </c>
      <c r="I532" s="11" t="s">
        <v>18</v>
      </c>
      <c r="J532" s="11" t="s">
        <v>18</v>
      </c>
      <c r="K532" s="11" t="s">
        <v>19</v>
      </c>
      <c r="L532" s="11" t="s">
        <v>19</v>
      </c>
      <c r="M532" s="11" t="s">
        <v>19</v>
      </c>
      <c r="N532" s="11" t="s">
        <v>19</v>
      </c>
      <c r="O532" s="11" t="s">
        <v>775</v>
      </c>
      <c r="P532" s="11" t="s">
        <v>788</v>
      </c>
      <c r="Q532" s="11" t="s">
        <v>764</v>
      </c>
      <c r="R532" s="11" t="s">
        <v>33</v>
      </c>
      <c r="S532" s="20">
        <v>40</v>
      </c>
      <c r="T532" s="11" t="s">
        <v>772</v>
      </c>
      <c r="U532" s="11"/>
      <c r="V532" s="11"/>
      <c r="W532" s="11"/>
      <c r="X532" s="11" t="s">
        <v>801</v>
      </c>
      <c r="Y532">
        <v>20316</v>
      </c>
      <c r="Z532" t="e">
        <f t="shared" si="18"/>
        <v>#REF!</v>
      </c>
    </row>
    <row r="533" spans="1:26" x14ac:dyDescent="0.35">
      <c r="A533" s="24" t="str">
        <f>+IF(B533&lt;&gt;'Terminal Handling Charge'!$B$3,"",IF(COUNTIF(B:B,B533)&gt;0,COUNTIF(B$3:B533,B533),""))</f>
        <v/>
      </c>
      <c r="B533" s="24" t="str">
        <f t="shared" si="17"/>
        <v>Terminal Handling Charge - DestinationMozambique</v>
      </c>
      <c r="C533" s="24" t="s">
        <v>694</v>
      </c>
      <c r="D533" s="24" t="s">
        <v>747</v>
      </c>
      <c r="E533" s="1" t="s">
        <v>35</v>
      </c>
      <c r="F533" s="12" t="s">
        <v>755</v>
      </c>
      <c r="G533" s="13">
        <v>44866</v>
      </c>
      <c r="H533" s="11" t="s">
        <v>18</v>
      </c>
      <c r="I533" s="11" t="s">
        <v>18</v>
      </c>
      <c r="J533" s="11" t="s">
        <v>18</v>
      </c>
      <c r="K533" s="11" t="s">
        <v>19</v>
      </c>
      <c r="L533" s="11" t="s">
        <v>19</v>
      </c>
      <c r="M533" s="11" t="s">
        <v>19</v>
      </c>
      <c r="N533" s="11" t="s">
        <v>19</v>
      </c>
      <c r="O533" s="11" t="s">
        <v>90</v>
      </c>
      <c r="P533" s="11" t="s">
        <v>91</v>
      </c>
      <c r="Q533" s="11" t="s">
        <v>694</v>
      </c>
      <c r="R533" s="11" t="s">
        <v>40</v>
      </c>
      <c r="S533" s="20">
        <v>20</v>
      </c>
      <c r="T533" s="11" t="s">
        <v>21</v>
      </c>
      <c r="U533" s="11" t="s">
        <v>22</v>
      </c>
      <c r="V533" s="11" t="s">
        <v>22</v>
      </c>
      <c r="W533" s="11" t="s">
        <v>23</v>
      </c>
      <c r="X533" s="11" t="s">
        <v>24</v>
      </c>
      <c r="Y533">
        <v>100</v>
      </c>
      <c r="Z533" t="e">
        <f t="shared" si="18"/>
        <v>#REF!</v>
      </c>
    </row>
    <row r="534" spans="1:26" x14ac:dyDescent="0.35">
      <c r="A534" s="24" t="str">
        <f>+IF(B534&lt;&gt;'Terminal Handling Charge'!$B$3,"",IF(COUNTIF(B:B,B534)&gt;0,COUNTIF(B$3:B534,B534),""))</f>
        <v/>
      </c>
      <c r="B534" s="24" t="str">
        <f t="shared" si="17"/>
        <v>Terminal Handling Charge - DestinationMozambique</v>
      </c>
      <c r="C534" s="24" t="s">
        <v>694</v>
      </c>
      <c r="D534" s="24" t="s">
        <v>747</v>
      </c>
      <c r="E534" s="1" t="s">
        <v>35</v>
      </c>
      <c r="F534" s="12" t="s">
        <v>755</v>
      </c>
      <c r="G534" s="13">
        <v>44866</v>
      </c>
      <c r="H534" s="11" t="s">
        <v>18</v>
      </c>
      <c r="I534" s="11" t="s">
        <v>18</v>
      </c>
      <c r="J534" s="11" t="s">
        <v>18</v>
      </c>
      <c r="K534" s="11" t="s">
        <v>19</v>
      </c>
      <c r="L534" s="11" t="s">
        <v>19</v>
      </c>
      <c r="M534" s="11" t="s">
        <v>19</v>
      </c>
      <c r="N534" s="11" t="s">
        <v>19</v>
      </c>
      <c r="O534" s="11" t="s">
        <v>90</v>
      </c>
      <c r="P534" s="11" t="s">
        <v>91</v>
      </c>
      <c r="Q534" s="11" t="s">
        <v>694</v>
      </c>
      <c r="R534" s="11" t="s">
        <v>20</v>
      </c>
      <c r="S534" s="20">
        <v>40</v>
      </c>
      <c r="T534" s="11" t="s">
        <v>21</v>
      </c>
      <c r="U534" s="11" t="s">
        <v>22</v>
      </c>
      <c r="V534" s="11" t="s">
        <v>22</v>
      </c>
      <c r="W534" s="11" t="s">
        <v>23</v>
      </c>
      <c r="X534" s="11" t="s">
        <v>24</v>
      </c>
      <c r="Y534">
        <v>170</v>
      </c>
      <c r="Z534" t="e">
        <f t="shared" si="18"/>
        <v>#REF!</v>
      </c>
    </row>
    <row r="535" spans="1:26" x14ac:dyDescent="0.35">
      <c r="A535" s="24" t="str">
        <f>+IF(B535&lt;&gt;'Terminal Handling Charge'!$B$3,"",IF(COUNTIF(B:B,B535)&gt;0,COUNTIF(B$3:B535,B535),""))</f>
        <v/>
      </c>
      <c r="B535" s="24" t="str">
        <f t="shared" si="17"/>
        <v>Terminal Handling Charge - DestinationMozambique</v>
      </c>
      <c r="C535" s="24" t="s">
        <v>694</v>
      </c>
      <c r="D535" s="24" t="s">
        <v>747</v>
      </c>
      <c r="E535" s="1" t="s">
        <v>35</v>
      </c>
      <c r="F535" s="12" t="s">
        <v>755</v>
      </c>
      <c r="G535" s="13">
        <v>44866</v>
      </c>
      <c r="H535" s="11" t="s">
        <v>18</v>
      </c>
      <c r="I535" s="11" t="s">
        <v>18</v>
      </c>
      <c r="J535" s="11" t="s">
        <v>18</v>
      </c>
      <c r="K535" s="11" t="s">
        <v>19</v>
      </c>
      <c r="L535" s="11" t="s">
        <v>19</v>
      </c>
      <c r="M535" s="11" t="s">
        <v>19</v>
      </c>
      <c r="N535" s="11" t="s">
        <v>19</v>
      </c>
      <c r="O535" s="11" t="s">
        <v>90</v>
      </c>
      <c r="P535" s="11" t="s">
        <v>91</v>
      </c>
      <c r="Q535" s="11" t="s">
        <v>694</v>
      </c>
      <c r="R535" s="11" t="s">
        <v>65</v>
      </c>
      <c r="S535" s="20">
        <v>45</v>
      </c>
      <c r="T535" s="11" t="s">
        <v>21</v>
      </c>
      <c r="U535" s="11" t="s">
        <v>22</v>
      </c>
      <c r="V535" s="11" t="s">
        <v>22</v>
      </c>
      <c r="W535" s="11" t="s">
        <v>23</v>
      </c>
      <c r="X535" s="11" t="s">
        <v>24</v>
      </c>
      <c r="Y535">
        <v>170</v>
      </c>
      <c r="Z535" t="e">
        <f t="shared" si="18"/>
        <v>#REF!</v>
      </c>
    </row>
    <row r="536" spans="1:26" x14ac:dyDescent="0.35">
      <c r="A536" s="24" t="str">
        <f>+IF(B536&lt;&gt;'Terminal Handling Charge'!$B$3,"",IF(COUNTIF(B:B,B536)&gt;0,COUNTIF(B$3:B536,B536),""))</f>
        <v/>
      </c>
      <c r="B536" s="24" t="str">
        <f t="shared" si="17"/>
        <v>Terminal Handling Charge - DestinationMozambique</v>
      </c>
      <c r="C536" s="24" t="s">
        <v>694</v>
      </c>
      <c r="D536" s="24" t="s">
        <v>747</v>
      </c>
      <c r="E536" s="1" t="s">
        <v>35</v>
      </c>
      <c r="F536" s="12" t="s">
        <v>755</v>
      </c>
      <c r="G536" s="13">
        <v>44866</v>
      </c>
      <c r="H536" s="11" t="s">
        <v>18</v>
      </c>
      <c r="I536" s="11" t="s">
        <v>18</v>
      </c>
      <c r="J536" s="11" t="s">
        <v>18</v>
      </c>
      <c r="K536" s="11" t="s">
        <v>19</v>
      </c>
      <c r="L536" s="11" t="s">
        <v>19</v>
      </c>
      <c r="M536" s="11" t="s">
        <v>19</v>
      </c>
      <c r="N536" s="11" t="s">
        <v>19</v>
      </c>
      <c r="O536" s="11" t="s">
        <v>90</v>
      </c>
      <c r="P536" s="11" t="s">
        <v>91</v>
      </c>
      <c r="Q536" s="11" t="s">
        <v>694</v>
      </c>
      <c r="R536" s="11" t="s">
        <v>762</v>
      </c>
      <c r="S536" s="20">
        <v>20</v>
      </c>
      <c r="T536" s="11" t="s">
        <v>28</v>
      </c>
      <c r="U536" s="11" t="s">
        <v>22</v>
      </c>
      <c r="V536" s="11" t="s">
        <v>22</v>
      </c>
      <c r="W536" s="11" t="s">
        <v>23</v>
      </c>
      <c r="X536" s="11" t="s">
        <v>24</v>
      </c>
      <c r="Y536">
        <v>170</v>
      </c>
      <c r="Z536" t="e">
        <f t="shared" si="18"/>
        <v>#REF!</v>
      </c>
    </row>
    <row r="537" spans="1:26" x14ac:dyDescent="0.35">
      <c r="A537" s="24" t="str">
        <f>+IF(B537&lt;&gt;'Terminal Handling Charge'!$B$3,"",IF(COUNTIF(B:B,B537)&gt;0,COUNTIF(B$3:B537,B537),""))</f>
        <v/>
      </c>
      <c r="B537" s="24" t="str">
        <f t="shared" si="17"/>
        <v>Terminal Handling Charge - DestinationMozambique</v>
      </c>
      <c r="C537" s="24" t="s">
        <v>694</v>
      </c>
      <c r="D537" s="24" t="s">
        <v>747</v>
      </c>
      <c r="E537" s="1" t="s">
        <v>35</v>
      </c>
      <c r="F537" s="12" t="s">
        <v>755</v>
      </c>
      <c r="G537" s="13">
        <v>44866</v>
      </c>
      <c r="H537" s="11" t="s">
        <v>18</v>
      </c>
      <c r="I537" s="11" t="s">
        <v>18</v>
      </c>
      <c r="J537" s="11" t="s">
        <v>18</v>
      </c>
      <c r="K537" s="11" t="s">
        <v>19</v>
      </c>
      <c r="L537" s="11" t="s">
        <v>19</v>
      </c>
      <c r="M537" s="11" t="s">
        <v>19</v>
      </c>
      <c r="N537" s="11" t="s">
        <v>19</v>
      </c>
      <c r="O537" s="11" t="s">
        <v>90</v>
      </c>
      <c r="P537" s="11" t="s">
        <v>91</v>
      </c>
      <c r="Q537" s="11" t="s">
        <v>694</v>
      </c>
      <c r="R537" s="11" t="s">
        <v>38</v>
      </c>
      <c r="S537" s="20">
        <v>40</v>
      </c>
      <c r="T537" s="11" t="s">
        <v>28</v>
      </c>
      <c r="U537" s="11" t="s">
        <v>22</v>
      </c>
      <c r="V537" s="11" t="s">
        <v>22</v>
      </c>
      <c r="W537" s="11" t="s">
        <v>23</v>
      </c>
      <c r="X537" s="11" t="s">
        <v>24</v>
      </c>
      <c r="Y537">
        <v>225</v>
      </c>
      <c r="Z537" t="e">
        <f t="shared" si="18"/>
        <v>#REF!</v>
      </c>
    </row>
    <row r="538" spans="1:26" ht="29" x14ac:dyDescent="0.35">
      <c r="A538" s="24" t="str">
        <f>+IF(B538&lt;&gt;'Terminal Handling Charge'!$B$3,"",IF(COUNTIF(B:B,B538)&gt;0,COUNTIF(B$3:B538,B538),""))</f>
        <v/>
      </c>
      <c r="B538" s="24" t="str">
        <f t="shared" si="17"/>
        <v>Terminal Handling Charge - DestinationSuriname</v>
      </c>
      <c r="C538" s="24" t="s">
        <v>728</v>
      </c>
      <c r="D538" s="24" t="s">
        <v>747</v>
      </c>
      <c r="E538" s="1" t="s">
        <v>101</v>
      </c>
      <c r="F538" s="12" t="s">
        <v>757</v>
      </c>
      <c r="G538" s="13">
        <v>44866</v>
      </c>
      <c r="H538" s="11" t="s">
        <v>18</v>
      </c>
      <c r="I538" s="11" t="s">
        <v>18</v>
      </c>
      <c r="J538" s="11" t="s">
        <v>18</v>
      </c>
      <c r="K538" s="11" t="s">
        <v>19</v>
      </c>
      <c r="L538" s="11" t="s">
        <v>19</v>
      </c>
      <c r="M538" s="11" t="s">
        <v>19</v>
      </c>
      <c r="N538" s="11" t="s">
        <v>19</v>
      </c>
      <c r="O538" s="11" t="s">
        <v>248</v>
      </c>
      <c r="P538" s="11" t="s">
        <v>249</v>
      </c>
      <c r="Q538" s="11" t="s">
        <v>728</v>
      </c>
      <c r="R538" s="11" t="s">
        <v>78</v>
      </c>
      <c r="S538" s="20" t="s">
        <v>78</v>
      </c>
      <c r="T538" s="11" t="s">
        <v>32</v>
      </c>
      <c r="U538" s="11" t="s">
        <v>22</v>
      </c>
      <c r="V538" s="11" t="s">
        <v>22</v>
      </c>
      <c r="W538" s="11" t="s">
        <v>23</v>
      </c>
      <c r="X538" s="11" t="s">
        <v>24</v>
      </c>
      <c r="Y538">
        <v>230</v>
      </c>
      <c r="Z538" t="e">
        <f t="shared" si="18"/>
        <v>#REF!</v>
      </c>
    </row>
    <row r="539" spans="1:26" x14ac:dyDescent="0.35">
      <c r="A539" s="24" t="str">
        <f>+IF(B539&lt;&gt;'Terminal Handling Charge'!$B$3,"",IF(COUNTIF(B:B,B539)&gt;0,COUNTIF(B$3:B539,B539),""))</f>
        <v/>
      </c>
      <c r="B539" s="24" t="str">
        <f t="shared" si="17"/>
        <v>Terminal Handling Charge - DestinationPanama</v>
      </c>
      <c r="C539" s="24" t="s">
        <v>708</v>
      </c>
      <c r="D539" s="24" t="s">
        <v>747</v>
      </c>
      <c r="E539" s="1" t="s">
        <v>101</v>
      </c>
      <c r="F539" s="12" t="s">
        <v>757</v>
      </c>
      <c r="G539" s="13">
        <v>44866</v>
      </c>
      <c r="H539" s="11" t="s">
        <v>18</v>
      </c>
      <c r="I539" s="11" t="s">
        <v>18</v>
      </c>
      <c r="J539" s="11" t="s">
        <v>18</v>
      </c>
      <c r="K539" s="11" t="s">
        <v>19</v>
      </c>
      <c r="L539" s="11" t="s">
        <v>19</v>
      </c>
      <c r="M539" s="11" t="s">
        <v>19</v>
      </c>
      <c r="N539" s="11" t="s">
        <v>19</v>
      </c>
      <c r="O539" s="11" t="s">
        <v>535</v>
      </c>
      <c r="P539" s="11" t="s">
        <v>536</v>
      </c>
      <c r="Q539" s="11" t="s">
        <v>708</v>
      </c>
      <c r="R539" s="11" t="s">
        <v>30</v>
      </c>
      <c r="S539" s="20" t="s">
        <v>30</v>
      </c>
      <c r="T539" s="11" t="s">
        <v>21</v>
      </c>
      <c r="U539" s="11" t="s">
        <v>22</v>
      </c>
      <c r="V539" s="11" t="s">
        <v>22</v>
      </c>
      <c r="W539" s="11" t="s">
        <v>23</v>
      </c>
      <c r="X539" s="11" t="s">
        <v>24</v>
      </c>
      <c r="Y539">
        <v>235</v>
      </c>
      <c r="Z539" t="e">
        <f t="shared" si="18"/>
        <v>#REF!</v>
      </c>
    </row>
    <row r="540" spans="1:26" x14ac:dyDescent="0.35">
      <c r="A540" s="24" t="str">
        <f>+IF(B540&lt;&gt;'Terminal Handling Charge'!$B$3,"",IF(COUNTIF(B:B,B540)&gt;0,COUNTIF(B$3:B540,B540),""))</f>
        <v/>
      </c>
      <c r="B540" s="24" t="str">
        <f t="shared" si="17"/>
        <v>Terminal Handling Charge - DestinationPanama</v>
      </c>
      <c r="C540" s="24" t="s">
        <v>708</v>
      </c>
      <c r="D540" s="24" t="s">
        <v>747</v>
      </c>
      <c r="E540" s="1" t="s">
        <v>101</v>
      </c>
      <c r="F540" s="12" t="s">
        <v>757</v>
      </c>
      <c r="G540" s="13">
        <v>44866</v>
      </c>
      <c r="H540" s="11" t="s">
        <v>18</v>
      </c>
      <c r="I540" s="11" t="s">
        <v>18</v>
      </c>
      <c r="J540" s="11" t="s">
        <v>18</v>
      </c>
      <c r="K540" s="11" t="s">
        <v>19</v>
      </c>
      <c r="L540" s="11" t="s">
        <v>19</v>
      </c>
      <c r="M540" s="11" t="s">
        <v>19</v>
      </c>
      <c r="N540" s="11" t="s">
        <v>19</v>
      </c>
      <c r="O540" s="11" t="s">
        <v>535</v>
      </c>
      <c r="P540" s="11" t="s">
        <v>536</v>
      </c>
      <c r="Q540" s="11" t="s">
        <v>708</v>
      </c>
      <c r="R540" s="11" t="s">
        <v>27</v>
      </c>
      <c r="S540" s="20" t="s">
        <v>27</v>
      </c>
      <c r="T540" s="11" t="s">
        <v>28</v>
      </c>
      <c r="U540" s="11" t="s">
        <v>22</v>
      </c>
      <c r="V540" s="11" t="s">
        <v>22</v>
      </c>
      <c r="W540" s="11" t="s">
        <v>23</v>
      </c>
      <c r="X540" s="11" t="s">
        <v>24</v>
      </c>
      <c r="Y540">
        <v>235</v>
      </c>
      <c r="Z540" t="e">
        <f t="shared" si="18"/>
        <v>#REF!</v>
      </c>
    </row>
    <row r="541" spans="1:26" x14ac:dyDescent="0.35">
      <c r="A541" s="24" t="str">
        <f>+IF(B541&lt;&gt;'Terminal Handling Charge'!$B$3,"",IF(COUNTIF(B:B,B541)&gt;0,COUNTIF(B$3:B541,B541),""))</f>
        <v/>
      </c>
      <c r="B541" s="24" t="str">
        <f t="shared" si="17"/>
        <v>Terminal Handling Charge - DestinationPeru</v>
      </c>
      <c r="C541" s="24" t="s">
        <v>731</v>
      </c>
      <c r="D541" s="24" t="s">
        <v>747</v>
      </c>
      <c r="E541" s="1" t="s">
        <v>227</v>
      </c>
      <c r="F541" s="12" t="s">
        <v>757</v>
      </c>
      <c r="G541" s="13">
        <v>44866</v>
      </c>
      <c r="H541" s="11" t="s">
        <v>18</v>
      </c>
      <c r="I541" s="11" t="s">
        <v>18</v>
      </c>
      <c r="J541" s="11" t="s">
        <v>18</v>
      </c>
      <c r="K541" s="11" t="s">
        <v>19</v>
      </c>
      <c r="L541" s="11" t="s">
        <v>19</v>
      </c>
      <c r="M541" s="11" t="s">
        <v>19</v>
      </c>
      <c r="N541" s="11" t="s">
        <v>19</v>
      </c>
      <c r="O541" s="11" t="s">
        <v>545</v>
      </c>
      <c r="P541" s="11" t="s">
        <v>546</v>
      </c>
      <c r="Q541" s="11" t="s">
        <v>731</v>
      </c>
      <c r="R541" s="11" t="s">
        <v>30</v>
      </c>
      <c r="S541" s="20" t="s">
        <v>30</v>
      </c>
      <c r="T541" s="11" t="s">
        <v>21</v>
      </c>
      <c r="U541" s="11" t="s">
        <v>22</v>
      </c>
      <c r="V541" s="11" t="s">
        <v>22</v>
      </c>
      <c r="W541" s="11" t="s">
        <v>23</v>
      </c>
      <c r="X541" s="11" t="s">
        <v>24</v>
      </c>
      <c r="Y541">
        <v>100</v>
      </c>
      <c r="Z541" t="e">
        <f t="shared" si="18"/>
        <v>#REF!</v>
      </c>
    </row>
    <row r="542" spans="1:26" x14ac:dyDescent="0.35">
      <c r="A542" s="24" t="str">
        <f>+IF(B542&lt;&gt;'Terminal Handling Charge'!$B$3,"",IF(COUNTIF(B:B,B542)&gt;0,COUNTIF(B$3:B542,B542),""))</f>
        <v/>
      </c>
      <c r="B542" s="24" t="str">
        <f t="shared" si="17"/>
        <v>Terminal Handling Charge - DestinationPeru</v>
      </c>
      <c r="C542" s="24" t="s">
        <v>731</v>
      </c>
      <c r="D542" s="24" t="s">
        <v>747</v>
      </c>
      <c r="E542" s="1" t="s">
        <v>227</v>
      </c>
      <c r="F542" s="12" t="s">
        <v>757</v>
      </c>
      <c r="G542" s="13">
        <v>44866</v>
      </c>
      <c r="H542" s="11" t="s">
        <v>18</v>
      </c>
      <c r="I542" s="11" t="s">
        <v>18</v>
      </c>
      <c r="J542" s="11" t="s">
        <v>18</v>
      </c>
      <c r="K542" s="11" t="s">
        <v>19</v>
      </c>
      <c r="L542" s="11" t="s">
        <v>19</v>
      </c>
      <c r="M542" s="11" t="s">
        <v>19</v>
      </c>
      <c r="N542" s="11" t="s">
        <v>19</v>
      </c>
      <c r="O542" s="11" t="s">
        <v>545</v>
      </c>
      <c r="P542" s="11" t="s">
        <v>546</v>
      </c>
      <c r="Q542" s="11" t="s">
        <v>731</v>
      </c>
      <c r="R542" s="11" t="s">
        <v>27</v>
      </c>
      <c r="S542" s="20" t="s">
        <v>27</v>
      </c>
      <c r="T542" s="11" t="s">
        <v>28</v>
      </c>
      <c r="U542" s="11" t="s">
        <v>22</v>
      </c>
      <c r="V542" s="11" t="s">
        <v>22</v>
      </c>
      <c r="W542" s="11" t="s">
        <v>23</v>
      </c>
      <c r="X542" s="11" t="s">
        <v>24</v>
      </c>
      <c r="Y542">
        <v>100</v>
      </c>
      <c r="Z542" t="e">
        <f t="shared" si="18"/>
        <v>#REF!</v>
      </c>
    </row>
    <row r="543" spans="1:26" ht="29" x14ac:dyDescent="0.35">
      <c r="A543" s="24" t="str">
        <f>+IF(B543&lt;&gt;'Terminal Handling Charge'!$B$3,"",IF(COUNTIF(B:B,B543)&gt;0,COUNTIF(B$3:B543,B543),""))</f>
        <v/>
      </c>
      <c r="B543" s="24" t="str">
        <f t="shared" si="17"/>
        <v>Terminal Handling Charge - DestinationPanama</v>
      </c>
      <c r="C543" s="24" t="s">
        <v>708</v>
      </c>
      <c r="D543" s="24" t="s">
        <v>747</v>
      </c>
      <c r="E543" s="1" t="s">
        <v>101</v>
      </c>
      <c r="F543" s="12" t="s">
        <v>757</v>
      </c>
      <c r="G543" s="13">
        <v>44866</v>
      </c>
      <c r="H543" s="11" t="s">
        <v>18</v>
      </c>
      <c r="I543" s="11" t="s">
        <v>18</v>
      </c>
      <c r="J543" s="11" t="s">
        <v>18</v>
      </c>
      <c r="K543" s="11" t="s">
        <v>19</v>
      </c>
      <c r="L543" s="11" t="s">
        <v>19</v>
      </c>
      <c r="M543" s="11" t="s">
        <v>19</v>
      </c>
      <c r="N543" s="11" t="s">
        <v>19</v>
      </c>
      <c r="O543" s="11" t="s">
        <v>414</v>
      </c>
      <c r="P543" s="11" t="s">
        <v>414</v>
      </c>
      <c r="Q543" s="11" t="s">
        <v>708</v>
      </c>
      <c r="R543" s="11" t="s">
        <v>78</v>
      </c>
      <c r="S543" s="20" t="s">
        <v>78</v>
      </c>
      <c r="T543" s="11" t="s">
        <v>32</v>
      </c>
      <c r="U543" s="11" t="s">
        <v>22</v>
      </c>
      <c r="V543" s="11" t="s">
        <v>22</v>
      </c>
      <c r="W543" s="11" t="s">
        <v>23</v>
      </c>
      <c r="X543" s="11" t="s">
        <v>24</v>
      </c>
      <c r="Y543">
        <v>235</v>
      </c>
      <c r="Z543" t="e">
        <f t="shared" si="18"/>
        <v>#REF!</v>
      </c>
    </row>
    <row r="544" spans="1:26" ht="29" x14ac:dyDescent="0.35">
      <c r="A544" s="24" t="str">
        <f>+IF(B544&lt;&gt;'Terminal Handling Charge'!$B$3,"",IF(COUNTIF(B:B,B544)&gt;0,COUNTIF(B$3:B544,B544),""))</f>
        <v/>
      </c>
      <c r="B544" s="24" t="str">
        <f t="shared" si="17"/>
        <v>Terminal Handling Charge - DestinationFinland</v>
      </c>
      <c r="C544" s="24" t="s">
        <v>703</v>
      </c>
      <c r="D544" s="24" t="s">
        <v>747</v>
      </c>
      <c r="E544" s="1" t="s">
        <v>751</v>
      </c>
      <c r="F544" s="12" t="s">
        <v>31</v>
      </c>
      <c r="G544" s="13">
        <v>44866</v>
      </c>
      <c r="H544" s="11" t="s">
        <v>18</v>
      </c>
      <c r="I544" s="11" t="s">
        <v>18</v>
      </c>
      <c r="J544" s="11" t="s">
        <v>18</v>
      </c>
      <c r="K544" s="11" t="s">
        <v>19</v>
      </c>
      <c r="L544" s="11" t="s">
        <v>19</v>
      </c>
      <c r="M544" s="11" t="s">
        <v>19</v>
      </c>
      <c r="N544" s="11" t="s">
        <v>19</v>
      </c>
      <c r="O544" s="11" t="s">
        <v>608</v>
      </c>
      <c r="P544" s="11" t="s">
        <v>609</v>
      </c>
      <c r="Q544" s="11" t="s">
        <v>703</v>
      </c>
      <c r="R544" s="11" t="s">
        <v>78</v>
      </c>
      <c r="S544" s="20" t="s">
        <v>78</v>
      </c>
      <c r="T544" s="11" t="s">
        <v>34</v>
      </c>
      <c r="U544" s="11" t="s">
        <v>22</v>
      </c>
      <c r="V544" s="11" t="s">
        <v>22</v>
      </c>
      <c r="W544" s="11" t="s">
        <v>23</v>
      </c>
      <c r="X544" s="11" t="s">
        <v>31</v>
      </c>
      <c r="Y544">
        <v>225</v>
      </c>
      <c r="Z544" t="e">
        <f t="shared" si="18"/>
        <v>#REF!</v>
      </c>
    </row>
    <row r="545" spans="1:26" x14ac:dyDescent="0.35">
      <c r="A545" s="24" t="str">
        <f>+IF(B545&lt;&gt;'Terminal Handling Charge'!$B$3,"",IF(COUNTIF(B:B,B545)&gt;0,COUNTIF(B$3:B545,B545),""))</f>
        <v/>
      </c>
      <c r="B545" s="24" t="str">
        <f t="shared" si="17"/>
        <v>Terminal Handling Charge - DestinationFinland</v>
      </c>
      <c r="C545" s="24" t="s">
        <v>703</v>
      </c>
      <c r="D545" s="24" t="s">
        <v>747</v>
      </c>
      <c r="E545" s="1" t="s">
        <v>751</v>
      </c>
      <c r="F545" s="12" t="s">
        <v>31</v>
      </c>
      <c r="G545" s="13">
        <v>44866</v>
      </c>
      <c r="H545" s="11" t="s">
        <v>18</v>
      </c>
      <c r="I545" s="11" t="s">
        <v>18</v>
      </c>
      <c r="J545" s="11" t="s">
        <v>18</v>
      </c>
      <c r="K545" s="11" t="s">
        <v>19</v>
      </c>
      <c r="L545" s="11" t="s">
        <v>19</v>
      </c>
      <c r="M545" s="11" t="s">
        <v>19</v>
      </c>
      <c r="N545" s="11" t="s">
        <v>19</v>
      </c>
      <c r="O545" s="11" t="s">
        <v>608</v>
      </c>
      <c r="P545" s="11" t="s">
        <v>609</v>
      </c>
      <c r="Q545" s="11" t="s">
        <v>703</v>
      </c>
      <c r="R545" s="11" t="s">
        <v>27</v>
      </c>
      <c r="S545" s="20" t="s">
        <v>27</v>
      </c>
      <c r="T545" s="11" t="s">
        <v>28</v>
      </c>
      <c r="U545" s="11" t="s">
        <v>22</v>
      </c>
      <c r="V545" s="11" t="s">
        <v>22</v>
      </c>
      <c r="W545" s="11" t="s">
        <v>23</v>
      </c>
      <c r="X545" s="11" t="s">
        <v>31</v>
      </c>
      <c r="Y545">
        <v>295</v>
      </c>
      <c r="Z545" t="e">
        <f t="shared" si="18"/>
        <v>#REF!</v>
      </c>
    </row>
    <row r="546" spans="1:26" ht="29" x14ac:dyDescent="0.35">
      <c r="A546" s="24" t="str">
        <f>+IF(B546&lt;&gt;'Terminal Handling Charge'!$B$3,"",IF(COUNTIF(B:B,B546)&gt;0,COUNTIF(B$3:B546,B546),""))</f>
        <v/>
      </c>
      <c r="B546" s="24" t="str">
        <f t="shared" si="17"/>
        <v>Terminal Handling Charge - DestinationAruba</v>
      </c>
      <c r="C546" s="24" t="s">
        <v>715</v>
      </c>
      <c r="D546" s="24" t="s">
        <v>747</v>
      </c>
      <c r="E546" s="1" t="s">
        <v>101</v>
      </c>
      <c r="F546" s="12" t="s">
        <v>757</v>
      </c>
      <c r="G546" s="13">
        <v>44866</v>
      </c>
      <c r="H546" s="11" t="s">
        <v>18</v>
      </c>
      <c r="I546" s="11" t="s">
        <v>18</v>
      </c>
      <c r="J546" s="11" t="s">
        <v>18</v>
      </c>
      <c r="K546" s="11" t="s">
        <v>19</v>
      </c>
      <c r="L546" s="11" t="s">
        <v>19</v>
      </c>
      <c r="M546" s="11" t="s">
        <v>19</v>
      </c>
      <c r="N546" s="11" t="s">
        <v>19</v>
      </c>
      <c r="O546" s="11" t="s">
        <v>196</v>
      </c>
      <c r="P546" s="11" t="s">
        <v>197</v>
      </c>
      <c r="Q546" s="11" t="s">
        <v>715</v>
      </c>
      <c r="R546" s="11" t="s">
        <v>78</v>
      </c>
      <c r="S546" s="20" t="s">
        <v>78</v>
      </c>
      <c r="T546" s="11" t="s">
        <v>32</v>
      </c>
      <c r="U546" s="11" t="s">
        <v>22</v>
      </c>
      <c r="V546" s="11" t="s">
        <v>22</v>
      </c>
      <c r="W546" s="11" t="s">
        <v>23</v>
      </c>
      <c r="X546" s="11" t="s">
        <v>24</v>
      </c>
      <c r="Y546">
        <v>520</v>
      </c>
      <c r="Z546" t="e">
        <f t="shared" si="18"/>
        <v>#REF!</v>
      </c>
    </row>
    <row r="547" spans="1:26" x14ac:dyDescent="0.35">
      <c r="A547" s="24" t="str">
        <f>+IF(B547&lt;&gt;'Terminal Handling Charge'!$B$3,"",IF(COUNTIF(B:B,B547)&gt;0,COUNTIF(B$3:B547,B547),""))</f>
        <v/>
      </c>
      <c r="B547" s="24" t="str">
        <f t="shared" si="17"/>
        <v>Terminal Handling Charge - DestinationTonga</v>
      </c>
      <c r="C547" s="24" t="s">
        <v>696</v>
      </c>
      <c r="D547" s="24" t="s">
        <v>747</v>
      </c>
      <c r="E547" s="1" t="s">
        <v>62</v>
      </c>
      <c r="F547" s="12" t="s">
        <v>756</v>
      </c>
      <c r="G547" s="13">
        <v>44866</v>
      </c>
      <c r="H547" s="11" t="s">
        <v>18</v>
      </c>
      <c r="I547" s="11" t="s">
        <v>18</v>
      </c>
      <c r="J547" s="11" t="s">
        <v>18</v>
      </c>
      <c r="K547" s="11" t="s">
        <v>19</v>
      </c>
      <c r="L547" s="11" t="s">
        <v>19</v>
      </c>
      <c r="M547" s="11" t="s">
        <v>19</v>
      </c>
      <c r="N547" s="11" t="s">
        <v>19</v>
      </c>
      <c r="O547" s="11" t="s">
        <v>87</v>
      </c>
      <c r="P547" s="11" t="s">
        <v>88</v>
      </c>
      <c r="Q547" s="11" t="s">
        <v>696</v>
      </c>
      <c r="R547" s="11" t="s">
        <v>45</v>
      </c>
      <c r="S547" s="20">
        <v>20</v>
      </c>
      <c r="T547" s="11" t="s">
        <v>32</v>
      </c>
      <c r="U547" s="11" t="s">
        <v>22</v>
      </c>
      <c r="V547" s="11" t="s">
        <v>22</v>
      </c>
      <c r="W547" s="11" t="s">
        <v>23</v>
      </c>
      <c r="X547" s="11" t="s">
        <v>89</v>
      </c>
      <c r="Y547">
        <v>85</v>
      </c>
      <c r="Z547" t="e">
        <f t="shared" si="18"/>
        <v>#REF!</v>
      </c>
    </row>
    <row r="548" spans="1:26" x14ac:dyDescent="0.35">
      <c r="A548" s="24" t="str">
        <f>+IF(B548&lt;&gt;'Terminal Handling Charge'!$B$3,"",IF(COUNTIF(B:B,B548)&gt;0,COUNTIF(B$3:B548,B548),""))</f>
        <v/>
      </c>
      <c r="B548" s="24" t="str">
        <f t="shared" si="17"/>
        <v>Terminal Handling Charge - DestinationTonga</v>
      </c>
      <c r="C548" s="24" t="s">
        <v>696</v>
      </c>
      <c r="D548" s="24" t="s">
        <v>747</v>
      </c>
      <c r="E548" s="1" t="s">
        <v>62</v>
      </c>
      <c r="F548" s="12" t="s">
        <v>756</v>
      </c>
      <c r="G548" s="13">
        <v>44866</v>
      </c>
      <c r="H548" s="11" t="s">
        <v>18</v>
      </c>
      <c r="I548" s="11" t="s">
        <v>18</v>
      </c>
      <c r="J548" s="11" t="s">
        <v>18</v>
      </c>
      <c r="K548" s="11" t="s">
        <v>19</v>
      </c>
      <c r="L548" s="11" t="s">
        <v>19</v>
      </c>
      <c r="M548" s="11" t="s">
        <v>19</v>
      </c>
      <c r="N548" s="11" t="s">
        <v>19</v>
      </c>
      <c r="O548" s="11" t="s">
        <v>87</v>
      </c>
      <c r="P548" s="11" t="s">
        <v>88</v>
      </c>
      <c r="Q548" s="11" t="s">
        <v>696</v>
      </c>
      <c r="R548" s="11" t="s">
        <v>737</v>
      </c>
      <c r="S548" s="20">
        <v>40</v>
      </c>
      <c r="T548" s="11" t="s">
        <v>32</v>
      </c>
      <c r="U548" s="11" t="s">
        <v>22</v>
      </c>
      <c r="V548" s="11" t="s">
        <v>22</v>
      </c>
      <c r="W548" s="11" t="s">
        <v>23</v>
      </c>
      <c r="X548" s="11" t="s">
        <v>89</v>
      </c>
      <c r="Y548">
        <v>165</v>
      </c>
      <c r="Z548" t="e">
        <f t="shared" si="18"/>
        <v>#REF!</v>
      </c>
    </row>
    <row r="549" spans="1:26" x14ac:dyDescent="0.35">
      <c r="A549" s="24" t="str">
        <f>+IF(B549&lt;&gt;'Terminal Handling Charge'!$B$3,"",IF(COUNTIF(B:B,B549)&gt;0,COUNTIF(B$3:B549,B549),""))</f>
        <v/>
      </c>
      <c r="B549" s="24" t="str">
        <f t="shared" si="17"/>
        <v>Terminal Handling Charge - DestinationTonga</v>
      </c>
      <c r="C549" s="24" t="s">
        <v>696</v>
      </c>
      <c r="D549" s="24" t="s">
        <v>747</v>
      </c>
      <c r="E549" s="1" t="s">
        <v>62</v>
      </c>
      <c r="F549" s="12" t="s">
        <v>756</v>
      </c>
      <c r="G549" s="13">
        <v>44866</v>
      </c>
      <c r="H549" s="11" t="s">
        <v>18</v>
      </c>
      <c r="I549" s="11" t="s">
        <v>18</v>
      </c>
      <c r="J549" s="11" t="s">
        <v>18</v>
      </c>
      <c r="K549" s="11" t="s">
        <v>19</v>
      </c>
      <c r="L549" s="11" t="s">
        <v>19</v>
      </c>
      <c r="M549" s="11" t="s">
        <v>19</v>
      </c>
      <c r="N549" s="11" t="s">
        <v>19</v>
      </c>
      <c r="O549" s="11" t="s">
        <v>87</v>
      </c>
      <c r="P549" s="11" t="s">
        <v>88</v>
      </c>
      <c r="Q549" s="11" t="s">
        <v>696</v>
      </c>
      <c r="R549" s="11" t="s">
        <v>65</v>
      </c>
      <c r="S549" s="20">
        <v>45</v>
      </c>
      <c r="T549" s="11" t="s">
        <v>21</v>
      </c>
      <c r="U549" s="11" t="s">
        <v>22</v>
      </c>
      <c r="V549" s="11" t="s">
        <v>22</v>
      </c>
      <c r="W549" s="11" t="s">
        <v>23</v>
      </c>
      <c r="X549" s="11" t="s">
        <v>89</v>
      </c>
      <c r="Y549">
        <v>165</v>
      </c>
      <c r="Z549" t="e">
        <f t="shared" si="18"/>
        <v>#REF!</v>
      </c>
    </row>
    <row r="550" spans="1:26" x14ac:dyDescent="0.35">
      <c r="A550" s="24" t="str">
        <f>+IF(B550&lt;&gt;'Terminal Handling Charge'!$B$3,"",IF(COUNTIF(B:B,B550)&gt;0,COUNTIF(B$3:B550,B550),""))</f>
        <v/>
      </c>
      <c r="B550" s="24" t="str">
        <f t="shared" si="17"/>
        <v>Terminal Handling Charge - DestinationNew Zealand</v>
      </c>
      <c r="C550" s="24" t="s">
        <v>278</v>
      </c>
      <c r="D550" s="24" t="s">
        <v>747</v>
      </c>
      <c r="E550" s="1" t="s">
        <v>62</v>
      </c>
      <c r="F550" s="12" t="s">
        <v>756</v>
      </c>
      <c r="G550" s="13">
        <v>44927</v>
      </c>
      <c r="H550" s="11" t="s">
        <v>18</v>
      </c>
      <c r="I550" s="11" t="s">
        <v>18</v>
      </c>
      <c r="J550" s="11" t="s">
        <v>18</v>
      </c>
      <c r="K550" s="11" t="s">
        <v>19</v>
      </c>
      <c r="L550" s="11" t="s">
        <v>19</v>
      </c>
      <c r="M550" s="11" t="s">
        <v>19</v>
      </c>
      <c r="N550" s="11" t="s">
        <v>19</v>
      </c>
      <c r="O550" s="11" t="s">
        <v>187</v>
      </c>
      <c r="P550" s="11" t="s">
        <v>278</v>
      </c>
      <c r="Q550" s="11" t="s">
        <v>278</v>
      </c>
      <c r="R550" s="11" t="s">
        <v>20</v>
      </c>
      <c r="S550" s="20">
        <v>40</v>
      </c>
      <c r="T550" s="11" t="s">
        <v>21</v>
      </c>
      <c r="U550" s="11" t="s">
        <v>22</v>
      </c>
      <c r="V550" s="11" t="s">
        <v>22</v>
      </c>
      <c r="W550" s="11" t="s">
        <v>23</v>
      </c>
      <c r="X550" s="11" t="s">
        <v>188</v>
      </c>
      <c r="Y550">
        <v>685</v>
      </c>
      <c r="Z550" t="e">
        <f t="shared" si="18"/>
        <v>#REF!</v>
      </c>
    </row>
    <row r="551" spans="1:26" x14ac:dyDescent="0.35">
      <c r="A551" s="24" t="str">
        <f>+IF(B551&lt;&gt;'Terminal Handling Charge'!$B$3,"",IF(COUNTIF(B:B,B551)&gt;0,COUNTIF(B$3:B551,B551),""))</f>
        <v/>
      </c>
      <c r="B551" s="24" t="str">
        <f t="shared" si="17"/>
        <v>Terminal Handling Charge - DestinationNew Zealand</v>
      </c>
      <c r="C551" s="24" t="s">
        <v>278</v>
      </c>
      <c r="D551" s="24" t="s">
        <v>747</v>
      </c>
      <c r="E551" s="1" t="s">
        <v>62</v>
      </c>
      <c r="F551" s="12" t="s">
        <v>756</v>
      </c>
      <c r="G551" s="13">
        <v>44927</v>
      </c>
      <c r="H551" s="11" t="s">
        <v>18</v>
      </c>
      <c r="I551" s="11" t="s">
        <v>18</v>
      </c>
      <c r="J551" s="11" t="s">
        <v>18</v>
      </c>
      <c r="K551" s="11" t="s">
        <v>19</v>
      </c>
      <c r="L551" s="11" t="s">
        <v>19</v>
      </c>
      <c r="M551" s="11" t="s">
        <v>19</v>
      </c>
      <c r="N551" s="11" t="s">
        <v>19</v>
      </c>
      <c r="O551" s="11" t="s">
        <v>187</v>
      </c>
      <c r="P551" s="11" t="s">
        <v>278</v>
      </c>
      <c r="Q551" s="11" t="s">
        <v>278</v>
      </c>
      <c r="R551" s="11" t="s">
        <v>65</v>
      </c>
      <c r="S551" s="20">
        <v>45</v>
      </c>
      <c r="T551" s="11" t="s">
        <v>21</v>
      </c>
      <c r="U551" s="11" t="s">
        <v>22</v>
      </c>
      <c r="V551" s="11" t="s">
        <v>22</v>
      </c>
      <c r="W551" s="11" t="s">
        <v>23</v>
      </c>
      <c r="X551" s="11" t="s">
        <v>188</v>
      </c>
      <c r="Y551">
        <v>685</v>
      </c>
      <c r="Z551" t="e">
        <f t="shared" si="18"/>
        <v>#REF!</v>
      </c>
    </row>
    <row r="552" spans="1:26" x14ac:dyDescent="0.35">
      <c r="A552" s="24" t="str">
        <f>+IF(B552&lt;&gt;'Terminal Handling Charge'!$B$3,"",IF(COUNTIF(B:B,B552)&gt;0,COUNTIF(B$3:B552,B552),""))</f>
        <v/>
      </c>
      <c r="B552" s="24" t="str">
        <f t="shared" si="17"/>
        <v>Terminal Handling Charge - DestinationNew Zealand</v>
      </c>
      <c r="C552" s="24" t="s">
        <v>278</v>
      </c>
      <c r="D552" s="24" t="s">
        <v>747</v>
      </c>
      <c r="E552" s="1" t="s">
        <v>62</v>
      </c>
      <c r="F552" s="12" t="s">
        <v>756</v>
      </c>
      <c r="G552" s="13">
        <v>44927</v>
      </c>
      <c r="H552" s="11" t="s">
        <v>18</v>
      </c>
      <c r="I552" s="11" t="s">
        <v>18</v>
      </c>
      <c r="J552" s="11" t="s">
        <v>18</v>
      </c>
      <c r="K552" s="11" t="s">
        <v>19</v>
      </c>
      <c r="L552" s="11" t="s">
        <v>19</v>
      </c>
      <c r="M552" s="11" t="s">
        <v>19</v>
      </c>
      <c r="N552" s="11" t="s">
        <v>19</v>
      </c>
      <c r="O552" s="11" t="s">
        <v>187</v>
      </c>
      <c r="P552" s="11" t="s">
        <v>278</v>
      </c>
      <c r="Q552" s="11" t="s">
        <v>278</v>
      </c>
      <c r="R552" s="11" t="s">
        <v>38</v>
      </c>
      <c r="S552" s="20">
        <v>40</v>
      </c>
      <c r="T552" s="11" t="s">
        <v>28</v>
      </c>
      <c r="U552" s="11" t="s">
        <v>22</v>
      </c>
      <c r="V552" s="11" t="s">
        <v>22</v>
      </c>
      <c r="W552" s="11" t="s">
        <v>23</v>
      </c>
      <c r="X552" s="11" t="s">
        <v>188</v>
      </c>
      <c r="Y552">
        <v>695</v>
      </c>
      <c r="Z552" t="e">
        <f t="shared" si="18"/>
        <v>#REF!</v>
      </c>
    </row>
    <row r="553" spans="1:26" ht="29" x14ac:dyDescent="0.35">
      <c r="A553" s="24" t="str">
        <f>+IF(B553&lt;&gt;'Terminal Handling Charge'!$B$3,"",IF(COUNTIF(B:B,B553)&gt;0,COUNTIF(B$3:B553,B553),""))</f>
        <v/>
      </c>
      <c r="B553" s="24" t="str">
        <f t="shared" si="17"/>
        <v>Terminal Handling Charge - DestinationBahamas</v>
      </c>
      <c r="C553" s="24" t="s">
        <v>712</v>
      </c>
      <c r="D553" s="24" t="s">
        <v>747</v>
      </c>
      <c r="E553" s="1" t="s">
        <v>101</v>
      </c>
      <c r="F553" s="12" t="s">
        <v>757</v>
      </c>
      <c r="G553" s="13">
        <v>44866</v>
      </c>
      <c r="H553" s="11" t="s">
        <v>18</v>
      </c>
      <c r="I553" s="11" t="s">
        <v>18</v>
      </c>
      <c r="J553" s="11" t="s">
        <v>18</v>
      </c>
      <c r="K553" s="11" t="s">
        <v>19</v>
      </c>
      <c r="L553" s="11" t="s">
        <v>19</v>
      </c>
      <c r="M553" s="11" t="s">
        <v>19</v>
      </c>
      <c r="N553" s="11" t="s">
        <v>19</v>
      </c>
      <c r="O553" s="11" t="s">
        <v>581</v>
      </c>
      <c r="P553" s="11" t="s">
        <v>582</v>
      </c>
      <c r="Q553" s="11" t="s">
        <v>712</v>
      </c>
      <c r="R553" s="11" t="s">
        <v>78</v>
      </c>
      <c r="S553" s="20" t="s">
        <v>78</v>
      </c>
      <c r="T553" s="11" t="s">
        <v>32</v>
      </c>
      <c r="U553" s="11" t="s">
        <v>22</v>
      </c>
      <c r="V553" s="11" t="s">
        <v>22</v>
      </c>
      <c r="W553" s="11" t="s">
        <v>23</v>
      </c>
      <c r="X553" s="11" t="s">
        <v>24</v>
      </c>
      <c r="Y553">
        <v>125</v>
      </c>
      <c r="Z553" t="e">
        <f t="shared" si="18"/>
        <v>#REF!</v>
      </c>
    </row>
    <row r="554" spans="1:26" x14ac:dyDescent="0.35">
      <c r="A554" s="24" t="str">
        <f>+IF(B554&lt;&gt;'Terminal Handling Charge'!$B$3,"",IF(COUNTIF(B:B,B554)&gt;0,COUNTIF(B$3:B554,B554),""))</f>
        <v/>
      </c>
      <c r="B554" s="24" t="str">
        <f t="shared" si="17"/>
        <v>Terminal Handling Charge - DestinationMozambique</v>
      </c>
      <c r="C554" s="24" t="s">
        <v>694</v>
      </c>
      <c r="D554" s="24" t="s">
        <v>747</v>
      </c>
      <c r="E554" s="1" t="s">
        <v>35</v>
      </c>
      <c r="F554" s="12" t="s">
        <v>755</v>
      </c>
      <c r="G554" s="13">
        <v>44866</v>
      </c>
      <c r="H554" s="11" t="s">
        <v>18</v>
      </c>
      <c r="I554" s="11" t="s">
        <v>18</v>
      </c>
      <c r="J554" s="11" t="s">
        <v>18</v>
      </c>
      <c r="K554" s="11" t="s">
        <v>19</v>
      </c>
      <c r="L554" s="11" t="s">
        <v>19</v>
      </c>
      <c r="M554" s="11" t="s">
        <v>19</v>
      </c>
      <c r="N554" s="11" t="s">
        <v>19</v>
      </c>
      <c r="O554" s="11" t="s">
        <v>51</v>
      </c>
      <c r="P554" s="11" t="s">
        <v>52</v>
      </c>
      <c r="Q554" s="11" t="s">
        <v>694</v>
      </c>
      <c r="R554" s="11" t="s">
        <v>40</v>
      </c>
      <c r="S554" s="20">
        <v>20</v>
      </c>
      <c r="T554" s="11" t="s">
        <v>21</v>
      </c>
      <c r="U554" s="11" t="s">
        <v>22</v>
      </c>
      <c r="V554" s="11" t="s">
        <v>22</v>
      </c>
      <c r="W554" s="11" t="s">
        <v>23</v>
      </c>
      <c r="X554" s="11" t="s">
        <v>24</v>
      </c>
      <c r="Y554">
        <v>120</v>
      </c>
      <c r="Z554" t="e">
        <f t="shared" si="18"/>
        <v>#REF!</v>
      </c>
    </row>
    <row r="555" spans="1:26" x14ac:dyDescent="0.35">
      <c r="A555" s="24" t="str">
        <f>+IF(B555&lt;&gt;'Terminal Handling Charge'!$B$3,"",IF(COUNTIF(B:B,B555)&gt;0,COUNTIF(B$3:B555,B555),""))</f>
        <v/>
      </c>
      <c r="B555" s="24" t="str">
        <f t="shared" si="17"/>
        <v>Terminal Handling Charge - DestinationMozambique</v>
      </c>
      <c r="C555" s="24" t="s">
        <v>694</v>
      </c>
      <c r="D555" s="24" t="s">
        <v>747</v>
      </c>
      <c r="E555" s="1" t="s">
        <v>35</v>
      </c>
      <c r="F555" s="12" t="s">
        <v>755</v>
      </c>
      <c r="G555" s="13">
        <v>44866</v>
      </c>
      <c r="H555" s="11" t="s">
        <v>18</v>
      </c>
      <c r="I555" s="11" t="s">
        <v>18</v>
      </c>
      <c r="J555" s="11" t="s">
        <v>18</v>
      </c>
      <c r="K555" s="11" t="s">
        <v>19</v>
      </c>
      <c r="L555" s="11" t="s">
        <v>19</v>
      </c>
      <c r="M555" s="11" t="s">
        <v>19</v>
      </c>
      <c r="N555" s="11" t="s">
        <v>19</v>
      </c>
      <c r="O555" s="11" t="s">
        <v>51</v>
      </c>
      <c r="P555" s="11" t="s">
        <v>52</v>
      </c>
      <c r="Q555" s="11" t="s">
        <v>694</v>
      </c>
      <c r="R555" s="11" t="s">
        <v>20</v>
      </c>
      <c r="S555" s="20">
        <v>40</v>
      </c>
      <c r="T555" s="11" t="s">
        <v>21</v>
      </c>
      <c r="U555" s="11" t="s">
        <v>22</v>
      </c>
      <c r="V555" s="11" t="s">
        <v>22</v>
      </c>
      <c r="W555" s="11" t="s">
        <v>23</v>
      </c>
      <c r="X555" s="11" t="s">
        <v>24</v>
      </c>
      <c r="Y555">
        <v>210</v>
      </c>
      <c r="Z555" t="e">
        <f t="shared" si="18"/>
        <v>#REF!</v>
      </c>
    </row>
    <row r="556" spans="1:26" x14ac:dyDescent="0.35">
      <c r="A556" s="24" t="str">
        <f>+IF(B556&lt;&gt;'Terminal Handling Charge'!$B$3,"",IF(COUNTIF(B:B,B556)&gt;0,COUNTIF(B$3:B556,B556),""))</f>
        <v/>
      </c>
      <c r="B556" s="24" t="str">
        <f t="shared" si="17"/>
        <v>Terminal Handling Charge - DestinationMozambique</v>
      </c>
      <c r="C556" s="24" t="s">
        <v>694</v>
      </c>
      <c r="D556" s="24" t="s">
        <v>747</v>
      </c>
      <c r="E556" s="1" t="s">
        <v>35</v>
      </c>
      <c r="F556" s="12" t="s">
        <v>755</v>
      </c>
      <c r="G556" s="13">
        <v>44866</v>
      </c>
      <c r="H556" s="11" t="s">
        <v>18</v>
      </c>
      <c r="I556" s="11" t="s">
        <v>18</v>
      </c>
      <c r="J556" s="11" t="s">
        <v>18</v>
      </c>
      <c r="K556" s="11" t="s">
        <v>19</v>
      </c>
      <c r="L556" s="11" t="s">
        <v>19</v>
      </c>
      <c r="M556" s="11" t="s">
        <v>19</v>
      </c>
      <c r="N556" s="11" t="s">
        <v>19</v>
      </c>
      <c r="O556" s="11" t="s">
        <v>51</v>
      </c>
      <c r="P556" s="11" t="s">
        <v>52</v>
      </c>
      <c r="Q556" s="11" t="s">
        <v>694</v>
      </c>
      <c r="R556" s="11" t="s">
        <v>65</v>
      </c>
      <c r="S556" s="20">
        <v>45</v>
      </c>
      <c r="T556" s="11" t="s">
        <v>21</v>
      </c>
      <c r="U556" s="11" t="s">
        <v>22</v>
      </c>
      <c r="V556" s="11" t="s">
        <v>22</v>
      </c>
      <c r="W556" s="11" t="s">
        <v>23</v>
      </c>
      <c r="X556" s="11" t="s">
        <v>24</v>
      </c>
      <c r="Y556">
        <v>210</v>
      </c>
      <c r="Z556" t="e">
        <f t="shared" si="18"/>
        <v>#REF!</v>
      </c>
    </row>
    <row r="557" spans="1:26" x14ac:dyDescent="0.35">
      <c r="A557" s="24" t="str">
        <f>+IF(B557&lt;&gt;'Terminal Handling Charge'!$B$3,"",IF(COUNTIF(B:B,B557)&gt;0,COUNTIF(B$3:B557,B557),""))</f>
        <v/>
      </c>
      <c r="B557" s="24" t="str">
        <f t="shared" si="17"/>
        <v>Terminal Handling Charge - DestinationMozambique</v>
      </c>
      <c r="C557" s="24" t="s">
        <v>694</v>
      </c>
      <c r="D557" s="24" t="s">
        <v>747</v>
      </c>
      <c r="E557" s="1" t="s">
        <v>35</v>
      </c>
      <c r="F557" s="12" t="s">
        <v>755</v>
      </c>
      <c r="G557" s="13">
        <v>44866</v>
      </c>
      <c r="H557" s="11" t="s">
        <v>18</v>
      </c>
      <c r="I557" s="11" t="s">
        <v>18</v>
      </c>
      <c r="J557" s="11" t="s">
        <v>18</v>
      </c>
      <c r="K557" s="11" t="s">
        <v>19</v>
      </c>
      <c r="L557" s="11" t="s">
        <v>19</v>
      </c>
      <c r="M557" s="11" t="s">
        <v>19</v>
      </c>
      <c r="N557" s="11" t="s">
        <v>19</v>
      </c>
      <c r="O557" s="11" t="s">
        <v>51</v>
      </c>
      <c r="P557" s="11" t="s">
        <v>52</v>
      </c>
      <c r="Q557" s="11" t="s">
        <v>694</v>
      </c>
      <c r="R557" s="11" t="s">
        <v>762</v>
      </c>
      <c r="S557" s="20">
        <v>20</v>
      </c>
      <c r="T557" s="11" t="s">
        <v>28</v>
      </c>
      <c r="U557" s="11" t="s">
        <v>22</v>
      </c>
      <c r="V557" s="11" t="s">
        <v>22</v>
      </c>
      <c r="W557" s="11" t="s">
        <v>23</v>
      </c>
      <c r="X557" s="11" t="s">
        <v>24</v>
      </c>
      <c r="Y557">
        <v>175</v>
      </c>
      <c r="Z557" t="e">
        <f t="shared" si="18"/>
        <v>#REF!</v>
      </c>
    </row>
    <row r="558" spans="1:26" x14ac:dyDescent="0.35">
      <c r="A558" s="24" t="str">
        <f>+IF(B558&lt;&gt;'Terminal Handling Charge'!$B$3,"",IF(COUNTIF(B:B,B558)&gt;0,COUNTIF(B$3:B558,B558),""))</f>
        <v/>
      </c>
      <c r="B558" s="24" t="str">
        <f t="shared" si="17"/>
        <v>Terminal Handling Charge - DestinationMozambique</v>
      </c>
      <c r="C558" s="24" t="s">
        <v>694</v>
      </c>
      <c r="D558" s="24" t="s">
        <v>747</v>
      </c>
      <c r="E558" s="1" t="s">
        <v>35</v>
      </c>
      <c r="F558" s="12" t="s">
        <v>755</v>
      </c>
      <c r="G558" s="13">
        <v>44866</v>
      </c>
      <c r="H558" s="11" t="s">
        <v>18</v>
      </c>
      <c r="I558" s="11" t="s">
        <v>18</v>
      </c>
      <c r="J558" s="11" t="s">
        <v>18</v>
      </c>
      <c r="K558" s="11" t="s">
        <v>19</v>
      </c>
      <c r="L558" s="11" t="s">
        <v>19</v>
      </c>
      <c r="M558" s="11" t="s">
        <v>19</v>
      </c>
      <c r="N558" s="11" t="s">
        <v>19</v>
      </c>
      <c r="O558" s="11" t="s">
        <v>51</v>
      </c>
      <c r="P558" s="11" t="s">
        <v>52</v>
      </c>
      <c r="Q558" s="11" t="s">
        <v>694</v>
      </c>
      <c r="R558" s="11" t="s">
        <v>38</v>
      </c>
      <c r="S558" s="20">
        <v>40</v>
      </c>
      <c r="T558" s="11" t="s">
        <v>28</v>
      </c>
      <c r="U558" s="11" t="s">
        <v>22</v>
      </c>
      <c r="V558" s="11" t="s">
        <v>22</v>
      </c>
      <c r="W558" s="11" t="s">
        <v>23</v>
      </c>
      <c r="X558" s="11" t="s">
        <v>24</v>
      </c>
      <c r="Y558">
        <v>280</v>
      </c>
      <c r="Z558" t="e">
        <f t="shared" si="18"/>
        <v>#REF!</v>
      </c>
    </row>
    <row r="559" spans="1:26" x14ac:dyDescent="0.35">
      <c r="A559" s="24" t="str">
        <f>+IF(B559&lt;&gt;'Terminal Handling Charge'!$B$3,"",IF(COUNTIF(B:B,B559)&gt;0,COUNTIF(B$3:B559,B559),""))</f>
        <v/>
      </c>
      <c r="B559" s="24" t="str">
        <f t="shared" si="17"/>
        <v>Terminal Handling Charge - DestinationIndia</v>
      </c>
      <c r="C559" s="24" t="s">
        <v>764</v>
      </c>
      <c r="D559" s="24" t="s">
        <v>747</v>
      </c>
      <c r="E559" s="1" t="s">
        <v>773</v>
      </c>
      <c r="F559" s="12" t="s">
        <v>774</v>
      </c>
      <c r="G559" s="13">
        <v>44866</v>
      </c>
      <c r="H559" s="11" t="s">
        <v>18</v>
      </c>
      <c r="I559" s="11" t="s">
        <v>18</v>
      </c>
      <c r="J559" s="11" t="s">
        <v>18</v>
      </c>
      <c r="K559" s="11" t="s">
        <v>19</v>
      </c>
      <c r="L559" s="11" t="s">
        <v>19</v>
      </c>
      <c r="M559" s="11" t="s">
        <v>19</v>
      </c>
      <c r="N559" s="11" t="s">
        <v>19</v>
      </c>
      <c r="O559" s="11" t="s">
        <v>785</v>
      </c>
      <c r="P559" s="11" t="s">
        <v>798</v>
      </c>
      <c r="Q559" s="11" t="s">
        <v>764</v>
      </c>
      <c r="R559" s="11" t="s">
        <v>40</v>
      </c>
      <c r="S559" s="20">
        <v>20</v>
      </c>
      <c r="T559" s="11" t="s">
        <v>21</v>
      </c>
      <c r="U559" s="11"/>
      <c r="V559" s="11"/>
      <c r="W559" s="11"/>
      <c r="X559" s="11" t="s">
        <v>801</v>
      </c>
      <c r="Y559">
        <v>10222</v>
      </c>
      <c r="Z559" t="e">
        <f t="shared" si="18"/>
        <v>#REF!</v>
      </c>
    </row>
    <row r="560" spans="1:26" x14ac:dyDescent="0.35">
      <c r="A560" s="24" t="str">
        <f>+IF(B560&lt;&gt;'Terminal Handling Charge'!$B$3,"",IF(COUNTIF(B:B,B560)&gt;0,COUNTIF(B$3:B560,B560),""))</f>
        <v/>
      </c>
      <c r="B560" s="24" t="str">
        <f t="shared" si="17"/>
        <v>Terminal Handling Charge - DestinationIndia</v>
      </c>
      <c r="C560" s="24" t="s">
        <v>764</v>
      </c>
      <c r="D560" s="24" t="s">
        <v>747</v>
      </c>
      <c r="E560" s="1" t="s">
        <v>773</v>
      </c>
      <c r="F560" s="12" t="s">
        <v>774</v>
      </c>
      <c r="G560" s="13">
        <v>44866</v>
      </c>
      <c r="H560" s="11" t="s">
        <v>18</v>
      </c>
      <c r="I560" s="11" t="s">
        <v>18</v>
      </c>
      <c r="J560" s="11" t="s">
        <v>18</v>
      </c>
      <c r="K560" s="11" t="s">
        <v>19</v>
      </c>
      <c r="L560" s="11" t="s">
        <v>19</v>
      </c>
      <c r="M560" s="11" t="s">
        <v>19</v>
      </c>
      <c r="N560" s="11" t="s">
        <v>19</v>
      </c>
      <c r="O560" s="11" t="s">
        <v>785</v>
      </c>
      <c r="P560" s="11" t="s">
        <v>798</v>
      </c>
      <c r="Q560" s="11" t="s">
        <v>764</v>
      </c>
      <c r="R560" s="11" t="s">
        <v>20</v>
      </c>
      <c r="S560" s="20">
        <v>40</v>
      </c>
      <c r="T560" s="11" t="s">
        <v>21</v>
      </c>
      <c r="U560" s="11"/>
      <c r="V560" s="11"/>
      <c r="W560" s="11"/>
      <c r="X560" s="11" t="s">
        <v>801</v>
      </c>
      <c r="Y560">
        <v>14304</v>
      </c>
      <c r="Z560" t="e">
        <f t="shared" si="18"/>
        <v>#REF!</v>
      </c>
    </row>
    <row r="561" spans="1:26" x14ac:dyDescent="0.35">
      <c r="A561" s="24" t="str">
        <f>+IF(B561&lt;&gt;'Terminal Handling Charge'!$B$3,"",IF(COUNTIF(B:B,B561)&gt;0,COUNTIF(B$3:B561,B561),""))</f>
        <v/>
      </c>
      <c r="B561" s="24" t="str">
        <f t="shared" si="17"/>
        <v>Terminal Handling Charge - DestinationIndia</v>
      </c>
      <c r="C561" s="24" t="s">
        <v>764</v>
      </c>
      <c r="D561" s="24" t="s">
        <v>747</v>
      </c>
      <c r="E561" s="1" t="s">
        <v>773</v>
      </c>
      <c r="F561" s="12" t="s">
        <v>774</v>
      </c>
      <c r="G561" s="13">
        <v>44866</v>
      </c>
      <c r="H561" s="11" t="s">
        <v>18</v>
      </c>
      <c r="I561" s="11" t="s">
        <v>18</v>
      </c>
      <c r="J561" s="11" t="s">
        <v>18</v>
      </c>
      <c r="K561" s="11" t="s">
        <v>19</v>
      </c>
      <c r="L561" s="11" t="s">
        <v>19</v>
      </c>
      <c r="M561" s="11" t="s">
        <v>19</v>
      </c>
      <c r="N561" s="11" t="s">
        <v>19</v>
      </c>
      <c r="O561" s="11" t="s">
        <v>785</v>
      </c>
      <c r="P561" s="11" t="s">
        <v>798</v>
      </c>
      <c r="Q561" s="11" t="s">
        <v>764</v>
      </c>
      <c r="R561" s="11" t="s">
        <v>65</v>
      </c>
      <c r="S561" s="20">
        <v>45</v>
      </c>
      <c r="T561" s="11" t="s">
        <v>21</v>
      </c>
      <c r="U561" s="11"/>
      <c r="V561" s="11"/>
      <c r="W561" s="11"/>
      <c r="X561" s="11" t="s">
        <v>801</v>
      </c>
      <c r="Y561">
        <v>18086</v>
      </c>
      <c r="Z561" t="e">
        <f t="shared" si="18"/>
        <v>#REF!</v>
      </c>
    </row>
    <row r="562" spans="1:26" x14ac:dyDescent="0.35">
      <c r="A562" s="24" t="str">
        <f>+IF(B562&lt;&gt;'Terminal Handling Charge'!$B$3,"",IF(COUNTIF(B:B,B562)&gt;0,COUNTIF(B$3:B562,B562),""))</f>
        <v/>
      </c>
      <c r="B562" s="24" t="str">
        <f t="shared" si="17"/>
        <v>Terminal Handling Charge - DestinationIndia</v>
      </c>
      <c r="C562" s="24" t="s">
        <v>764</v>
      </c>
      <c r="D562" s="24" t="s">
        <v>747</v>
      </c>
      <c r="E562" s="1" t="s">
        <v>773</v>
      </c>
      <c r="F562" s="12" t="s">
        <v>774</v>
      </c>
      <c r="G562" s="13">
        <v>44866</v>
      </c>
      <c r="H562" s="11" t="s">
        <v>18</v>
      </c>
      <c r="I562" s="11" t="s">
        <v>18</v>
      </c>
      <c r="J562" s="11" t="s">
        <v>18</v>
      </c>
      <c r="K562" s="11" t="s">
        <v>19</v>
      </c>
      <c r="L562" s="11" t="s">
        <v>19</v>
      </c>
      <c r="M562" s="11" t="s">
        <v>19</v>
      </c>
      <c r="N562" s="11" t="s">
        <v>19</v>
      </c>
      <c r="O562" s="11" t="s">
        <v>785</v>
      </c>
      <c r="P562" s="11" t="s">
        <v>798</v>
      </c>
      <c r="Q562" s="11" t="s">
        <v>764</v>
      </c>
      <c r="R562" s="11" t="s">
        <v>56</v>
      </c>
      <c r="S562" s="20">
        <v>20</v>
      </c>
      <c r="T562" s="11" t="s">
        <v>772</v>
      </c>
      <c r="U562" s="11"/>
      <c r="V562" s="11"/>
      <c r="W562" s="11"/>
      <c r="X562" s="11" t="s">
        <v>801</v>
      </c>
      <c r="Y562">
        <v>16291</v>
      </c>
      <c r="Z562" t="e">
        <f t="shared" si="18"/>
        <v>#REF!</v>
      </c>
    </row>
    <row r="563" spans="1:26" x14ac:dyDescent="0.35">
      <c r="A563" s="24" t="str">
        <f>+IF(B563&lt;&gt;'Terminal Handling Charge'!$B$3,"",IF(COUNTIF(B:B,B563)&gt;0,COUNTIF(B$3:B563,B563),""))</f>
        <v/>
      </c>
      <c r="B563" s="24" t="str">
        <f t="shared" si="17"/>
        <v>Terminal Handling Charge - DestinationIndia</v>
      </c>
      <c r="C563" s="24" t="s">
        <v>764</v>
      </c>
      <c r="D563" s="24" t="s">
        <v>747</v>
      </c>
      <c r="E563" s="1" t="s">
        <v>773</v>
      </c>
      <c r="F563" s="12" t="s">
        <v>774</v>
      </c>
      <c r="G563" s="13">
        <v>44866</v>
      </c>
      <c r="H563" s="11" t="s">
        <v>18</v>
      </c>
      <c r="I563" s="11" t="s">
        <v>18</v>
      </c>
      <c r="J563" s="11" t="s">
        <v>18</v>
      </c>
      <c r="K563" s="11" t="s">
        <v>19</v>
      </c>
      <c r="L563" s="11" t="s">
        <v>19</v>
      </c>
      <c r="M563" s="11" t="s">
        <v>19</v>
      </c>
      <c r="N563" s="11" t="s">
        <v>19</v>
      </c>
      <c r="O563" s="11" t="s">
        <v>785</v>
      </c>
      <c r="P563" s="11" t="s">
        <v>798</v>
      </c>
      <c r="Q563" s="11" t="s">
        <v>764</v>
      </c>
      <c r="R563" s="11" t="s">
        <v>77</v>
      </c>
      <c r="S563" s="20">
        <v>20</v>
      </c>
      <c r="T563" s="11" t="s">
        <v>772</v>
      </c>
      <c r="U563" s="11"/>
      <c r="V563" s="11"/>
      <c r="W563" s="11"/>
      <c r="X563" s="11" t="s">
        <v>801</v>
      </c>
      <c r="Y563">
        <v>16291</v>
      </c>
      <c r="Z563" t="e">
        <f t="shared" si="18"/>
        <v>#REF!</v>
      </c>
    </row>
    <row r="564" spans="1:26" x14ac:dyDescent="0.35">
      <c r="A564" s="24" t="str">
        <f>+IF(B564&lt;&gt;'Terminal Handling Charge'!$B$3,"",IF(COUNTIF(B:B,B564)&gt;0,COUNTIF(B$3:B564,B564),""))</f>
        <v/>
      </c>
      <c r="B564" s="24" t="str">
        <f t="shared" si="17"/>
        <v>Terminal Handling Charge - DestinationIndia</v>
      </c>
      <c r="C564" s="24" t="s">
        <v>764</v>
      </c>
      <c r="D564" s="24" t="s">
        <v>747</v>
      </c>
      <c r="E564" s="1" t="s">
        <v>773</v>
      </c>
      <c r="F564" s="12" t="s">
        <v>774</v>
      </c>
      <c r="G564" s="13">
        <v>44866</v>
      </c>
      <c r="H564" s="11" t="s">
        <v>18</v>
      </c>
      <c r="I564" s="11" t="s">
        <v>18</v>
      </c>
      <c r="J564" s="11" t="s">
        <v>18</v>
      </c>
      <c r="K564" s="11" t="s">
        <v>19</v>
      </c>
      <c r="L564" s="11" t="s">
        <v>19</v>
      </c>
      <c r="M564" s="11" t="s">
        <v>19</v>
      </c>
      <c r="N564" s="11" t="s">
        <v>19</v>
      </c>
      <c r="O564" s="11" t="s">
        <v>785</v>
      </c>
      <c r="P564" s="11" t="s">
        <v>798</v>
      </c>
      <c r="Q564" s="11" t="s">
        <v>764</v>
      </c>
      <c r="R564" s="11" t="s">
        <v>63</v>
      </c>
      <c r="S564" s="20">
        <v>20</v>
      </c>
      <c r="T564" s="11" t="s">
        <v>772</v>
      </c>
      <c r="U564" s="11"/>
      <c r="V564" s="11"/>
      <c r="W564" s="11"/>
      <c r="X564" s="11" t="s">
        <v>801</v>
      </c>
      <c r="Y564">
        <v>16291</v>
      </c>
      <c r="Z564" t="e">
        <f t="shared" si="18"/>
        <v>#REF!</v>
      </c>
    </row>
    <row r="565" spans="1:26" x14ac:dyDescent="0.35">
      <c r="A565" s="24" t="str">
        <f>+IF(B565&lt;&gt;'Terminal Handling Charge'!$B$3,"",IF(COUNTIF(B:B,B565)&gt;0,COUNTIF(B$3:B565,B565),""))</f>
        <v/>
      </c>
      <c r="B565" s="24" t="str">
        <f t="shared" si="17"/>
        <v>Terminal Handling Charge - DestinationIndia</v>
      </c>
      <c r="C565" s="24" t="s">
        <v>764</v>
      </c>
      <c r="D565" s="24" t="s">
        <v>747</v>
      </c>
      <c r="E565" s="1" t="s">
        <v>773</v>
      </c>
      <c r="F565" s="12" t="s">
        <v>774</v>
      </c>
      <c r="G565" s="13">
        <v>44866</v>
      </c>
      <c r="H565" s="11" t="s">
        <v>18</v>
      </c>
      <c r="I565" s="11" t="s">
        <v>18</v>
      </c>
      <c r="J565" s="11" t="s">
        <v>18</v>
      </c>
      <c r="K565" s="11" t="s">
        <v>19</v>
      </c>
      <c r="L565" s="11" t="s">
        <v>19</v>
      </c>
      <c r="M565" s="11" t="s">
        <v>19</v>
      </c>
      <c r="N565" s="11" t="s">
        <v>19</v>
      </c>
      <c r="O565" s="11" t="s">
        <v>785</v>
      </c>
      <c r="P565" s="11" t="s">
        <v>798</v>
      </c>
      <c r="Q565" s="11" t="s">
        <v>764</v>
      </c>
      <c r="R565" s="11" t="s">
        <v>61</v>
      </c>
      <c r="S565" s="20">
        <v>20</v>
      </c>
      <c r="T565" s="11" t="s">
        <v>772</v>
      </c>
      <c r="U565" s="11"/>
      <c r="V565" s="11"/>
      <c r="W565" s="11"/>
      <c r="X565" s="11" t="s">
        <v>801</v>
      </c>
      <c r="Y565">
        <v>16291</v>
      </c>
      <c r="Z565" t="e">
        <f t="shared" si="18"/>
        <v>#REF!</v>
      </c>
    </row>
    <row r="566" spans="1:26" x14ac:dyDescent="0.35">
      <c r="A566" s="24" t="str">
        <f>+IF(B566&lt;&gt;'Terminal Handling Charge'!$B$3,"",IF(COUNTIF(B:B,B566)&gt;0,COUNTIF(B$3:B566,B566),""))</f>
        <v/>
      </c>
      <c r="B566" s="24" t="str">
        <f t="shared" si="17"/>
        <v>Terminal Handling Charge - DestinationIndia</v>
      </c>
      <c r="C566" s="24" t="s">
        <v>764</v>
      </c>
      <c r="D566" s="24" t="s">
        <v>747</v>
      </c>
      <c r="E566" s="1" t="s">
        <v>773</v>
      </c>
      <c r="F566" s="12" t="s">
        <v>774</v>
      </c>
      <c r="G566" s="13">
        <v>44866</v>
      </c>
      <c r="H566" s="11" t="s">
        <v>18</v>
      </c>
      <c r="I566" s="11" t="s">
        <v>18</v>
      </c>
      <c r="J566" s="11" t="s">
        <v>18</v>
      </c>
      <c r="K566" s="11" t="s">
        <v>19</v>
      </c>
      <c r="L566" s="11" t="s">
        <v>19</v>
      </c>
      <c r="M566" s="11" t="s">
        <v>19</v>
      </c>
      <c r="N566" s="11" t="s">
        <v>19</v>
      </c>
      <c r="O566" s="11" t="s">
        <v>785</v>
      </c>
      <c r="P566" s="11" t="s">
        <v>798</v>
      </c>
      <c r="Q566" s="11" t="s">
        <v>764</v>
      </c>
      <c r="R566" s="11" t="s">
        <v>59</v>
      </c>
      <c r="S566" s="20">
        <v>20</v>
      </c>
      <c r="T566" s="11" t="s">
        <v>772</v>
      </c>
      <c r="U566" s="11"/>
      <c r="V566" s="11"/>
      <c r="W566" s="11"/>
      <c r="X566" s="11" t="s">
        <v>801</v>
      </c>
      <c r="Y566">
        <v>16291</v>
      </c>
      <c r="Z566" t="e">
        <f t="shared" si="18"/>
        <v>#REF!</v>
      </c>
    </row>
    <row r="567" spans="1:26" x14ac:dyDescent="0.35">
      <c r="A567" s="24" t="str">
        <f>+IF(B567&lt;&gt;'Terminal Handling Charge'!$B$3,"",IF(COUNTIF(B:B,B567)&gt;0,COUNTIF(B$3:B567,B567),""))</f>
        <v/>
      </c>
      <c r="B567" s="24" t="str">
        <f t="shared" si="17"/>
        <v>Terminal Handling Charge - DestinationIndia</v>
      </c>
      <c r="C567" s="24" t="s">
        <v>764</v>
      </c>
      <c r="D567" s="24" t="s">
        <v>747</v>
      </c>
      <c r="E567" s="1" t="s">
        <v>773</v>
      </c>
      <c r="F567" s="12" t="s">
        <v>774</v>
      </c>
      <c r="G567" s="13">
        <v>44866</v>
      </c>
      <c r="H567" s="11" t="s">
        <v>18</v>
      </c>
      <c r="I567" s="11" t="s">
        <v>18</v>
      </c>
      <c r="J567" s="11" t="s">
        <v>18</v>
      </c>
      <c r="K567" s="11" t="s">
        <v>19</v>
      </c>
      <c r="L567" s="11" t="s">
        <v>19</v>
      </c>
      <c r="M567" s="11" t="s">
        <v>19</v>
      </c>
      <c r="N567" s="11" t="s">
        <v>19</v>
      </c>
      <c r="O567" s="11" t="s">
        <v>785</v>
      </c>
      <c r="P567" s="11" t="s">
        <v>798</v>
      </c>
      <c r="Q567" s="11" t="s">
        <v>764</v>
      </c>
      <c r="R567" s="11" t="s">
        <v>60</v>
      </c>
      <c r="S567" s="20">
        <v>40</v>
      </c>
      <c r="T567" s="11" t="s">
        <v>772</v>
      </c>
      <c r="U567" s="11"/>
      <c r="V567" s="11"/>
      <c r="W567" s="11"/>
      <c r="X567" s="11" t="s">
        <v>801</v>
      </c>
      <c r="Y567">
        <v>21164</v>
      </c>
      <c r="Z567" t="e">
        <f t="shared" si="18"/>
        <v>#REF!</v>
      </c>
    </row>
    <row r="568" spans="1:26" x14ac:dyDescent="0.35">
      <c r="A568" s="24" t="str">
        <f>+IF(B568&lt;&gt;'Terminal Handling Charge'!$B$3,"",IF(COUNTIF(B:B,B568)&gt;0,COUNTIF(B$3:B568,B568),""))</f>
        <v/>
      </c>
      <c r="B568" s="24" t="str">
        <f t="shared" si="17"/>
        <v>Terminal Handling Charge - DestinationIndia</v>
      </c>
      <c r="C568" s="24" t="s">
        <v>764</v>
      </c>
      <c r="D568" s="24" t="s">
        <v>747</v>
      </c>
      <c r="E568" s="1" t="s">
        <v>773</v>
      </c>
      <c r="F568" s="12" t="s">
        <v>774</v>
      </c>
      <c r="G568" s="13">
        <v>44866</v>
      </c>
      <c r="H568" s="11" t="s">
        <v>18</v>
      </c>
      <c r="I568" s="11" t="s">
        <v>18</v>
      </c>
      <c r="J568" s="11" t="s">
        <v>18</v>
      </c>
      <c r="K568" s="11" t="s">
        <v>19</v>
      </c>
      <c r="L568" s="11" t="s">
        <v>19</v>
      </c>
      <c r="M568" s="11" t="s">
        <v>19</v>
      </c>
      <c r="N568" s="11" t="s">
        <v>19</v>
      </c>
      <c r="O568" s="11" t="s">
        <v>785</v>
      </c>
      <c r="P568" s="11" t="s">
        <v>798</v>
      </c>
      <c r="Q568" s="11" t="s">
        <v>764</v>
      </c>
      <c r="R568" s="11" t="s">
        <v>64</v>
      </c>
      <c r="S568" s="20">
        <v>40</v>
      </c>
      <c r="T568" s="11" t="s">
        <v>772</v>
      </c>
      <c r="U568" s="11"/>
      <c r="V568" s="11"/>
      <c r="W568" s="11"/>
      <c r="X568" s="11" t="s">
        <v>801</v>
      </c>
      <c r="Y568">
        <v>21164</v>
      </c>
      <c r="Z568" t="e">
        <f t="shared" si="18"/>
        <v>#REF!</v>
      </c>
    </row>
    <row r="569" spans="1:26" x14ac:dyDescent="0.35">
      <c r="A569" s="24" t="str">
        <f>+IF(B569&lt;&gt;'Terminal Handling Charge'!$B$3,"",IF(COUNTIF(B:B,B569)&gt;0,COUNTIF(B$3:B569,B569),""))</f>
        <v/>
      </c>
      <c r="B569" s="24" t="str">
        <f t="shared" si="17"/>
        <v>Terminal Handling Charge - DestinationIndia</v>
      </c>
      <c r="C569" s="24" t="s">
        <v>764</v>
      </c>
      <c r="D569" s="24" t="s">
        <v>747</v>
      </c>
      <c r="E569" s="1" t="s">
        <v>773</v>
      </c>
      <c r="F569" s="12" t="s">
        <v>774</v>
      </c>
      <c r="G569" s="13">
        <v>44866</v>
      </c>
      <c r="H569" s="11" t="s">
        <v>18</v>
      </c>
      <c r="I569" s="11" t="s">
        <v>18</v>
      </c>
      <c r="J569" s="11" t="s">
        <v>18</v>
      </c>
      <c r="K569" s="11" t="s">
        <v>19</v>
      </c>
      <c r="L569" s="11" t="s">
        <v>19</v>
      </c>
      <c r="M569" s="11" t="s">
        <v>19</v>
      </c>
      <c r="N569" s="11" t="s">
        <v>19</v>
      </c>
      <c r="O569" s="11" t="s">
        <v>785</v>
      </c>
      <c r="P569" s="11" t="s">
        <v>798</v>
      </c>
      <c r="Q569" s="11" t="s">
        <v>764</v>
      </c>
      <c r="R569" s="11" t="s">
        <v>33</v>
      </c>
      <c r="S569" s="20">
        <v>40</v>
      </c>
      <c r="T569" s="11" t="s">
        <v>772</v>
      </c>
      <c r="U569" s="11"/>
      <c r="V569" s="11"/>
      <c r="W569" s="11"/>
      <c r="X569" s="11" t="s">
        <v>801</v>
      </c>
      <c r="Y569">
        <v>21164</v>
      </c>
      <c r="Z569" t="e">
        <f t="shared" si="18"/>
        <v>#REF!</v>
      </c>
    </row>
    <row r="570" spans="1:26" x14ac:dyDescent="0.35">
      <c r="A570" s="24" t="str">
        <f>+IF(B570&lt;&gt;'Terminal Handling Charge'!$B$3,"",IF(COUNTIF(B:B,B570)&gt;0,COUNTIF(B$3:B570,B570),""))</f>
        <v/>
      </c>
      <c r="B570" s="24" t="str">
        <f t="shared" si="17"/>
        <v>Terminal Handling Charge - DestinationIndia</v>
      </c>
      <c r="C570" s="24" t="s">
        <v>764</v>
      </c>
      <c r="D570" s="24" t="s">
        <v>747</v>
      </c>
      <c r="E570" s="1" t="s">
        <v>773</v>
      </c>
      <c r="F570" s="12" t="s">
        <v>774</v>
      </c>
      <c r="G570" s="13">
        <v>44866</v>
      </c>
      <c r="H570" s="11" t="s">
        <v>18</v>
      </c>
      <c r="I570" s="11" t="s">
        <v>18</v>
      </c>
      <c r="J570" s="11" t="s">
        <v>18</v>
      </c>
      <c r="K570" s="11" t="s">
        <v>19</v>
      </c>
      <c r="L570" s="11" t="s">
        <v>19</v>
      </c>
      <c r="M570" s="11" t="s">
        <v>19</v>
      </c>
      <c r="N570" s="11" t="s">
        <v>19</v>
      </c>
      <c r="O570" s="11" t="s">
        <v>785</v>
      </c>
      <c r="P570" s="11" t="s">
        <v>798</v>
      </c>
      <c r="Q570" s="11" t="s">
        <v>764</v>
      </c>
      <c r="R570" s="11" t="s">
        <v>58</v>
      </c>
      <c r="S570" s="20">
        <v>40</v>
      </c>
      <c r="T570" s="11" t="s">
        <v>772</v>
      </c>
      <c r="U570" s="11"/>
      <c r="V570" s="11"/>
      <c r="W570" s="11"/>
      <c r="X570" s="11" t="s">
        <v>801</v>
      </c>
      <c r="Y570">
        <v>21164</v>
      </c>
      <c r="Z570" t="e">
        <f t="shared" si="18"/>
        <v>#REF!</v>
      </c>
    </row>
    <row r="571" spans="1:26" x14ac:dyDescent="0.35">
      <c r="A571" s="24" t="str">
        <f>+IF(B571&lt;&gt;'Terminal Handling Charge'!$B$3,"",IF(COUNTIF(B:B,B571)&gt;0,COUNTIF(B$3:B571,B571),""))</f>
        <v/>
      </c>
      <c r="B571" s="24" t="str">
        <f t="shared" ref="B571:B629" si="19">D571&amp;C571</f>
        <v>Terminal Handling Charge - DestinationUnited Kingdom</v>
      </c>
      <c r="C571" s="24" t="s">
        <v>722</v>
      </c>
      <c r="D571" s="24" t="s">
        <v>747</v>
      </c>
      <c r="E571" s="1" t="s">
        <v>176</v>
      </c>
      <c r="F571" s="12" t="s">
        <v>31</v>
      </c>
      <c r="G571" s="13">
        <v>44866</v>
      </c>
      <c r="H571" s="11" t="s">
        <v>18</v>
      </c>
      <c r="I571" s="11" t="s">
        <v>18</v>
      </c>
      <c r="J571" s="11" t="s">
        <v>18</v>
      </c>
      <c r="K571" s="11" t="s">
        <v>19</v>
      </c>
      <c r="L571" s="11" t="s">
        <v>19</v>
      </c>
      <c r="M571" s="11" t="s">
        <v>19</v>
      </c>
      <c r="N571" s="11" t="s">
        <v>19</v>
      </c>
      <c r="O571" s="11" t="s">
        <v>653</v>
      </c>
      <c r="P571" s="11" t="s">
        <v>654</v>
      </c>
      <c r="Q571" s="11" t="s">
        <v>722</v>
      </c>
      <c r="R571" s="11" t="s">
        <v>30</v>
      </c>
      <c r="S571" s="20" t="s">
        <v>30</v>
      </c>
      <c r="T571" s="11" t="s">
        <v>21</v>
      </c>
      <c r="U571" s="11" t="s">
        <v>22</v>
      </c>
      <c r="V571" s="11" t="s">
        <v>22</v>
      </c>
      <c r="W571" s="11" t="s">
        <v>23</v>
      </c>
      <c r="X571" s="11" t="s">
        <v>222</v>
      </c>
      <c r="Y571">
        <v>188</v>
      </c>
      <c r="Z571" t="e">
        <f t="shared" ref="Z571:Z629" si="20">Z570+1</f>
        <v>#REF!</v>
      </c>
    </row>
    <row r="572" spans="1:26" x14ac:dyDescent="0.35">
      <c r="A572" s="24" t="str">
        <f>+IF(B572&lt;&gt;'Terminal Handling Charge'!$B$3,"",IF(COUNTIF(B:B,B572)&gt;0,COUNTIF(B$3:B572,B572),""))</f>
        <v/>
      </c>
      <c r="B572" s="24" t="str">
        <f t="shared" si="19"/>
        <v>Terminal Handling Charge - DestinationUnited Kingdom</v>
      </c>
      <c r="C572" s="24" t="s">
        <v>722</v>
      </c>
      <c r="D572" s="24" t="s">
        <v>747</v>
      </c>
      <c r="E572" s="1" t="s">
        <v>176</v>
      </c>
      <c r="F572" s="12" t="s">
        <v>31</v>
      </c>
      <c r="G572" s="13">
        <v>44866</v>
      </c>
      <c r="H572" s="11" t="s">
        <v>18</v>
      </c>
      <c r="I572" s="11" t="s">
        <v>18</v>
      </c>
      <c r="J572" s="11" t="s">
        <v>18</v>
      </c>
      <c r="K572" s="11" t="s">
        <v>19</v>
      </c>
      <c r="L572" s="11" t="s">
        <v>19</v>
      </c>
      <c r="M572" s="11" t="s">
        <v>19</v>
      </c>
      <c r="N572" s="11" t="s">
        <v>19</v>
      </c>
      <c r="O572" s="11" t="s">
        <v>653</v>
      </c>
      <c r="P572" s="11" t="s">
        <v>654</v>
      </c>
      <c r="Q572" s="11" t="s">
        <v>722</v>
      </c>
      <c r="R572" s="11" t="s">
        <v>27</v>
      </c>
      <c r="S572" s="20" t="s">
        <v>27</v>
      </c>
      <c r="T572" s="11" t="s">
        <v>28</v>
      </c>
      <c r="U572" s="11" t="s">
        <v>22</v>
      </c>
      <c r="V572" s="11" t="s">
        <v>22</v>
      </c>
      <c r="W572" s="11" t="s">
        <v>23</v>
      </c>
      <c r="X572" s="11" t="s">
        <v>222</v>
      </c>
      <c r="Y572">
        <v>288</v>
      </c>
      <c r="Z572" t="e">
        <f t="shared" si="20"/>
        <v>#REF!</v>
      </c>
    </row>
    <row r="573" spans="1:26" x14ac:dyDescent="0.35">
      <c r="A573" s="24" t="str">
        <f>+IF(B573&lt;&gt;'Terminal Handling Charge'!$B$3,"",IF(COUNTIF(B:B,B573)&gt;0,COUNTIF(B$3:B573,B573),""))</f>
        <v/>
      </c>
      <c r="B573" s="24" t="str">
        <f t="shared" si="19"/>
        <v>Terminal Handling Charge - DestinationFrance</v>
      </c>
      <c r="C573" s="24" t="s">
        <v>710</v>
      </c>
      <c r="D573" s="24" t="s">
        <v>747</v>
      </c>
      <c r="E573" s="1" t="s">
        <v>753</v>
      </c>
      <c r="F573" s="12" t="s">
        <v>31</v>
      </c>
      <c r="G573" s="13">
        <v>44866</v>
      </c>
      <c r="H573" s="11" t="s">
        <v>18</v>
      </c>
      <c r="I573" s="11" t="s">
        <v>18</v>
      </c>
      <c r="J573" s="11" t="s">
        <v>18</v>
      </c>
      <c r="K573" s="11" t="s">
        <v>19</v>
      </c>
      <c r="L573" s="11" t="s">
        <v>19</v>
      </c>
      <c r="M573" s="11" t="s">
        <v>19</v>
      </c>
      <c r="N573" s="11" t="s">
        <v>19</v>
      </c>
      <c r="O573" s="11" t="s">
        <v>410</v>
      </c>
      <c r="P573" s="11" t="s">
        <v>411</v>
      </c>
      <c r="Q573" s="11" t="s">
        <v>710</v>
      </c>
      <c r="R573" s="11" t="s">
        <v>56</v>
      </c>
      <c r="S573" s="20">
        <v>20</v>
      </c>
      <c r="T573" s="11" t="s">
        <v>21</v>
      </c>
      <c r="U573" s="11" t="s">
        <v>22</v>
      </c>
      <c r="V573" s="11" t="s">
        <v>22</v>
      </c>
      <c r="W573" s="11" t="s">
        <v>23</v>
      </c>
      <c r="X573" s="11" t="s">
        <v>31</v>
      </c>
      <c r="Y573">
        <v>315</v>
      </c>
      <c r="Z573" t="e">
        <f t="shared" si="20"/>
        <v>#REF!</v>
      </c>
    </row>
    <row r="574" spans="1:26" x14ac:dyDescent="0.35">
      <c r="A574" s="24" t="str">
        <f>+IF(B574&lt;&gt;'Terminal Handling Charge'!$B$3,"",IF(COUNTIF(B:B,B574)&gt;0,COUNTIF(B$3:B574,B574),""))</f>
        <v/>
      </c>
      <c r="B574" s="24" t="str">
        <f t="shared" si="19"/>
        <v>Terminal Handling Charge - DestinationFrance</v>
      </c>
      <c r="C574" s="24" t="s">
        <v>710</v>
      </c>
      <c r="D574" s="24" t="s">
        <v>747</v>
      </c>
      <c r="E574" s="1" t="s">
        <v>753</v>
      </c>
      <c r="F574" s="12" t="s">
        <v>31</v>
      </c>
      <c r="G574" s="13">
        <v>44866</v>
      </c>
      <c r="H574" s="11" t="s">
        <v>18</v>
      </c>
      <c r="I574" s="11" t="s">
        <v>18</v>
      </c>
      <c r="J574" s="11" t="s">
        <v>18</v>
      </c>
      <c r="K574" s="11" t="s">
        <v>19</v>
      </c>
      <c r="L574" s="11" t="s">
        <v>19</v>
      </c>
      <c r="M574" s="11" t="s">
        <v>19</v>
      </c>
      <c r="N574" s="11" t="s">
        <v>19</v>
      </c>
      <c r="O574" s="11" t="s">
        <v>410</v>
      </c>
      <c r="P574" s="11" t="s">
        <v>411</v>
      </c>
      <c r="Q574" s="11" t="s">
        <v>710</v>
      </c>
      <c r="R574" s="11" t="s">
        <v>30</v>
      </c>
      <c r="S574" s="20" t="s">
        <v>30</v>
      </c>
      <c r="T574" s="11" t="s">
        <v>21</v>
      </c>
      <c r="U574" s="11" t="s">
        <v>22</v>
      </c>
      <c r="V574" s="11" t="s">
        <v>22</v>
      </c>
      <c r="W574" s="11" t="s">
        <v>23</v>
      </c>
      <c r="X574" s="11" t="s">
        <v>31</v>
      </c>
      <c r="Y574">
        <v>240</v>
      </c>
      <c r="Z574" t="e">
        <f t="shared" si="20"/>
        <v>#REF!</v>
      </c>
    </row>
    <row r="575" spans="1:26" x14ac:dyDescent="0.35">
      <c r="A575" s="24" t="str">
        <f>+IF(B575&lt;&gt;'Terminal Handling Charge'!$B$3,"",IF(COUNTIF(B:B,B575)&gt;0,COUNTIF(B$3:B575,B575),""))</f>
        <v/>
      </c>
      <c r="B575" s="24" t="str">
        <f t="shared" si="19"/>
        <v>Terminal Handling Charge - DestinationFrance</v>
      </c>
      <c r="C575" s="24" t="s">
        <v>710</v>
      </c>
      <c r="D575" s="24" t="s">
        <v>747</v>
      </c>
      <c r="E575" s="1" t="s">
        <v>753</v>
      </c>
      <c r="F575" s="12" t="s">
        <v>31</v>
      </c>
      <c r="G575" s="13">
        <v>44866</v>
      </c>
      <c r="H575" s="11" t="s">
        <v>18</v>
      </c>
      <c r="I575" s="11" t="s">
        <v>18</v>
      </c>
      <c r="J575" s="11" t="s">
        <v>18</v>
      </c>
      <c r="K575" s="11" t="s">
        <v>19</v>
      </c>
      <c r="L575" s="11" t="s">
        <v>19</v>
      </c>
      <c r="M575" s="11" t="s">
        <v>19</v>
      </c>
      <c r="N575" s="11" t="s">
        <v>19</v>
      </c>
      <c r="O575" s="11" t="s">
        <v>410</v>
      </c>
      <c r="P575" s="11" t="s">
        <v>411</v>
      </c>
      <c r="Q575" s="11" t="s">
        <v>710</v>
      </c>
      <c r="R575" s="11" t="s">
        <v>27</v>
      </c>
      <c r="S575" s="20" t="s">
        <v>27</v>
      </c>
      <c r="T575" s="11" t="s">
        <v>28</v>
      </c>
      <c r="U575" s="11" t="s">
        <v>22</v>
      </c>
      <c r="V575" s="11" t="s">
        <v>22</v>
      </c>
      <c r="W575" s="11" t="s">
        <v>23</v>
      </c>
      <c r="X575" s="11" t="s">
        <v>31</v>
      </c>
      <c r="Y575">
        <v>350</v>
      </c>
      <c r="Z575" t="e">
        <f t="shared" si="20"/>
        <v>#REF!</v>
      </c>
    </row>
    <row r="576" spans="1:26" x14ac:dyDescent="0.35">
      <c r="A576" s="24" t="str">
        <f>+IF(B576&lt;&gt;'Terminal Handling Charge'!$B$3,"",IF(COUNTIF(B:B,B576)&gt;0,COUNTIF(B$3:B576,B576),""))</f>
        <v/>
      </c>
      <c r="B576" s="24" t="str">
        <f t="shared" si="19"/>
        <v>Terminal Handling Charge - DestinationFrance</v>
      </c>
      <c r="C576" s="24" t="s">
        <v>710</v>
      </c>
      <c r="D576" s="24" t="s">
        <v>747</v>
      </c>
      <c r="E576" s="1" t="s">
        <v>753</v>
      </c>
      <c r="F576" s="12" t="s">
        <v>31</v>
      </c>
      <c r="G576" s="13">
        <v>44866</v>
      </c>
      <c r="H576" s="11" t="s">
        <v>18</v>
      </c>
      <c r="I576" s="11" t="s">
        <v>18</v>
      </c>
      <c r="J576" s="11" t="s">
        <v>18</v>
      </c>
      <c r="K576" s="11" t="s">
        <v>19</v>
      </c>
      <c r="L576" s="11" t="s">
        <v>19</v>
      </c>
      <c r="M576" s="11" t="s">
        <v>19</v>
      </c>
      <c r="N576" s="11" t="s">
        <v>19</v>
      </c>
      <c r="O576" s="11" t="s">
        <v>410</v>
      </c>
      <c r="P576" s="11" t="s">
        <v>411</v>
      </c>
      <c r="Q576" s="11" t="s">
        <v>710</v>
      </c>
      <c r="R576" s="11" t="s">
        <v>77</v>
      </c>
      <c r="S576" s="20">
        <v>20</v>
      </c>
      <c r="T576" s="11" t="s">
        <v>738</v>
      </c>
      <c r="U576" s="11" t="s">
        <v>22</v>
      </c>
      <c r="V576" s="11" t="s">
        <v>22</v>
      </c>
      <c r="W576" s="11" t="s">
        <v>23</v>
      </c>
      <c r="X576" s="11" t="s">
        <v>31</v>
      </c>
      <c r="Y576">
        <v>315</v>
      </c>
      <c r="Z576" t="e">
        <f t="shared" si="20"/>
        <v>#REF!</v>
      </c>
    </row>
    <row r="577" spans="1:26" x14ac:dyDescent="0.35">
      <c r="A577" s="24" t="str">
        <f>+IF(B577&lt;&gt;'Terminal Handling Charge'!$B$3,"",IF(COUNTIF(B:B,B577)&gt;0,COUNTIF(B$3:B577,B577),""))</f>
        <v/>
      </c>
      <c r="B577" s="24" t="str">
        <f t="shared" si="19"/>
        <v>Terminal Handling Charge - DestinationFrance</v>
      </c>
      <c r="C577" s="24" t="s">
        <v>710</v>
      </c>
      <c r="D577" s="24" t="s">
        <v>747</v>
      </c>
      <c r="E577" s="1" t="s">
        <v>753</v>
      </c>
      <c r="F577" s="12" t="s">
        <v>31</v>
      </c>
      <c r="G577" s="13">
        <v>44866</v>
      </c>
      <c r="H577" s="11" t="s">
        <v>18</v>
      </c>
      <c r="I577" s="11" t="s">
        <v>18</v>
      </c>
      <c r="J577" s="11" t="s">
        <v>18</v>
      </c>
      <c r="K577" s="11" t="s">
        <v>19</v>
      </c>
      <c r="L577" s="11" t="s">
        <v>19</v>
      </c>
      <c r="M577" s="11" t="s">
        <v>19</v>
      </c>
      <c r="N577" s="11" t="s">
        <v>19</v>
      </c>
      <c r="O577" s="11" t="s">
        <v>410</v>
      </c>
      <c r="P577" s="11" t="s">
        <v>411</v>
      </c>
      <c r="Q577" s="11" t="s">
        <v>710</v>
      </c>
      <c r="R577" s="11" t="s">
        <v>59</v>
      </c>
      <c r="S577" s="20">
        <v>20</v>
      </c>
      <c r="T577" s="11" t="s">
        <v>738</v>
      </c>
      <c r="U577" s="11" t="s">
        <v>22</v>
      </c>
      <c r="V577" s="11" t="s">
        <v>22</v>
      </c>
      <c r="W577" s="11" t="s">
        <v>23</v>
      </c>
      <c r="X577" s="11" t="s">
        <v>31</v>
      </c>
      <c r="Y577">
        <v>315</v>
      </c>
      <c r="Z577" t="e">
        <f t="shared" si="20"/>
        <v>#REF!</v>
      </c>
    </row>
    <row r="578" spans="1:26" x14ac:dyDescent="0.35">
      <c r="A578" s="24" t="str">
        <f>+IF(B578&lt;&gt;'Terminal Handling Charge'!$B$3,"",IF(COUNTIF(B:B,B578)&gt;0,COUNTIF(B$3:B578,B578),""))</f>
        <v/>
      </c>
      <c r="B578" s="24" t="str">
        <f t="shared" si="19"/>
        <v>Terminal Handling Charge - DestinationFrance</v>
      </c>
      <c r="C578" s="24" t="s">
        <v>710</v>
      </c>
      <c r="D578" s="24" t="s">
        <v>747</v>
      </c>
      <c r="E578" s="1" t="s">
        <v>753</v>
      </c>
      <c r="F578" s="12" t="s">
        <v>31</v>
      </c>
      <c r="G578" s="13">
        <v>44866</v>
      </c>
      <c r="H578" s="11" t="s">
        <v>18</v>
      </c>
      <c r="I578" s="11" t="s">
        <v>18</v>
      </c>
      <c r="J578" s="11" t="s">
        <v>18</v>
      </c>
      <c r="K578" s="11" t="s">
        <v>19</v>
      </c>
      <c r="L578" s="11" t="s">
        <v>19</v>
      </c>
      <c r="M578" s="11" t="s">
        <v>19</v>
      </c>
      <c r="N578" s="11" t="s">
        <v>19</v>
      </c>
      <c r="O578" s="11" t="s">
        <v>410</v>
      </c>
      <c r="P578" s="11" t="s">
        <v>411</v>
      </c>
      <c r="Q578" s="11" t="s">
        <v>710</v>
      </c>
      <c r="R578" s="11" t="s">
        <v>61</v>
      </c>
      <c r="S578" s="20">
        <v>20</v>
      </c>
      <c r="T578" s="11" t="s">
        <v>738</v>
      </c>
      <c r="U578" s="11" t="s">
        <v>22</v>
      </c>
      <c r="V578" s="11" t="s">
        <v>22</v>
      </c>
      <c r="W578" s="11" t="s">
        <v>23</v>
      </c>
      <c r="X578" s="11" t="s">
        <v>31</v>
      </c>
      <c r="Y578">
        <v>315</v>
      </c>
      <c r="Z578" t="e">
        <f t="shared" si="20"/>
        <v>#REF!</v>
      </c>
    </row>
    <row r="579" spans="1:26" x14ac:dyDescent="0.35">
      <c r="A579" s="24" t="str">
        <f>+IF(B579&lt;&gt;'Terminal Handling Charge'!$B$3,"",IF(COUNTIF(B:B,B579)&gt;0,COUNTIF(B$3:B579,B579),""))</f>
        <v/>
      </c>
      <c r="B579" s="24" t="str">
        <f t="shared" si="19"/>
        <v>Terminal Handling Charge - DestinationFrance</v>
      </c>
      <c r="C579" s="24" t="s">
        <v>710</v>
      </c>
      <c r="D579" s="24" t="s">
        <v>747</v>
      </c>
      <c r="E579" s="1" t="s">
        <v>753</v>
      </c>
      <c r="F579" s="12" t="s">
        <v>31</v>
      </c>
      <c r="G579" s="13">
        <v>44866</v>
      </c>
      <c r="H579" s="11" t="s">
        <v>18</v>
      </c>
      <c r="I579" s="11" t="s">
        <v>18</v>
      </c>
      <c r="J579" s="11" t="s">
        <v>18</v>
      </c>
      <c r="K579" s="11" t="s">
        <v>19</v>
      </c>
      <c r="L579" s="11" t="s">
        <v>19</v>
      </c>
      <c r="M579" s="11" t="s">
        <v>19</v>
      </c>
      <c r="N579" s="11" t="s">
        <v>19</v>
      </c>
      <c r="O579" s="11" t="s">
        <v>410</v>
      </c>
      <c r="P579" s="11" t="s">
        <v>411</v>
      </c>
      <c r="Q579" s="11" t="s">
        <v>710</v>
      </c>
      <c r="R579" s="11" t="s">
        <v>63</v>
      </c>
      <c r="S579" s="20">
        <v>20</v>
      </c>
      <c r="T579" s="11" t="s">
        <v>738</v>
      </c>
      <c r="U579" s="11" t="s">
        <v>22</v>
      </c>
      <c r="V579" s="11" t="s">
        <v>22</v>
      </c>
      <c r="W579" s="11" t="s">
        <v>23</v>
      </c>
      <c r="X579" s="11" t="s">
        <v>31</v>
      </c>
      <c r="Y579">
        <v>315</v>
      </c>
      <c r="Z579" t="e">
        <f t="shared" si="20"/>
        <v>#REF!</v>
      </c>
    </row>
    <row r="580" spans="1:26" x14ac:dyDescent="0.35">
      <c r="A580" s="24" t="str">
        <f>+IF(B580&lt;&gt;'Terminal Handling Charge'!$B$3,"",IF(COUNTIF(B:B,B580)&gt;0,COUNTIF(B$3:B580,B580),""))</f>
        <v/>
      </c>
      <c r="B580" s="24" t="str">
        <f t="shared" si="19"/>
        <v>Terminal Handling Charge - DestinationFrance</v>
      </c>
      <c r="C580" s="24" t="s">
        <v>710</v>
      </c>
      <c r="D580" s="24" t="s">
        <v>747</v>
      </c>
      <c r="E580" s="1" t="s">
        <v>753</v>
      </c>
      <c r="F580" s="12" t="s">
        <v>31</v>
      </c>
      <c r="G580" s="13">
        <v>44866</v>
      </c>
      <c r="H580" s="11" t="s">
        <v>18</v>
      </c>
      <c r="I580" s="11" t="s">
        <v>18</v>
      </c>
      <c r="J580" s="11" t="s">
        <v>18</v>
      </c>
      <c r="K580" s="11" t="s">
        <v>19</v>
      </c>
      <c r="L580" s="11" t="s">
        <v>19</v>
      </c>
      <c r="M580" s="11" t="s">
        <v>19</v>
      </c>
      <c r="N580" s="11" t="s">
        <v>19</v>
      </c>
      <c r="O580" s="11" t="s">
        <v>410</v>
      </c>
      <c r="P580" s="11" t="s">
        <v>411</v>
      </c>
      <c r="Q580" s="11" t="s">
        <v>710</v>
      </c>
      <c r="R580" s="11" t="s">
        <v>64</v>
      </c>
      <c r="S580" s="20">
        <v>40</v>
      </c>
      <c r="T580" s="11" t="s">
        <v>738</v>
      </c>
      <c r="U580" s="11" t="s">
        <v>22</v>
      </c>
      <c r="V580" s="11" t="s">
        <v>22</v>
      </c>
      <c r="W580" s="11" t="s">
        <v>23</v>
      </c>
      <c r="X580" s="11" t="s">
        <v>31</v>
      </c>
      <c r="Y580">
        <v>315</v>
      </c>
      <c r="Z580" t="e">
        <f t="shared" si="20"/>
        <v>#REF!</v>
      </c>
    </row>
    <row r="581" spans="1:26" x14ac:dyDescent="0.35">
      <c r="A581" s="24" t="str">
        <f>+IF(B581&lt;&gt;'Terminal Handling Charge'!$B$3,"",IF(COUNTIF(B:B,B581)&gt;0,COUNTIF(B$3:B581,B581),""))</f>
        <v/>
      </c>
      <c r="B581" s="24" t="str">
        <f t="shared" si="19"/>
        <v>Terminal Handling Charge - DestinationFrance</v>
      </c>
      <c r="C581" s="24" t="s">
        <v>710</v>
      </c>
      <c r="D581" s="24" t="s">
        <v>747</v>
      </c>
      <c r="E581" s="1" t="s">
        <v>753</v>
      </c>
      <c r="F581" s="12" t="s">
        <v>31</v>
      </c>
      <c r="G581" s="13">
        <v>44866</v>
      </c>
      <c r="H581" s="11" t="s">
        <v>18</v>
      </c>
      <c r="I581" s="11" t="s">
        <v>18</v>
      </c>
      <c r="J581" s="11" t="s">
        <v>18</v>
      </c>
      <c r="K581" s="11" t="s">
        <v>19</v>
      </c>
      <c r="L581" s="11" t="s">
        <v>19</v>
      </c>
      <c r="M581" s="11" t="s">
        <v>19</v>
      </c>
      <c r="N581" s="11" t="s">
        <v>19</v>
      </c>
      <c r="O581" s="11" t="s">
        <v>410</v>
      </c>
      <c r="P581" s="11" t="s">
        <v>411</v>
      </c>
      <c r="Q581" s="11" t="s">
        <v>710</v>
      </c>
      <c r="R581" s="11" t="s">
        <v>60</v>
      </c>
      <c r="S581" s="20">
        <v>40</v>
      </c>
      <c r="T581" s="11" t="s">
        <v>738</v>
      </c>
      <c r="U581" s="11" t="s">
        <v>22</v>
      </c>
      <c r="V581" s="11" t="s">
        <v>22</v>
      </c>
      <c r="W581" s="11" t="s">
        <v>23</v>
      </c>
      <c r="X581" s="11" t="s">
        <v>31</v>
      </c>
      <c r="Y581">
        <v>315</v>
      </c>
      <c r="Z581" t="e">
        <f t="shared" si="20"/>
        <v>#REF!</v>
      </c>
    </row>
    <row r="582" spans="1:26" x14ac:dyDescent="0.35">
      <c r="A582" s="24" t="str">
        <f>+IF(B582&lt;&gt;'Terminal Handling Charge'!$B$3,"",IF(COUNTIF(B:B,B582)&gt;0,COUNTIF(B$3:B582,B582),""))</f>
        <v/>
      </c>
      <c r="B582" s="24" t="str">
        <f t="shared" si="19"/>
        <v>Terminal Handling Charge - DestinationFrance</v>
      </c>
      <c r="C582" s="24" t="s">
        <v>710</v>
      </c>
      <c r="D582" s="24" t="s">
        <v>747</v>
      </c>
      <c r="E582" s="1" t="s">
        <v>753</v>
      </c>
      <c r="F582" s="12" t="s">
        <v>31</v>
      </c>
      <c r="G582" s="13">
        <v>44866</v>
      </c>
      <c r="H582" s="11" t="s">
        <v>18</v>
      </c>
      <c r="I582" s="11" t="s">
        <v>18</v>
      </c>
      <c r="J582" s="11" t="s">
        <v>18</v>
      </c>
      <c r="K582" s="11" t="s">
        <v>19</v>
      </c>
      <c r="L582" s="11" t="s">
        <v>19</v>
      </c>
      <c r="M582" s="11" t="s">
        <v>19</v>
      </c>
      <c r="N582" s="11" t="s">
        <v>19</v>
      </c>
      <c r="O582" s="11" t="s">
        <v>410</v>
      </c>
      <c r="P582" s="11" t="s">
        <v>411</v>
      </c>
      <c r="Q582" s="11" t="s">
        <v>710</v>
      </c>
      <c r="R582" s="11" t="s">
        <v>33</v>
      </c>
      <c r="S582" s="20">
        <v>40</v>
      </c>
      <c r="T582" s="11" t="s">
        <v>738</v>
      </c>
      <c r="U582" s="11" t="s">
        <v>22</v>
      </c>
      <c r="V582" s="11" t="s">
        <v>22</v>
      </c>
      <c r="W582" s="11" t="s">
        <v>23</v>
      </c>
      <c r="X582" s="11" t="s">
        <v>31</v>
      </c>
      <c r="Y582">
        <v>315</v>
      </c>
      <c r="Z582" t="e">
        <f t="shared" si="20"/>
        <v>#REF!</v>
      </c>
    </row>
    <row r="583" spans="1:26" x14ac:dyDescent="0.35">
      <c r="A583" s="24" t="str">
        <f>+IF(B583&lt;&gt;'Terminal Handling Charge'!$B$3,"",IF(COUNTIF(B:B,B583)&gt;0,COUNTIF(B$3:B583,B583),""))</f>
        <v/>
      </c>
      <c r="B583" s="24" t="str">
        <f t="shared" si="19"/>
        <v>Terminal Handling Charge - DestinationFrance</v>
      </c>
      <c r="C583" s="24" t="s">
        <v>710</v>
      </c>
      <c r="D583" s="24" t="s">
        <v>747</v>
      </c>
      <c r="E583" s="1" t="s">
        <v>753</v>
      </c>
      <c r="F583" s="12" t="s">
        <v>31</v>
      </c>
      <c r="G583" s="13">
        <v>44866</v>
      </c>
      <c r="H583" s="11" t="s">
        <v>18</v>
      </c>
      <c r="I583" s="11" t="s">
        <v>18</v>
      </c>
      <c r="J583" s="11" t="s">
        <v>18</v>
      </c>
      <c r="K583" s="11" t="s">
        <v>19</v>
      </c>
      <c r="L583" s="11" t="s">
        <v>19</v>
      </c>
      <c r="M583" s="11" t="s">
        <v>19</v>
      </c>
      <c r="N583" s="11" t="s">
        <v>19</v>
      </c>
      <c r="O583" s="11" t="s">
        <v>410</v>
      </c>
      <c r="P583" s="11" t="s">
        <v>411</v>
      </c>
      <c r="Q583" s="11" t="s">
        <v>710</v>
      </c>
      <c r="R583" s="11" t="s">
        <v>58</v>
      </c>
      <c r="S583" s="20">
        <v>40</v>
      </c>
      <c r="T583" s="11" t="s">
        <v>738</v>
      </c>
      <c r="U583" s="11" t="s">
        <v>22</v>
      </c>
      <c r="V583" s="11" t="s">
        <v>22</v>
      </c>
      <c r="W583" s="11" t="s">
        <v>23</v>
      </c>
      <c r="X583" s="11" t="s">
        <v>31</v>
      </c>
      <c r="Y583">
        <v>315</v>
      </c>
      <c r="Z583" t="e">
        <f t="shared" si="20"/>
        <v>#REF!</v>
      </c>
    </row>
    <row r="584" spans="1:26" x14ac:dyDescent="0.35">
      <c r="A584" s="24" t="str">
        <f>+IF(B584&lt;&gt;'Terminal Handling Charge'!$B$3,"",IF(COUNTIF(B:B,B584)&gt;0,COUNTIF(B$3:B584,B584),""))</f>
        <v/>
      </c>
      <c r="B584" s="24" t="str">
        <f t="shared" si="19"/>
        <v>Terminal Handling Charge - DestinationUruguay</v>
      </c>
      <c r="C584" s="24" t="s">
        <v>714</v>
      </c>
      <c r="D584" s="24" t="s">
        <v>747</v>
      </c>
      <c r="E584" s="1" t="s">
        <v>55</v>
      </c>
      <c r="F584" s="12" t="s">
        <v>757</v>
      </c>
      <c r="G584" s="13">
        <v>44866</v>
      </c>
      <c r="H584" s="11" t="s">
        <v>18</v>
      </c>
      <c r="I584" s="11" t="s">
        <v>18</v>
      </c>
      <c r="J584" s="11" t="s">
        <v>18</v>
      </c>
      <c r="K584" s="11" t="s">
        <v>19</v>
      </c>
      <c r="L584" s="11" t="s">
        <v>19</v>
      </c>
      <c r="M584" s="11" t="s">
        <v>19</v>
      </c>
      <c r="N584" s="11" t="s">
        <v>19</v>
      </c>
      <c r="O584" s="11" t="s">
        <v>647</v>
      </c>
      <c r="P584" s="11" t="s">
        <v>648</v>
      </c>
      <c r="Q584" s="11" t="s">
        <v>714</v>
      </c>
      <c r="R584" s="11" t="s">
        <v>40</v>
      </c>
      <c r="S584" s="20">
        <v>20</v>
      </c>
      <c r="T584" s="11" t="s">
        <v>21</v>
      </c>
      <c r="U584" s="11" t="s">
        <v>22</v>
      </c>
      <c r="V584" s="11" t="s">
        <v>22</v>
      </c>
      <c r="W584" s="11" t="s">
        <v>23</v>
      </c>
      <c r="X584" s="11" t="s">
        <v>24</v>
      </c>
      <c r="Y584">
        <v>335</v>
      </c>
      <c r="Z584" t="e">
        <f t="shared" si="20"/>
        <v>#REF!</v>
      </c>
    </row>
    <row r="585" spans="1:26" x14ac:dyDescent="0.35">
      <c r="A585" s="24" t="str">
        <f>+IF(B585&lt;&gt;'Terminal Handling Charge'!$B$3,"",IF(COUNTIF(B:B,B585)&gt;0,COUNTIF(B$3:B585,B585),""))</f>
        <v/>
      </c>
      <c r="B585" s="24" t="str">
        <f t="shared" si="19"/>
        <v>Terminal Handling Charge - DestinationUruguay</v>
      </c>
      <c r="C585" s="24" t="s">
        <v>714</v>
      </c>
      <c r="D585" s="24" t="s">
        <v>747</v>
      </c>
      <c r="E585" s="1" t="s">
        <v>55</v>
      </c>
      <c r="F585" s="12" t="s">
        <v>757</v>
      </c>
      <c r="G585" s="13">
        <v>44866</v>
      </c>
      <c r="H585" s="11" t="s">
        <v>18</v>
      </c>
      <c r="I585" s="11" t="s">
        <v>18</v>
      </c>
      <c r="J585" s="11" t="s">
        <v>18</v>
      </c>
      <c r="K585" s="11" t="s">
        <v>19</v>
      </c>
      <c r="L585" s="11" t="s">
        <v>19</v>
      </c>
      <c r="M585" s="11" t="s">
        <v>19</v>
      </c>
      <c r="N585" s="11" t="s">
        <v>19</v>
      </c>
      <c r="O585" s="11" t="s">
        <v>647</v>
      </c>
      <c r="P585" s="11" t="s">
        <v>648</v>
      </c>
      <c r="Q585" s="11" t="s">
        <v>714</v>
      </c>
      <c r="R585" s="11" t="s">
        <v>20</v>
      </c>
      <c r="S585" s="20">
        <v>40</v>
      </c>
      <c r="T585" s="11" t="s">
        <v>21</v>
      </c>
      <c r="U585" s="11" t="s">
        <v>22</v>
      </c>
      <c r="V585" s="11" t="s">
        <v>22</v>
      </c>
      <c r="W585" s="11" t="s">
        <v>23</v>
      </c>
      <c r="X585" s="11" t="s">
        <v>24</v>
      </c>
      <c r="Y585">
        <v>335</v>
      </c>
      <c r="Z585" t="e">
        <f t="shared" si="20"/>
        <v>#REF!</v>
      </c>
    </row>
    <row r="586" spans="1:26" x14ac:dyDescent="0.35">
      <c r="A586" s="24" t="str">
        <f>+IF(B586&lt;&gt;'Terminal Handling Charge'!$B$3,"",IF(COUNTIF(B:B,B586)&gt;0,COUNTIF(B$3:B586,B586),""))</f>
        <v/>
      </c>
      <c r="B586" s="24" t="str">
        <f t="shared" si="19"/>
        <v>Terminal Handling Charge - DestinationUruguay</v>
      </c>
      <c r="C586" s="24" t="s">
        <v>714</v>
      </c>
      <c r="D586" s="24" t="s">
        <v>747</v>
      </c>
      <c r="E586" s="1" t="s">
        <v>55</v>
      </c>
      <c r="F586" s="12" t="s">
        <v>757</v>
      </c>
      <c r="G586" s="13">
        <v>44866</v>
      </c>
      <c r="H586" s="11" t="s">
        <v>18</v>
      </c>
      <c r="I586" s="11" t="s">
        <v>18</v>
      </c>
      <c r="J586" s="11" t="s">
        <v>18</v>
      </c>
      <c r="K586" s="11" t="s">
        <v>19</v>
      </c>
      <c r="L586" s="11" t="s">
        <v>19</v>
      </c>
      <c r="M586" s="11" t="s">
        <v>19</v>
      </c>
      <c r="N586" s="11" t="s">
        <v>19</v>
      </c>
      <c r="O586" s="11" t="s">
        <v>647</v>
      </c>
      <c r="P586" s="11" t="s">
        <v>648</v>
      </c>
      <c r="Q586" s="11" t="s">
        <v>714</v>
      </c>
      <c r="R586" s="11" t="s">
        <v>65</v>
      </c>
      <c r="S586" s="20">
        <v>45</v>
      </c>
      <c r="T586" s="11" t="s">
        <v>21</v>
      </c>
      <c r="U586" s="11" t="s">
        <v>22</v>
      </c>
      <c r="V586" s="11" t="s">
        <v>22</v>
      </c>
      <c r="W586" s="11" t="s">
        <v>23</v>
      </c>
      <c r="X586" s="11" t="s">
        <v>24</v>
      </c>
      <c r="Y586">
        <v>335</v>
      </c>
      <c r="Z586" t="e">
        <f t="shared" si="20"/>
        <v>#REF!</v>
      </c>
    </row>
    <row r="587" spans="1:26" x14ac:dyDescent="0.35">
      <c r="A587" s="24" t="str">
        <f>+IF(B587&lt;&gt;'Terminal Handling Charge'!$B$3,"",IF(COUNTIF(B:B,B587)&gt;0,COUNTIF(B$3:B587,B587),""))</f>
        <v/>
      </c>
      <c r="B587" s="24" t="str">
        <f t="shared" si="19"/>
        <v>Terminal Handling Charge - DestinationUruguay</v>
      </c>
      <c r="C587" s="24" t="s">
        <v>714</v>
      </c>
      <c r="D587" s="24" t="s">
        <v>747</v>
      </c>
      <c r="E587" s="1" t="s">
        <v>55</v>
      </c>
      <c r="F587" s="12" t="s">
        <v>757</v>
      </c>
      <c r="G587" s="13">
        <v>44866</v>
      </c>
      <c r="H587" s="11" t="s">
        <v>18</v>
      </c>
      <c r="I587" s="11" t="s">
        <v>18</v>
      </c>
      <c r="J587" s="11" t="s">
        <v>18</v>
      </c>
      <c r="K587" s="11" t="s">
        <v>19</v>
      </c>
      <c r="L587" s="11" t="s">
        <v>19</v>
      </c>
      <c r="M587" s="11" t="s">
        <v>19</v>
      </c>
      <c r="N587" s="11" t="s">
        <v>19</v>
      </c>
      <c r="O587" s="11" t="s">
        <v>647</v>
      </c>
      <c r="P587" s="11" t="s">
        <v>648</v>
      </c>
      <c r="Q587" s="11" t="s">
        <v>714</v>
      </c>
      <c r="R587" s="11" t="s">
        <v>27</v>
      </c>
      <c r="S587" s="20" t="s">
        <v>27</v>
      </c>
      <c r="T587" s="11" t="s">
        <v>28</v>
      </c>
      <c r="U587" s="11" t="s">
        <v>22</v>
      </c>
      <c r="V587" s="11" t="s">
        <v>22</v>
      </c>
      <c r="W587" s="11" t="s">
        <v>23</v>
      </c>
      <c r="X587" s="11" t="s">
        <v>24</v>
      </c>
      <c r="Y587">
        <v>375</v>
      </c>
      <c r="Z587" t="e">
        <f t="shared" si="20"/>
        <v>#REF!</v>
      </c>
    </row>
    <row r="588" spans="1:26" x14ac:dyDescent="0.35">
      <c r="A588" s="24" t="str">
        <f>+IF(B588&lt;&gt;'Terminal Handling Charge'!$B$3,"",IF(COUNTIF(B:B,B588)&gt;0,COUNTIF(B$3:B588,B588),""))</f>
        <v/>
      </c>
      <c r="B588" s="24" t="str">
        <f t="shared" si="19"/>
        <v>Terminal Handling Charge - DestinationMontenegro</v>
      </c>
      <c r="C588" s="24" t="s">
        <v>80</v>
      </c>
      <c r="D588" s="24" t="s">
        <v>747</v>
      </c>
      <c r="E588" s="1" t="s">
        <v>750</v>
      </c>
      <c r="F588" s="12" t="s">
        <v>31</v>
      </c>
      <c r="G588" s="13">
        <v>44866</v>
      </c>
      <c r="H588" s="11" t="s">
        <v>18</v>
      </c>
      <c r="I588" s="11" t="s">
        <v>18</v>
      </c>
      <c r="J588" s="11" t="s">
        <v>18</v>
      </c>
      <c r="K588" s="11" t="s">
        <v>19</v>
      </c>
      <c r="L588" s="11" t="s">
        <v>19</v>
      </c>
      <c r="M588" s="11" t="s">
        <v>81</v>
      </c>
      <c r="N588" s="11" t="s">
        <v>82</v>
      </c>
      <c r="O588" s="11" t="s">
        <v>79</v>
      </c>
      <c r="P588" s="11" t="s">
        <v>80</v>
      </c>
      <c r="Q588" s="11" t="s">
        <v>80</v>
      </c>
      <c r="R588" s="11" t="s">
        <v>762</v>
      </c>
      <c r="S588" s="20">
        <v>20</v>
      </c>
      <c r="T588" s="11" t="s">
        <v>34</v>
      </c>
      <c r="U588" s="11" t="s">
        <v>22</v>
      </c>
      <c r="V588" s="11" t="s">
        <v>22</v>
      </c>
      <c r="W588" s="11" t="s">
        <v>23</v>
      </c>
      <c r="X588" s="11" t="s">
        <v>31</v>
      </c>
      <c r="Y588">
        <v>235</v>
      </c>
      <c r="Z588" t="e">
        <f t="shared" si="20"/>
        <v>#REF!</v>
      </c>
    </row>
    <row r="589" spans="1:26" x14ac:dyDescent="0.35">
      <c r="A589" s="24" t="str">
        <f>+IF(B589&lt;&gt;'Terminal Handling Charge'!$B$3,"",IF(COUNTIF(B:B,B589)&gt;0,COUNTIF(B$3:B589,B589),""))</f>
        <v/>
      </c>
      <c r="B589" s="24" t="str">
        <f t="shared" si="19"/>
        <v>Terminal Handling Charge - DestinationMontenegro</v>
      </c>
      <c r="C589" s="24" t="s">
        <v>80</v>
      </c>
      <c r="D589" s="24" t="s">
        <v>747</v>
      </c>
      <c r="E589" s="1" t="s">
        <v>750</v>
      </c>
      <c r="F589" s="12" t="s">
        <v>31</v>
      </c>
      <c r="G589" s="13">
        <v>44866</v>
      </c>
      <c r="H589" s="11" t="s">
        <v>18</v>
      </c>
      <c r="I589" s="11" t="s">
        <v>18</v>
      </c>
      <c r="J589" s="11" t="s">
        <v>18</v>
      </c>
      <c r="K589" s="11" t="s">
        <v>19</v>
      </c>
      <c r="L589" s="11" t="s">
        <v>19</v>
      </c>
      <c r="M589" s="11" t="s">
        <v>81</v>
      </c>
      <c r="N589" s="11" t="s">
        <v>82</v>
      </c>
      <c r="O589" s="11" t="s">
        <v>79</v>
      </c>
      <c r="P589" s="11" t="s">
        <v>80</v>
      </c>
      <c r="Q589" s="11" t="s">
        <v>80</v>
      </c>
      <c r="R589" s="11" t="s">
        <v>40</v>
      </c>
      <c r="S589" s="20">
        <v>20</v>
      </c>
      <c r="T589" s="11" t="s">
        <v>34</v>
      </c>
      <c r="U589" s="11" t="s">
        <v>22</v>
      </c>
      <c r="V589" s="11" t="s">
        <v>22</v>
      </c>
      <c r="W589" s="11" t="s">
        <v>23</v>
      </c>
      <c r="X589" s="11" t="s">
        <v>31</v>
      </c>
      <c r="Y589">
        <v>235</v>
      </c>
      <c r="Z589" t="e">
        <f t="shared" si="20"/>
        <v>#REF!</v>
      </c>
    </row>
    <row r="590" spans="1:26" x14ac:dyDescent="0.35">
      <c r="A590" s="24" t="str">
        <f>+IF(B590&lt;&gt;'Terminal Handling Charge'!$B$3,"",IF(COUNTIF(B:B,B590)&gt;0,COUNTIF(B$3:B590,B590),""))</f>
        <v/>
      </c>
      <c r="B590" s="24" t="str">
        <f t="shared" si="19"/>
        <v>Terminal Handling Charge - DestinationMontenegro</v>
      </c>
      <c r="C590" s="24" t="s">
        <v>80</v>
      </c>
      <c r="D590" s="24" t="s">
        <v>747</v>
      </c>
      <c r="E590" s="1" t="s">
        <v>750</v>
      </c>
      <c r="F590" s="12" t="s">
        <v>31</v>
      </c>
      <c r="G590" s="13">
        <v>44866</v>
      </c>
      <c r="H590" s="11" t="s">
        <v>18</v>
      </c>
      <c r="I590" s="11" t="s">
        <v>18</v>
      </c>
      <c r="J590" s="11" t="s">
        <v>18</v>
      </c>
      <c r="K590" s="11" t="s">
        <v>19</v>
      </c>
      <c r="L590" s="11" t="s">
        <v>19</v>
      </c>
      <c r="M590" s="11" t="s">
        <v>81</v>
      </c>
      <c r="N590" s="11" t="s">
        <v>82</v>
      </c>
      <c r="O590" s="11" t="s">
        <v>79</v>
      </c>
      <c r="P590" s="11" t="s">
        <v>80</v>
      </c>
      <c r="Q590" s="11" t="s">
        <v>80</v>
      </c>
      <c r="R590" s="11" t="s">
        <v>38</v>
      </c>
      <c r="S590" s="20">
        <v>40</v>
      </c>
      <c r="T590" s="11" t="s">
        <v>34</v>
      </c>
      <c r="U590" s="11" t="s">
        <v>22</v>
      </c>
      <c r="V590" s="11" t="s">
        <v>22</v>
      </c>
      <c r="W590" s="11" t="s">
        <v>23</v>
      </c>
      <c r="X590" s="11" t="s">
        <v>31</v>
      </c>
      <c r="Y590">
        <v>240</v>
      </c>
      <c r="Z590" t="e">
        <f t="shared" si="20"/>
        <v>#REF!</v>
      </c>
    </row>
    <row r="591" spans="1:26" x14ac:dyDescent="0.35">
      <c r="A591" s="24" t="str">
        <f>+IF(B591&lt;&gt;'Terminal Handling Charge'!$B$3,"",IF(COUNTIF(B:B,B591)&gt;0,COUNTIF(B$3:B591,B591),""))</f>
        <v/>
      </c>
      <c r="B591" s="24" t="str">
        <f t="shared" si="19"/>
        <v>Terminal Handling Charge - DestinationMontenegro</v>
      </c>
      <c r="C591" s="24" t="s">
        <v>80</v>
      </c>
      <c r="D591" s="24" t="s">
        <v>747</v>
      </c>
      <c r="E591" s="1" t="s">
        <v>750</v>
      </c>
      <c r="F591" s="12" t="s">
        <v>31</v>
      </c>
      <c r="G591" s="13">
        <v>44866</v>
      </c>
      <c r="H591" s="11" t="s">
        <v>18</v>
      </c>
      <c r="I591" s="11" t="s">
        <v>18</v>
      </c>
      <c r="J591" s="11" t="s">
        <v>18</v>
      </c>
      <c r="K591" s="11" t="s">
        <v>19</v>
      </c>
      <c r="L591" s="11" t="s">
        <v>19</v>
      </c>
      <c r="M591" s="11" t="s">
        <v>81</v>
      </c>
      <c r="N591" s="11" t="s">
        <v>82</v>
      </c>
      <c r="O591" s="11" t="s">
        <v>79</v>
      </c>
      <c r="P591" s="11" t="s">
        <v>80</v>
      </c>
      <c r="Q591" s="11" t="s">
        <v>80</v>
      </c>
      <c r="R591" s="11" t="s">
        <v>20</v>
      </c>
      <c r="S591" s="20">
        <v>40</v>
      </c>
      <c r="T591" s="11" t="s">
        <v>34</v>
      </c>
      <c r="U591" s="11" t="s">
        <v>22</v>
      </c>
      <c r="V591" s="11" t="s">
        <v>22</v>
      </c>
      <c r="W591" s="11" t="s">
        <v>23</v>
      </c>
      <c r="X591" s="11" t="s">
        <v>31</v>
      </c>
      <c r="Y591">
        <v>240</v>
      </c>
      <c r="Z591" t="e">
        <f t="shared" si="20"/>
        <v>#REF!</v>
      </c>
    </row>
    <row r="592" spans="1:26" x14ac:dyDescent="0.35">
      <c r="A592" s="24" t="str">
        <f>+IF(B592&lt;&gt;'Terminal Handling Charge'!$B$3,"",IF(COUNTIF(B:B,B592)&gt;0,COUNTIF(B$3:B592,B592),""))</f>
        <v/>
      </c>
      <c r="B592" s="24" t="str">
        <f t="shared" si="19"/>
        <v>Terminal Handling Charge - DestinationMontenegro</v>
      </c>
      <c r="C592" s="24" t="s">
        <v>80</v>
      </c>
      <c r="D592" s="24" t="s">
        <v>747</v>
      </c>
      <c r="E592" s="1" t="s">
        <v>750</v>
      </c>
      <c r="F592" s="12" t="s">
        <v>31</v>
      </c>
      <c r="G592" s="13">
        <v>44866</v>
      </c>
      <c r="H592" s="11" t="s">
        <v>18</v>
      </c>
      <c r="I592" s="11" t="s">
        <v>18</v>
      </c>
      <c r="J592" s="11" t="s">
        <v>18</v>
      </c>
      <c r="K592" s="11" t="s">
        <v>19</v>
      </c>
      <c r="L592" s="11" t="s">
        <v>19</v>
      </c>
      <c r="M592" s="11" t="s">
        <v>81</v>
      </c>
      <c r="N592" s="11" t="s">
        <v>82</v>
      </c>
      <c r="O592" s="11" t="s">
        <v>79</v>
      </c>
      <c r="P592" s="11" t="s">
        <v>80</v>
      </c>
      <c r="Q592" s="11" t="s">
        <v>80</v>
      </c>
      <c r="R592" s="11" t="s">
        <v>65</v>
      </c>
      <c r="S592" s="20">
        <v>45</v>
      </c>
      <c r="T592" s="11" t="s">
        <v>34</v>
      </c>
      <c r="U592" s="11" t="s">
        <v>22</v>
      </c>
      <c r="V592" s="11" t="s">
        <v>22</v>
      </c>
      <c r="W592" s="11" t="s">
        <v>23</v>
      </c>
      <c r="X592" s="11" t="s">
        <v>31</v>
      </c>
      <c r="Y592">
        <v>240</v>
      </c>
      <c r="Z592" t="e">
        <f t="shared" si="20"/>
        <v>#REF!</v>
      </c>
    </row>
    <row r="593" spans="1:26" x14ac:dyDescent="0.35">
      <c r="A593" s="24" t="str">
        <f>+IF(B593&lt;&gt;'Terminal Handling Charge'!$B$3,"",IF(COUNTIF(B:B,B593)&gt;0,COUNTIF(B$3:B593,B593),""))</f>
        <v/>
      </c>
      <c r="B593" s="24" t="str">
        <f t="shared" si="19"/>
        <v>Terminal Handling Charge - DestinationMontenegro</v>
      </c>
      <c r="C593" s="24" t="s">
        <v>80</v>
      </c>
      <c r="D593" s="24" t="s">
        <v>747</v>
      </c>
      <c r="E593" s="1" t="s">
        <v>750</v>
      </c>
      <c r="F593" s="12" t="s">
        <v>31</v>
      </c>
      <c r="G593" s="13">
        <v>44866</v>
      </c>
      <c r="H593" s="11" t="s">
        <v>18</v>
      </c>
      <c r="I593" s="11" t="s">
        <v>18</v>
      </c>
      <c r="J593" s="11" t="s">
        <v>18</v>
      </c>
      <c r="K593" s="11" t="s">
        <v>19</v>
      </c>
      <c r="L593" s="11" t="s">
        <v>19</v>
      </c>
      <c r="M593" s="11" t="s">
        <v>81</v>
      </c>
      <c r="N593" s="11" t="s">
        <v>82</v>
      </c>
      <c r="O593" s="11" t="s">
        <v>79</v>
      </c>
      <c r="P593" s="11" t="s">
        <v>80</v>
      </c>
      <c r="Q593" s="11" t="s">
        <v>80</v>
      </c>
      <c r="R593" s="11" t="s">
        <v>40</v>
      </c>
      <c r="S593" s="20">
        <v>20</v>
      </c>
      <c r="T593" s="11" t="s">
        <v>21</v>
      </c>
      <c r="U593" s="11" t="s">
        <v>22</v>
      </c>
      <c r="V593" s="11" t="s">
        <v>22</v>
      </c>
      <c r="W593" s="11" t="s">
        <v>23</v>
      </c>
      <c r="X593" s="11" t="s">
        <v>31</v>
      </c>
      <c r="Y593">
        <v>170</v>
      </c>
      <c r="Z593" t="e">
        <f t="shared" si="20"/>
        <v>#REF!</v>
      </c>
    </row>
    <row r="594" spans="1:26" x14ac:dyDescent="0.35">
      <c r="A594" s="24" t="str">
        <f>+IF(B594&lt;&gt;'Terminal Handling Charge'!$B$3,"",IF(COUNTIF(B:B,B594)&gt;0,COUNTIF(B$3:B594,B594),""))</f>
        <v/>
      </c>
      <c r="B594" s="24" t="str">
        <f t="shared" si="19"/>
        <v>Terminal Handling Charge - DestinationMontenegro</v>
      </c>
      <c r="C594" s="24" t="s">
        <v>80</v>
      </c>
      <c r="D594" s="24" t="s">
        <v>747</v>
      </c>
      <c r="E594" s="1" t="s">
        <v>750</v>
      </c>
      <c r="F594" s="12" t="s">
        <v>31</v>
      </c>
      <c r="G594" s="13">
        <v>44866</v>
      </c>
      <c r="H594" s="11" t="s">
        <v>18</v>
      </c>
      <c r="I594" s="11" t="s">
        <v>18</v>
      </c>
      <c r="J594" s="11" t="s">
        <v>18</v>
      </c>
      <c r="K594" s="11" t="s">
        <v>19</v>
      </c>
      <c r="L594" s="11" t="s">
        <v>19</v>
      </c>
      <c r="M594" s="11" t="s">
        <v>81</v>
      </c>
      <c r="N594" s="11" t="s">
        <v>82</v>
      </c>
      <c r="O594" s="11" t="s">
        <v>79</v>
      </c>
      <c r="P594" s="11" t="s">
        <v>80</v>
      </c>
      <c r="Q594" s="11" t="s">
        <v>80</v>
      </c>
      <c r="R594" s="11" t="s">
        <v>20</v>
      </c>
      <c r="S594" s="20">
        <v>40</v>
      </c>
      <c r="T594" s="11" t="s">
        <v>21</v>
      </c>
      <c r="U594" s="11" t="s">
        <v>22</v>
      </c>
      <c r="V594" s="11" t="s">
        <v>22</v>
      </c>
      <c r="W594" s="11" t="s">
        <v>23</v>
      </c>
      <c r="X594" s="11" t="s">
        <v>31</v>
      </c>
      <c r="Y594">
        <v>175</v>
      </c>
      <c r="Z594" t="e">
        <f t="shared" si="20"/>
        <v>#REF!</v>
      </c>
    </row>
    <row r="595" spans="1:26" x14ac:dyDescent="0.35">
      <c r="A595" s="24" t="str">
        <f>+IF(B595&lt;&gt;'Terminal Handling Charge'!$B$3,"",IF(COUNTIF(B:B,B595)&gt;0,COUNTIF(B$3:B595,B595),""))</f>
        <v/>
      </c>
      <c r="B595" s="24" t="str">
        <f t="shared" si="19"/>
        <v>Terminal Handling Charge - DestinationMontenegro</v>
      </c>
      <c r="C595" s="24" t="s">
        <v>80</v>
      </c>
      <c r="D595" s="24" t="s">
        <v>747</v>
      </c>
      <c r="E595" s="1" t="s">
        <v>750</v>
      </c>
      <c r="F595" s="12" t="s">
        <v>31</v>
      </c>
      <c r="G595" s="13">
        <v>44866</v>
      </c>
      <c r="H595" s="11" t="s">
        <v>18</v>
      </c>
      <c r="I595" s="11" t="s">
        <v>18</v>
      </c>
      <c r="J595" s="11" t="s">
        <v>18</v>
      </c>
      <c r="K595" s="11" t="s">
        <v>19</v>
      </c>
      <c r="L595" s="11" t="s">
        <v>19</v>
      </c>
      <c r="M595" s="11" t="s">
        <v>81</v>
      </c>
      <c r="N595" s="11" t="s">
        <v>82</v>
      </c>
      <c r="O595" s="11" t="s">
        <v>79</v>
      </c>
      <c r="P595" s="11" t="s">
        <v>80</v>
      </c>
      <c r="Q595" s="11" t="s">
        <v>80</v>
      </c>
      <c r="R595" s="11" t="s">
        <v>65</v>
      </c>
      <c r="S595" s="20">
        <v>45</v>
      </c>
      <c r="T595" s="11" t="s">
        <v>21</v>
      </c>
      <c r="U595" s="11" t="s">
        <v>22</v>
      </c>
      <c r="V595" s="11" t="s">
        <v>22</v>
      </c>
      <c r="W595" s="11" t="s">
        <v>23</v>
      </c>
      <c r="X595" s="11" t="s">
        <v>31</v>
      </c>
      <c r="Y595">
        <v>175</v>
      </c>
      <c r="Z595" t="e">
        <f t="shared" si="20"/>
        <v>#REF!</v>
      </c>
    </row>
    <row r="596" spans="1:26" x14ac:dyDescent="0.35">
      <c r="A596" s="24" t="str">
        <f>+IF(B596&lt;&gt;'Terminal Handling Charge'!$B$3,"",IF(COUNTIF(B:B,B596)&gt;0,COUNTIF(B$3:B596,B596),""))</f>
        <v/>
      </c>
      <c r="B596" s="24" t="str">
        <f t="shared" si="19"/>
        <v>Terminal Handling Charge - DestinationMontenegro</v>
      </c>
      <c r="C596" s="24" t="s">
        <v>80</v>
      </c>
      <c r="D596" s="24" t="s">
        <v>747</v>
      </c>
      <c r="E596" s="1" t="s">
        <v>750</v>
      </c>
      <c r="F596" s="12" t="s">
        <v>31</v>
      </c>
      <c r="G596" s="13">
        <v>44866</v>
      </c>
      <c r="H596" s="11" t="s">
        <v>18</v>
      </c>
      <c r="I596" s="11" t="s">
        <v>18</v>
      </c>
      <c r="J596" s="11" t="s">
        <v>18</v>
      </c>
      <c r="K596" s="11" t="s">
        <v>19</v>
      </c>
      <c r="L596" s="11" t="s">
        <v>19</v>
      </c>
      <c r="M596" s="11" t="s">
        <v>81</v>
      </c>
      <c r="N596" s="11" t="s">
        <v>82</v>
      </c>
      <c r="O596" s="11" t="s">
        <v>79</v>
      </c>
      <c r="P596" s="11" t="s">
        <v>80</v>
      </c>
      <c r="Q596" s="11" t="s">
        <v>80</v>
      </c>
      <c r="R596" s="11" t="s">
        <v>762</v>
      </c>
      <c r="S596" s="20">
        <v>20</v>
      </c>
      <c r="T596" s="11" t="s">
        <v>28</v>
      </c>
      <c r="U596" s="11" t="s">
        <v>22</v>
      </c>
      <c r="V596" s="11" t="s">
        <v>22</v>
      </c>
      <c r="W596" s="11" t="s">
        <v>23</v>
      </c>
      <c r="X596" s="11" t="s">
        <v>31</v>
      </c>
      <c r="Y596">
        <v>315</v>
      </c>
      <c r="Z596" t="e">
        <f t="shared" si="20"/>
        <v>#REF!</v>
      </c>
    </row>
    <row r="597" spans="1:26" x14ac:dyDescent="0.35">
      <c r="A597" s="24" t="str">
        <f>+IF(B597&lt;&gt;'Terminal Handling Charge'!$B$3,"",IF(COUNTIF(B:B,B597)&gt;0,COUNTIF(B$3:B597,B597),""))</f>
        <v/>
      </c>
      <c r="B597" s="24" t="str">
        <f t="shared" si="19"/>
        <v>Terminal Handling Charge - DestinationMontenegro</v>
      </c>
      <c r="C597" s="24" t="s">
        <v>80</v>
      </c>
      <c r="D597" s="24" t="s">
        <v>747</v>
      </c>
      <c r="E597" s="1" t="s">
        <v>750</v>
      </c>
      <c r="F597" s="12" t="s">
        <v>31</v>
      </c>
      <c r="G597" s="13">
        <v>44866</v>
      </c>
      <c r="H597" s="11" t="s">
        <v>18</v>
      </c>
      <c r="I597" s="11" t="s">
        <v>18</v>
      </c>
      <c r="J597" s="11" t="s">
        <v>18</v>
      </c>
      <c r="K597" s="11" t="s">
        <v>19</v>
      </c>
      <c r="L597" s="11" t="s">
        <v>19</v>
      </c>
      <c r="M597" s="11" t="s">
        <v>81</v>
      </c>
      <c r="N597" s="11" t="s">
        <v>82</v>
      </c>
      <c r="O597" s="11" t="s">
        <v>79</v>
      </c>
      <c r="P597" s="11" t="s">
        <v>80</v>
      </c>
      <c r="Q597" s="11" t="s">
        <v>80</v>
      </c>
      <c r="R597" s="11" t="s">
        <v>38</v>
      </c>
      <c r="S597" s="20">
        <v>40</v>
      </c>
      <c r="T597" s="11" t="s">
        <v>28</v>
      </c>
      <c r="U597" s="11" t="s">
        <v>22</v>
      </c>
      <c r="V597" s="11" t="s">
        <v>22</v>
      </c>
      <c r="W597" s="11" t="s">
        <v>23</v>
      </c>
      <c r="X597" s="11" t="s">
        <v>31</v>
      </c>
      <c r="Y597">
        <v>315</v>
      </c>
      <c r="Z597" t="e">
        <f t="shared" si="20"/>
        <v>#REF!</v>
      </c>
    </row>
    <row r="598" spans="1:26" x14ac:dyDescent="0.35">
      <c r="A598" s="24" t="str">
        <f>+IF(B598&lt;&gt;'Terminal Handling Charge'!$B$3,"",IF(COUNTIF(B:B,B598)&gt;0,COUNTIF(B$3:B598,B598),""))</f>
        <v/>
      </c>
      <c r="B598" s="24" t="str">
        <f t="shared" si="19"/>
        <v>Terminal Handling Charge - DestinationNetherlands</v>
      </c>
      <c r="C598" s="24" t="s">
        <v>693</v>
      </c>
      <c r="D598" s="24" t="s">
        <v>747</v>
      </c>
      <c r="E598" s="1" t="s">
        <v>752</v>
      </c>
      <c r="F598" s="12" t="s">
        <v>31</v>
      </c>
      <c r="G598" s="13">
        <v>44866</v>
      </c>
      <c r="H598" s="11" t="s">
        <v>18</v>
      </c>
      <c r="I598" s="11" t="s">
        <v>18</v>
      </c>
      <c r="J598" s="11" t="s">
        <v>18</v>
      </c>
      <c r="K598" s="11" t="s">
        <v>19</v>
      </c>
      <c r="L598" s="11" t="s">
        <v>19</v>
      </c>
      <c r="M598" s="11" t="s">
        <v>19</v>
      </c>
      <c r="N598" s="11" t="s">
        <v>19</v>
      </c>
      <c r="O598" s="11" t="s">
        <v>541</v>
      </c>
      <c r="P598" s="11" t="s">
        <v>542</v>
      </c>
      <c r="Q598" s="11" t="s">
        <v>693</v>
      </c>
      <c r="R598" s="11" t="s">
        <v>30</v>
      </c>
      <c r="S598" s="20" t="s">
        <v>30</v>
      </c>
      <c r="T598" s="11" t="s">
        <v>21</v>
      </c>
      <c r="U598" s="11" t="s">
        <v>22</v>
      </c>
      <c r="V598" s="11" t="s">
        <v>22</v>
      </c>
      <c r="W598" s="11" t="s">
        <v>23</v>
      </c>
      <c r="X598" s="11" t="s">
        <v>31</v>
      </c>
      <c r="Y598">
        <v>250</v>
      </c>
      <c r="Z598" t="e">
        <f t="shared" si="20"/>
        <v>#REF!</v>
      </c>
    </row>
    <row r="599" spans="1:26" x14ac:dyDescent="0.35">
      <c r="A599" s="24" t="str">
        <f>+IF(B599&lt;&gt;'Terminal Handling Charge'!$B$3,"",IF(COUNTIF(B:B,B599)&gt;0,COUNTIF(B$3:B599,B599),""))</f>
        <v/>
      </c>
      <c r="B599" s="24" t="str">
        <f t="shared" si="19"/>
        <v>Terminal Handling Charge - DestinationNetherlands</v>
      </c>
      <c r="C599" s="24" t="s">
        <v>693</v>
      </c>
      <c r="D599" s="24" t="s">
        <v>747</v>
      </c>
      <c r="E599" s="1" t="s">
        <v>752</v>
      </c>
      <c r="F599" s="12" t="s">
        <v>31</v>
      </c>
      <c r="G599" s="13">
        <v>44866</v>
      </c>
      <c r="H599" s="11" t="s">
        <v>18</v>
      </c>
      <c r="I599" s="11" t="s">
        <v>18</v>
      </c>
      <c r="J599" s="11" t="s">
        <v>18</v>
      </c>
      <c r="K599" s="11" t="s">
        <v>19</v>
      </c>
      <c r="L599" s="11" t="s">
        <v>19</v>
      </c>
      <c r="M599" s="11" t="s">
        <v>19</v>
      </c>
      <c r="N599" s="11" t="s">
        <v>19</v>
      </c>
      <c r="O599" s="11" t="s">
        <v>541</v>
      </c>
      <c r="P599" s="11" t="s">
        <v>542</v>
      </c>
      <c r="Q599" s="11" t="s">
        <v>693</v>
      </c>
      <c r="R599" s="11" t="s">
        <v>27</v>
      </c>
      <c r="S599" s="20" t="s">
        <v>27</v>
      </c>
      <c r="T599" s="11" t="s">
        <v>28</v>
      </c>
      <c r="U599" s="11" t="s">
        <v>22</v>
      </c>
      <c r="V599" s="11" t="s">
        <v>22</v>
      </c>
      <c r="W599" s="11" t="s">
        <v>23</v>
      </c>
      <c r="X599" s="11" t="s">
        <v>31</v>
      </c>
      <c r="Y599">
        <v>350</v>
      </c>
      <c r="Z599" t="e">
        <f t="shared" si="20"/>
        <v>#REF!</v>
      </c>
    </row>
    <row r="600" spans="1:26" x14ac:dyDescent="0.35">
      <c r="A600" s="24" t="str">
        <f>+IF(B600&lt;&gt;'Terminal Handling Charge'!$B$3,"",IF(COUNTIF(B:B,B600)&gt;0,COUNTIF(B$3:B600,B600),""))</f>
        <v/>
      </c>
      <c r="B600" s="24" t="str">
        <f t="shared" si="19"/>
        <v>Terminal Handling Charge - DestinationTurkey</v>
      </c>
      <c r="C600" s="30" t="s">
        <v>621</v>
      </c>
      <c r="D600" s="24" t="s">
        <v>747</v>
      </c>
      <c r="E600" s="24" t="s">
        <v>17</v>
      </c>
      <c r="F600" s="12" t="s">
        <v>31</v>
      </c>
      <c r="G600" s="13">
        <v>44866</v>
      </c>
      <c r="H600" s="11" t="s">
        <v>18</v>
      </c>
      <c r="I600" s="11" t="s">
        <v>18</v>
      </c>
      <c r="J600" s="11" t="s">
        <v>18</v>
      </c>
      <c r="K600" s="11" t="s">
        <v>19</v>
      </c>
      <c r="L600" s="11" t="s">
        <v>19</v>
      </c>
      <c r="M600" s="11" t="s">
        <v>19</v>
      </c>
      <c r="N600" s="11" t="s">
        <v>19</v>
      </c>
      <c r="O600" s="11" t="s">
        <v>194</v>
      </c>
      <c r="P600" s="11" t="s">
        <v>195</v>
      </c>
      <c r="Q600" s="11" t="s">
        <v>621</v>
      </c>
      <c r="R600" s="11" t="s">
        <v>30</v>
      </c>
      <c r="S600" s="11" t="s">
        <v>30</v>
      </c>
      <c r="T600" s="11" t="s">
        <v>34</v>
      </c>
      <c r="U600" s="11" t="s">
        <v>22</v>
      </c>
      <c r="V600" s="11" t="s">
        <v>22</v>
      </c>
      <c r="W600" s="11" t="s">
        <v>23</v>
      </c>
      <c r="X600" s="11" t="s">
        <v>24</v>
      </c>
      <c r="Y600">
        <v>430</v>
      </c>
      <c r="Z600" t="e">
        <f t="shared" si="20"/>
        <v>#REF!</v>
      </c>
    </row>
    <row r="601" spans="1:26" x14ac:dyDescent="0.35">
      <c r="A601" s="24" t="str">
        <f>+IF(B601&lt;&gt;'Terminal Handling Charge'!$B$3,"",IF(COUNTIF(B:B,B601)&gt;0,COUNTIF(B$3:B601,B601),""))</f>
        <v/>
      </c>
      <c r="B601" s="24" t="str">
        <f t="shared" si="19"/>
        <v>Terminal Handling Charge - DestinationTurkey</v>
      </c>
      <c r="C601" s="30" t="s">
        <v>621</v>
      </c>
      <c r="D601" s="24" t="s">
        <v>747</v>
      </c>
      <c r="E601" s="24" t="s">
        <v>17</v>
      </c>
      <c r="F601" s="12" t="s">
        <v>31</v>
      </c>
      <c r="G601" s="13">
        <v>44866</v>
      </c>
      <c r="H601" s="11" t="s">
        <v>18</v>
      </c>
      <c r="I601" s="11" t="s">
        <v>18</v>
      </c>
      <c r="J601" s="11" t="s">
        <v>18</v>
      </c>
      <c r="K601" s="11" t="s">
        <v>19</v>
      </c>
      <c r="L601" s="11" t="s">
        <v>19</v>
      </c>
      <c r="M601" s="11" t="s">
        <v>19</v>
      </c>
      <c r="N601" s="11" t="s">
        <v>19</v>
      </c>
      <c r="O601" s="11" t="s">
        <v>194</v>
      </c>
      <c r="P601" s="11" t="s">
        <v>195</v>
      </c>
      <c r="Q601" s="11" t="s">
        <v>621</v>
      </c>
      <c r="R601" s="11" t="s">
        <v>27</v>
      </c>
      <c r="S601" s="11" t="s">
        <v>27</v>
      </c>
      <c r="T601" s="11" t="s">
        <v>34</v>
      </c>
      <c r="U601" s="11" t="s">
        <v>22</v>
      </c>
      <c r="V601" s="11" t="s">
        <v>22</v>
      </c>
      <c r="W601" s="11" t="s">
        <v>23</v>
      </c>
      <c r="X601" s="11" t="s">
        <v>24</v>
      </c>
      <c r="Y601">
        <v>430</v>
      </c>
      <c r="Z601" t="e">
        <f t="shared" si="20"/>
        <v>#REF!</v>
      </c>
    </row>
    <row r="602" spans="1:26" x14ac:dyDescent="0.35">
      <c r="A602" s="24" t="str">
        <f>+IF(B602&lt;&gt;'Terminal Handling Charge'!$B$3,"",IF(COUNTIF(B:B,B602)&gt;0,COUNTIF(B$3:B602,B602),""))</f>
        <v/>
      </c>
      <c r="B602" s="24" t="str">
        <f t="shared" si="19"/>
        <v>Terminal Handling Charge - DestinationTurkey</v>
      </c>
      <c r="C602" s="30" t="s">
        <v>621</v>
      </c>
      <c r="D602" s="24" t="s">
        <v>747</v>
      </c>
      <c r="E602" s="24" t="s">
        <v>17</v>
      </c>
      <c r="F602" s="12" t="s">
        <v>31</v>
      </c>
      <c r="G602" s="13">
        <v>44866</v>
      </c>
      <c r="H602" s="11" t="s">
        <v>18</v>
      </c>
      <c r="I602" s="11" t="s">
        <v>18</v>
      </c>
      <c r="J602" s="11" t="s">
        <v>18</v>
      </c>
      <c r="K602" s="11" t="s">
        <v>19</v>
      </c>
      <c r="L602" s="11" t="s">
        <v>19</v>
      </c>
      <c r="M602" s="11" t="s">
        <v>19</v>
      </c>
      <c r="N602" s="11" t="s">
        <v>19</v>
      </c>
      <c r="O602" s="11" t="s">
        <v>194</v>
      </c>
      <c r="P602" s="11" t="s">
        <v>195</v>
      </c>
      <c r="Q602" s="11" t="s">
        <v>621</v>
      </c>
      <c r="R602" s="11" t="s">
        <v>30</v>
      </c>
      <c r="S602" s="11" t="s">
        <v>30</v>
      </c>
      <c r="T602" s="11" t="s">
        <v>21</v>
      </c>
      <c r="U602" s="11" t="s">
        <v>22</v>
      </c>
      <c r="V602" s="11" t="s">
        <v>22</v>
      </c>
      <c r="W602" s="11" t="s">
        <v>23</v>
      </c>
      <c r="X602" s="11" t="s">
        <v>24</v>
      </c>
      <c r="Y602">
        <v>320</v>
      </c>
      <c r="Z602" t="e">
        <f t="shared" si="20"/>
        <v>#REF!</v>
      </c>
    </row>
    <row r="603" spans="1:26" x14ac:dyDescent="0.35">
      <c r="A603" s="24" t="str">
        <f>+IF(B603&lt;&gt;'Terminal Handling Charge'!$B$3,"",IF(COUNTIF(B:B,B603)&gt;0,COUNTIF(B$3:B603,B603),""))</f>
        <v/>
      </c>
      <c r="B603" s="24" t="str">
        <f t="shared" si="19"/>
        <v>Terminal Handling Charge - DestinationTurkey</v>
      </c>
      <c r="C603" s="30" t="s">
        <v>621</v>
      </c>
      <c r="D603" s="24" t="s">
        <v>747</v>
      </c>
      <c r="E603" s="24" t="s">
        <v>17</v>
      </c>
      <c r="F603" s="12" t="s">
        <v>31</v>
      </c>
      <c r="G603" s="13">
        <v>44866</v>
      </c>
      <c r="H603" s="11" t="s">
        <v>18</v>
      </c>
      <c r="I603" s="11" t="s">
        <v>18</v>
      </c>
      <c r="J603" s="11" t="s">
        <v>18</v>
      </c>
      <c r="K603" s="11" t="s">
        <v>19</v>
      </c>
      <c r="L603" s="11" t="s">
        <v>19</v>
      </c>
      <c r="M603" s="11" t="s">
        <v>19</v>
      </c>
      <c r="N603" s="11" t="s">
        <v>19</v>
      </c>
      <c r="O603" s="11" t="s">
        <v>194</v>
      </c>
      <c r="P603" s="11" t="s">
        <v>195</v>
      </c>
      <c r="Q603" s="11" t="s">
        <v>621</v>
      </c>
      <c r="R603" s="11" t="s">
        <v>27</v>
      </c>
      <c r="S603" s="11" t="s">
        <v>27</v>
      </c>
      <c r="T603" s="11" t="s">
        <v>28</v>
      </c>
      <c r="U603" s="11" t="s">
        <v>22</v>
      </c>
      <c r="V603" s="11" t="s">
        <v>22</v>
      </c>
      <c r="W603" s="11" t="s">
        <v>23</v>
      </c>
      <c r="X603" s="11" t="s">
        <v>24</v>
      </c>
      <c r="Y603">
        <v>430</v>
      </c>
      <c r="Z603" t="e">
        <f t="shared" si="20"/>
        <v>#REF!</v>
      </c>
    </row>
    <row r="604" spans="1:26" x14ac:dyDescent="0.35">
      <c r="A604" s="24" t="str">
        <f>+IF(B604&lt;&gt;'Terminal Handling Charge'!$B$3,"",IF(COUNTIF(B:B,B604)&gt;0,COUNTIF(B$3:B604,B604),""))</f>
        <v/>
      </c>
      <c r="B604" s="24" t="str">
        <f t="shared" si="19"/>
        <v>Terminal Handling Charge - DestinationSpain</v>
      </c>
      <c r="C604" s="24" t="s">
        <v>669</v>
      </c>
      <c r="D604" s="24" t="s">
        <v>747</v>
      </c>
      <c r="E604" s="1" t="s">
        <v>753</v>
      </c>
      <c r="F604" s="12" t="s">
        <v>31</v>
      </c>
      <c r="G604" s="13">
        <v>44866</v>
      </c>
      <c r="H604" s="11" t="s">
        <v>18</v>
      </c>
      <c r="I604" s="11" t="s">
        <v>18</v>
      </c>
      <c r="J604" s="11" t="s">
        <v>18</v>
      </c>
      <c r="K604" s="11" t="s">
        <v>19</v>
      </c>
      <c r="L604" s="11" t="s">
        <v>19</v>
      </c>
      <c r="M604" s="11" t="s">
        <v>19</v>
      </c>
      <c r="N604" s="11" t="s">
        <v>19</v>
      </c>
      <c r="O604" s="11" t="s">
        <v>577</v>
      </c>
      <c r="P604" s="11" t="s">
        <v>578</v>
      </c>
      <c r="Q604" s="11" t="s">
        <v>669</v>
      </c>
      <c r="R604" s="11" t="s">
        <v>30</v>
      </c>
      <c r="S604" s="20" t="s">
        <v>30</v>
      </c>
      <c r="T604" s="11" t="s">
        <v>21</v>
      </c>
      <c r="U604" s="11" t="s">
        <v>22</v>
      </c>
      <c r="V604" s="11" t="s">
        <v>22</v>
      </c>
      <c r="W604" s="11" t="s">
        <v>23</v>
      </c>
      <c r="X604" s="11" t="s">
        <v>31</v>
      </c>
      <c r="Y604">
        <v>245</v>
      </c>
      <c r="Z604" t="e">
        <f t="shared" si="20"/>
        <v>#REF!</v>
      </c>
    </row>
    <row r="605" spans="1:26" x14ac:dyDescent="0.35">
      <c r="A605" s="24" t="str">
        <f>+IF(B605&lt;&gt;'Terminal Handling Charge'!$B$3,"",IF(COUNTIF(B:B,B605)&gt;0,COUNTIF(B$3:B605,B605),""))</f>
        <v/>
      </c>
      <c r="B605" s="24" t="str">
        <f t="shared" si="19"/>
        <v>Terminal Handling Charge - DestinationSpain</v>
      </c>
      <c r="C605" s="24" t="s">
        <v>669</v>
      </c>
      <c r="D605" s="24" t="s">
        <v>747</v>
      </c>
      <c r="E605" s="1" t="s">
        <v>753</v>
      </c>
      <c r="F605" s="12" t="s">
        <v>31</v>
      </c>
      <c r="G605" s="13">
        <v>44866</v>
      </c>
      <c r="H605" s="11" t="s">
        <v>18</v>
      </c>
      <c r="I605" s="11" t="s">
        <v>18</v>
      </c>
      <c r="J605" s="11" t="s">
        <v>18</v>
      </c>
      <c r="K605" s="11" t="s">
        <v>19</v>
      </c>
      <c r="L605" s="11" t="s">
        <v>19</v>
      </c>
      <c r="M605" s="11" t="s">
        <v>19</v>
      </c>
      <c r="N605" s="11" t="s">
        <v>19</v>
      </c>
      <c r="O605" s="11" t="s">
        <v>577</v>
      </c>
      <c r="P605" s="11" t="s">
        <v>578</v>
      </c>
      <c r="Q605" s="11" t="s">
        <v>669</v>
      </c>
      <c r="R605" s="11" t="s">
        <v>27</v>
      </c>
      <c r="S605" s="20" t="s">
        <v>27</v>
      </c>
      <c r="T605" s="11" t="s">
        <v>28</v>
      </c>
      <c r="U605" s="11" t="s">
        <v>22</v>
      </c>
      <c r="V605" s="11" t="s">
        <v>22</v>
      </c>
      <c r="W605" s="11" t="s">
        <v>23</v>
      </c>
      <c r="X605" s="11" t="s">
        <v>31</v>
      </c>
      <c r="Y605">
        <v>340</v>
      </c>
      <c r="Z605" t="e">
        <f t="shared" si="20"/>
        <v>#REF!</v>
      </c>
    </row>
    <row r="606" spans="1:26" x14ac:dyDescent="0.35">
      <c r="A606" s="24" t="str">
        <f>+IF(B606&lt;&gt;'Terminal Handling Charge'!$B$3,"",IF(COUNTIF(B:B,B606)&gt;0,COUNTIF(B$3:B606,B606),""))</f>
        <v/>
      </c>
      <c r="B606" s="24" t="str">
        <f t="shared" si="19"/>
        <v>Terminal Handling Charge - DestinationChile</v>
      </c>
      <c r="C606" s="24" t="s">
        <v>724</v>
      </c>
      <c r="D606" s="24" t="s">
        <v>747</v>
      </c>
      <c r="E606" s="1" t="s">
        <v>227</v>
      </c>
      <c r="F606" s="12" t="s">
        <v>757</v>
      </c>
      <c r="G606" s="13">
        <v>44866</v>
      </c>
      <c r="H606" s="11" t="s">
        <v>18</v>
      </c>
      <c r="I606" s="11" t="s">
        <v>18</v>
      </c>
      <c r="J606" s="11" t="s">
        <v>18</v>
      </c>
      <c r="K606" s="11" t="s">
        <v>19</v>
      </c>
      <c r="L606" s="11" t="s">
        <v>19</v>
      </c>
      <c r="M606" s="11" t="s">
        <v>19</v>
      </c>
      <c r="N606" s="11" t="s">
        <v>19</v>
      </c>
      <c r="O606" s="11" t="s">
        <v>614</v>
      </c>
      <c r="P606" s="11" t="s">
        <v>615</v>
      </c>
      <c r="Q606" s="11" t="s">
        <v>724</v>
      </c>
      <c r="R606" s="11" t="s">
        <v>30</v>
      </c>
      <c r="S606" s="20" t="s">
        <v>30</v>
      </c>
      <c r="T606" s="11" t="s">
        <v>21</v>
      </c>
      <c r="U606" s="11" t="s">
        <v>22</v>
      </c>
      <c r="V606" s="11" t="s">
        <v>22</v>
      </c>
      <c r="W606" s="11" t="s">
        <v>23</v>
      </c>
      <c r="X606" s="11" t="s">
        <v>24</v>
      </c>
      <c r="Y606">
        <v>140</v>
      </c>
      <c r="Z606" t="e">
        <f>#REF!+1</f>
        <v>#REF!</v>
      </c>
    </row>
    <row r="607" spans="1:26" x14ac:dyDescent="0.35">
      <c r="A607" s="24" t="str">
        <f>+IF(B607&lt;&gt;'Terminal Handling Charge'!$B$3,"",IF(COUNTIF(B:B,B607)&gt;0,COUNTIF(B$3:B607,B607),""))</f>
        <v/>
      </c>
      <c r="B607" s="24" t="str">
        <f t="shared" si="19"/>
        <v>Terminal Handling Charge - DestinationChile</v>
      </c>
      <c r="C607" s="24" t="s">
        <v>724</v>
      </c>
      <c r="D607" s="24" t="s">
        <v>747</v>
      </c>
      <c r="E607" s="1" t="s">
        <v>227</v>
      </c>
      <c r="F607" s="12" t="s">
        <v>757</v>
      </c>
      <c r="G607" s="13">
        <v>44866</v>
      </c>
      <c r="H607" s="11" t="s">
        <v>18</v>
      </c>
      <c r="I607" s="11" t="s">
        <v>18</v>
      </c>
      <c r="J607" s="11" t="s">
        <v>18</v>
      </c>
      <c r="K607" s="11" t="s">
        <v>19</v>
      </c>
      <c r="L607" s="11" t="s">
        <v>19</v>
      </c>
      <c r="M607" s="11" t="s">
        <v>19</v>
      </c>
      <c r="N607" s="11" t="s">
        <v>19</v>
      </c>
      <c r="O607" s="11" t="s">
        <v>614</v>
      </c>
      <c r="P607" s="11" t="s">
        <v>615</v>
      </c>
      <c r="Q607" s="11" t="s">
        <v>724</v>
      </c>
      <c r="R607" s="11" t="s">
        <v>27</v>
      </c>
      <c r="S607" s="20" t="s">
        <v>27</v>
      </c>
      <c r="T607" s="11" t="s">
        <v>28</v>
      </c>
      <c r="U607" s="11" t="s">
        <v>22</v>
      </c>
      <c r="V607" s="11" t="s">
        <v>22</v>
      </c>
      <c r="W607" s="11" t="s">
        <v>23</v>
      </c>
      <c r="X607" s="11" t="s">
        <v>24</v>
      </c>
      <c r="Y607">
        <v>270</v>
      </c>
      <c r="Z607" t="e">
        <f t="shared" si="20"/>
        <v>#REF!</v>
      </c>
    </row>
    <row r="608" spans="1:26" x14ac:dyDescent="0.35">
      <c r="A608" s="24" t="str">
        <f>+IF(B608&lt;&gt;'Terminal Handling Charge'!$B$3,"",IF(COUNTIF(B:B,B608)&gt;0,COUNTIF(B$3:B608,B608),""))</f>
        <v/>
      </c>
      <c r="B608" s="24" t="str">
        <f t="shared" si="19"/>
        <v>Terminal Handling Charge - DestinationFrance</v>
      </c>
      <c r="C608" s="24" t="s">
        <v>710</v>
      </c>
      <c r="D608" s="24" t="s">
        <v>747</v>
      </c>
      <c r="E608" s="1" t="s">
        <v>753</v>
      </c>
      <c r="F608" s="12" t="s">
        <v>31</v>
      </c>
      <c r="G608" s="13">
        <v>44866</v>
      </c>
      <c r="H608" s="11" t="s">
        <v>18</v>
      </c>
      <c r="I608" s="11" t="s">
        <v>18</v>
      </c>
      <c r="J608" s="11" t="s">
        <v>18</v>
      </c>
      <c r="K608" s="11" t="s">
        <v>19</v>
      </c>
      <c r="L608" s="11" t="s">
        <v>19</v>
      </c>
      <c r="M608" s="11" t="s">
        <v>19</v>
      </c>
      <c r="N608" s="11" t="s">
        <v>19</v>
      </c>
      <c r="O608" s="11" t="s">
        <v>370</v>
      </c>
      <c r="P608" s="11" t="s">
        <v>371</v>
      </c>
      <c r="Q608" s="11" t="s">
        <v>710</v>
      </c>
      <c r="R608" s="11" t="s">
        <v>56</v>
      </c>
      <c r="S608" s="20">
        <v>20</v>
      </c>
      <c r="T608" s="11" t="s">
        <v>21</v>
      </c>
      <c r="U608" s="11" t="s">
        <v>22</v>
      </c>
      <c r="V608" s="11" t="s">
        <v>22</v>
      </c>
      <c r="W608" s="11" t="s">
        <v>23</v>
      </c>
      <c r="X608" s="11" t="s">
        <v>31</v>
      </c>
      <c r="Y608">
        <v>315</v>
      </c>
      <c r="Z608" t="e">
        <f t="shared" si="20"/>
        <v>#REF!</v>
      </c>
    </row>
    <row r="609" spans="1:26" x14ac:dyDescent="0.35">
      <c r="A609" s="24" t="str">
        <f>+IF(B609&lt;&gt;'Terminal Handling Charge'!$B$3,"",IF(COUNTIF(B:B,B609)&gt;0,COUNTIF(B$3:B609,B609),""))</f>
        <v/>
      </c>
      <c r="B609" s="24" t="str">
        <f t="shared" si="19"/>
        <v>Terminal Handling Charge - DestinationFrance</v>
      </c>
      <c r="C609" s="24" t="s">
        <v>710</v>
      </c>
      <c r="D609" s="24" t="s">
        <v>747</v>
      </c>
      <c r="E609" s="1" t="s">
        <v>753</v>
      </c>
      <c r="F609" s="12" t="s">
        <v>31</v>
      </c>
      <c r="G609" s="13">
        <v>44866</v>
      </c>
      <c r="H609" s="11" t="s">
        <v>18</v>
      </c>
      <c r="I609" s="11" t="s">
        <v>18</v>
      </c>
      <c r="J609" s="11" t="s">
        <v>18</v>
      </c>
      <c r="K609" s="11" t="s">
        <v>19</v>
      </c>
      <c r="L609" s="11" t="s">
        <v>19</v>
      </c>
      <c r="M609" s="11" t="s">
        <v>19</v>
      </c>
      <c r="N609" s="11" t="s">
        <v>19</v>
      </c>
      <c r="O609" s="11" t="s">
        <v>370</v>
      </c>
      <c r="P609" s="11" t="s">
        <v>371</v>
      </c>
      <c r="Q609" s="11" t="s">
        <v>710</v>
      </c>
      <c r="R609" s="11" t="s">
        <v>30</v>
      </c>
      <c r="S609" s="20" t="s">
        <v>30</v>
      </c>
      <c r="T609" s="11" t="s">
        <v>21</v>
      </c>
      <c r="U609" s="11" t="s">
        <v>22</v>
      </c>
      <c r="V609" s="11" t="s">
        <v>22</v>
      </c>
      <c r="W609" s="11" t="s">
        <v>23</v>
      </c>
      <c r="X609" s="11" t="s">
        <v>31</v>
      </c>
      <c r="Y609">
        <v>240</v>
      </c>
      <c r="Z609" t="e">
        <f t="shared" si="20"/>
        <v>#REF!</v>
      </c>
    </row>
    <row r="610" spans="1:26" x14ac:dyDescent="0.35">
      <c r="A610" s="24" t="str">
        <f>+IF(B610&lt;&gt;'Terminal Handling Charge'!$B$3,"",IF(COUNTIF(B:B,B610)&gt;0,COUNTIF(B$3:B610,B610),""))</f>
        <v/>
      </c>
      <c r="B610" s="24" t="str">
        <f t="shared" si="19"/>
        <v>Terminal Handling Charge - DestinationFrance</v>
      </c>
      <c r="C610" s="24" t="s">
        <v>710</v>
      </c>
      <c r="D610" s="24" t="s">
        <v>747</v>
      </c>
      <c r="E610" s="1" t="s">
        <v>753</v>
      </c>
      <c r="F610" s="12" t="s">
        <v>31</v>
      </c>
      <c r="G610" s="13">
        <v>44866</v>
      </c>
      <c r="H610" s="11" t="s">
        <v>18</v>
      </c>
      <c r="I610" s="11" t="s">
        <v>18</v>
      </c>
      <c r="J610" s="11" t="s">
        <v>18</v>
      </c>
      <c r="K610" s="11" t="s">
        <v>19</v>
      </c>
      <c r="L610" s="11" t="s">
        <v>19</v>
      </c>
      <c r="M610" s="11" t="s">
        <v>19</v>
      </c>
      <c r="N610" s="11" t="s">
        <v>19</v>
      </c>
      <c r="O610" s="11" t="s">
        <v>370</v>
      </c>
      <c r="P610" s="11" t="s">
        <v>371</v>
      </c>
      <c r="Q610" s="11" t="s">
        <v>710</v>
      </c>
      <c r="R610" s="11" t="s">
        <v>27</v>
      </c>
      <c r="S610" s="20" t="s">
        <v>27</v>
      </c>
      <c r="T610" s="11" t="s">
        <v>28</v>
      </c>
      <c r="U610" s="11" t="s">
        <v>22</v>
      </c>
      <c r="V610" s="11" t="s">
        <v>22</v>
      </c>
      <c r="W610" s="11" t="s">
        <v>23</v>
      </c>
      <c r="X610" s="11" t="s">
        <v>31</v>
      </c>
      <c r="Y610">
        <v>350</v>
      </c>
      <c r="Z610" t="e">
        <f t="shared" si="20"/>
        <v>#REF!</v>
      </c>
    </row>
    <row r="611" spans="1:26" x14ac:dyDescent="0.35">
      <c r="A611" s="24" t="str">
        <f>+IF(B611&lt;&gt;'Terminal Handling Charge'!$B$3,"",IF(COUNTIF(B:B,B611)&gt;0,COUNTIF(B$3:B611,B611),""))</f>
        <v/>
      </c>
      <c r="B611" s="24" t="str">
        <f t="shared" si="19"/>
        <v>Terminal Handling Charge - DestinationFrance</v>
      </c>
      <c r="C611" s="24" t="s">
        <v>710</v>
      </c>
      <c r="D611" s="24" t="s">
        <v>747</v>
      </c>
      <c r="E611" s="1" t="s">
        <v>753</v>
      </c>
      <c r="F611" s="12" t="s">
        <v>31</v>
      </c>
      <c r="G611" s="13">
        <v>44866</v>
      </c>
      <c r="H611" s="11" t="s">
        <v>18</v>
      </c>
      <c r="I611" s="11" t="s">
        <v>18</v>
      </c>
      <c r="J611" s="11" t="s">
        <v>18</v>
      </c>
      <c r="K611" s="11" t="s">
        <v>19</v>
      </c>
      <c r="L611" s="11" t="s">
        <v>19</v>
      </c>
      <c r="M611" s="11" t="s">
        <v>19</v>
      </c>
      <c r="N611" s="11" t="s">
        <v>19</v>
      </c>
      <c r="O611" s="11" t="s">
        <v>370</v>
      </c>
      <c r="P611" s="11" t="s">
        <v>371</v>
      </c>
      <c r="Q611" s="11" t="s">
        <v>710</v>
      </c>
      <c r="R611" s="11" t="s">
        <v>61</v>
      </c>
      <c r="S611" s="20">
        <v>20</v>
      </c>
      <c r="T611" s="11" t="s">
        <v>738</v>
      </c>
      <c r="U611" s="11" t="s">
        <v>22</v>
      </c>
      <c r="V611" s="11" t="s">
        <v>22</v>
      </c>
      <c r="W611" s="11" t="s">
        <v>23</v>
      </c>
      <c r="X611" s="11" t="s">
        <v>31</v>
      </c>
      <c r="Y611">
        <v>315</v>
      </c>
      <c r="Z611" t="e">
        <f t="shared" si="20"/>
        <v>#REF!</v>
      </c>
    </row>
    <row r="612" spans="1:26" x14ac:dyDescent="0.35">
      <c r="A612" s="24" t="str">
        <f>+IF(B612&lt;&gt;'Terminal Handling Charge'!$B$3,"",IF(COUNTIF(B:B,B612)&gt;0,COUNTIF(B$3:B612,B612),""))</f>
        <v/>
      </c>
      <c r="B612" s="24" t="str">
        <f t="shared" si="19"/>
        <v>Terminal Handling Charge - DestinationFrance</v>
      </c>
      <c r="C612" s="24" t="s">
        <v>710</v>
      </c>
      <c r="D612" s="24" t="s">
        <v>747</v>
      </c>
      <c r="E612" s="1" t="s">
        <v>753</v>
      </c>
      <c r="F612" s="12" t="s">
        <v>31</v>
      </c>
      <c r="G612" s="13">
        <v>44866</v>
      </c>
      <c r="H612" s="11" t="s">
        <v>18</v>
      </c>
      <c r="I612" s="11" t="s">
        <v>18</v>
      </c>
      <c r="J612" s="11" t="s">
        <v>18</v>
      </c>
      <c r="K612" s="11" t="s">
        <v>19</v>
      </c>
      <c r="L612" s="11" t="s">
        <v>19</v>
      </c>
      <c r="M612" s="11" t="s">
        <v>19</v>
      </c>
      <c r="N612" s="11" t="s">
        <v>19</v>
      </c>
      <c r="O612" s="11" t="s">
        <v>370</v>
      </c>
      <c r="P612" s="11" t="s">
        <v>371</v>
      </c>
      <c r="Q612" s="11" t="s">
        <v>710</v>
      </c>
      <c r="R612" s="11" t="s">
        <v>77</v>
      </c>
      <c r="S612" s="20">
        <v>20</v>
      </c>
      <c r="T612" s="11" t="s">
        <v>738</v>
      </c>
      <c r="U612" s="11" t="s">
        <v>22</v>
      </c>
      <c r="V612" s="11" t="s">
        <v>22</v>
      </c>
      <c r="W612" s="11" t="s">
        <v>23</v>
      </c>
      <c r="X612" s="11" t="s">
        <v>31</v>
      </c>
      <c r="Y612">
        <v>315</v>
      </c>
      <c r="Z612" t="e">
        <f t="shared" si="20"/>
        <v>#REF!</v>
      </c>
    </row>
    <row r="613" spans="1:26" x14ac:dyDescent="0.35">
      <c r="A613" s="24" t="str">
        <f>+IF(B613&lt;&gt;'Terminal Handling Charge'!$B$3,"",IF(COUNTIF(B:B,B613)&gt;0,COUNTIF(B$3:B613,B613),""))</f>
        <v/>
      </c>
      <c r="B613" s="24" t="str">
        <f t="shared" si="19"/>
        <v>Terminal Handling Charge - DestinationFrance</v>
      </c>
      <c r="C613" s="24" t="s">
        <v>710</v>
      </c>
      <c r="D613" s="24" t="s">
        <v>747</v>
      </c>
      <c r="E613" s="1" t="s">
        <v>753</v>
      </c>
      <c r="F613" s="12" t="s">
        <v>31</v>
      </c>
      <c r="G613" s="13">
        <v>44866</v>
      </c>
      <c r="H613" s="11" t="s">
        <v>18</v>
      </c>
      <c r="I613" s="11" t="s">
        <v>18</v>
      </c>
      <c r="J613" s="11" t="s">
        <v>18</v>
      </c>
      <c r="K613" s="11" t="s">
        <v>19</v>
      </c>
      <c r="L613" s="11" t="s">
        <v>19</v>
      </c>
      <c r="M613" s="11" t="s">
        <v>19</v>
      </c>
      <c r="N613" s="11" t="s">
        <v>19</v>
      </c>
      <c r="O613" s="11" t="s">
        <v>370</v>
      </c>
      <c r="P613" s="11" t="s">
        <v>371</v>
      </c>
      <c r="Q613" s="11" t="s">
        <v>710</v>
      </c>
      <c r="R613" s="11" t="s">
        <v>63</v>
      </c>
      <c r="S613" s="20">
        <v>20</v>
      </c>
      <c r="T613" s="11" t="s">
        <v>738</v>
      </c>
      <c r="U613" s="11" t="s">
        <v>22</v>
      </c>
      <c r="V613" s="11" t="s">
        <v>22</v>
      </c>
      <c r="W613" s="11" t="s">
        <v>23</v>
      </c>
      <c r="X613" s="11" t="s">
        <v>31</v>
      </c>
      <c r="Y613">
        <v>315</v>
      </c>
      <c r="Z613" t="e">
        <f t="shared" si="20"/>
        <v>#REF!</v>
      </c>
    </row>
    <row r="614" spans="1:26" x14ac:dyDescent="0.35">
      <c r="A614" s="24" t="str">
        <f>+IF(B614&lt;&gt;'Terminal Handling Charge'!$B$3,"",IF(COUNTIF(B:B,B614)&gt;0,COUNTIF(B$3:B614,B614),""))</f>
        <v/>
      </c>
      <c r="B614" s="24" t="str">
        <f t="shared" si="19"/>
        <v>Terminal Handling Charge - DestinationFrance</v>
      </c>
      <c r="C614" s="24" t="s">
        <v>710</v>
      </c>
      <c r="D614" s="24" t="s">
        <v>747</v>
      </c>
      <c r="E614" s="1" t="s">
        <v>753</v>
      </c>
      <c r="F614" s="12" t="s">
        <v>31</v>
      </c>
      <c r="G614" s="13">
        <v>44866</v>
      </c>
      <c r="H614" s="11" t="s">
        <v>18</v>
      </c>
      <c r="I614" s="11" t="s">
        <v>18</v>
      </c>
      <c r="J614" s="11" t="s">
        <v>18</v>
      </c>
      <c r="K614" s="11" t="s">
        <v>19</v>
      </c>
      <c r="L614" s="11" t="s">
        <v>19</v>
      </c>
      <c r="M614" s="11" t="s">
        <v>19</v>
      </c>
      <c r="N614" s="11" t="s">
        <v>19</v>
      </c>
      <c r="O614" s="11" t="s">
        <v>370</v>
      </c>
      <c r="P614" s="11" t="s">
        <v>371</v>
      </c>
      <c r="Q614" s="11" t="s">
        <v>710</v>
      </c>
      <c r="R614" s="11" t="s">
        <v>59</v>
      </c>
      <c r="S614" s="20">
        <v>20</v>
      </c>
      <c r="T614" s="11" t="s">
        <v>738</v>
      </c>
      <c r="U614" s="11" t="s">
        <v>22</v>
      </c>
      <c r="V614" s="11" t="s">
        <v>22</v>
      </c>
      <c r="W614" s="11" t="s">
        <v>23</v>
      </c>
      <c r="X614" s="11" t="s">
        <v>31</v>
      </c>
      <c r="Y614">
        <v>315</v>
      </c>
      <c r="Z614" t="e">
        <f t="shared" si="20"/>
        <v>#REF!</v>
      </c>
    </row>
    <row r="615" spans="1:26" x14ac:dyDescent="0.35">
      <c r="A615" s="24" t="str">
        <f>+IF(B615&lt;&gt;'Terminal Handling Charge'!$B$3,"",IF(COUNTIF(B:B,B615)&gt;0,COUNTIF(B$3:B615,B615),""))</f>
        <v/>
      </c>
      <c r="B615" s="24" t="str">
        <f t="shared" si="19"/>
        <v>Terminal Handling Charge - DestinationFrance</v>
      </c>
      <c r="C615" s="24" t="s">
        <v>710</v>
      </c>
      <c r="D615" s="24" t="s">
        <v>747</v>
      </c>
      <c r="E615" s="1" t="s">
        <v>753</v>
      </c>
      <c r="F615" s="12" t="s">
        <v>31</v>
      </c>
      <c r="G615" s="13">
        <v>44866</v>
      </c>
      <c r="H615" s="11" t="s">
        <v>18</v>
      </c>
      <c r="I615" s="11" t="s">
        <v>18</v>
      </c>
      <c r="J615" s="11" t="s">
        <v>18</v>
      </c>
      <c r="K615" s="11" t="s">
        <v>19</v>
      </c>
      <c r="L615" s="11" t="s">
        <v>19</v>
      </c>
      <c r="M615" s="11" t="s">
        <v>19</v>
      </c>
      <c r="N615" s="11" t="s">
        <v>19</v>
      </c>
      <c r="O615" s="11" t="s">
        <v>370</v>
      </c>
      <c r="P615" s="11" t="s">
        <v>371</v>
      </c>
      <c r="Q615" s="11" t="s">
        <v>710</v>
      </c>
      <c r="R615" s="11" t="s">
        <v>58</v>
      </c>
      <c r="S615" s="20">
        <v>40</v>
      </c>
      <c r="T615" s="11" t="s">
        <v>738</v>
      </c>
      <c r="U615" s="11" t="s">
        <v>22</v>
      </c>
      <c r="V615" s="11" t="s">
        <v>22</v>
      </c>
      <c r="W615" s="11" t="s">
        <v>23</v>
      </c>
      <c r="X615" s="11" t="s">
        <v>31</v>
      </c>
      <c r="Y615">
        <v>315</v>
      </c>
      <c r="Z615" t="e">
        <f t="shared" si="20"/>
        <v>#REF!</v>
      </c>
    </row>
    <row r="616" spans="1:26" x14ac:dyDescent="0.35">
      <c r="A616" s="24" t="str">
        <f>+IF(B616&lt;&gt;'Terminal Handling Charge'!$B$3,"",IF(COUNTIF(B:B,B616)&gt;0,COUNTIF(B$3:B616,B616),""))</f>
        <v/>
      </c>
      <c r="B616" s="24" t="str">
        <f t="shared" si="19"/>
        <v>Terminal Handling Charge - DestinationFrance</v>
      </c>
      <c r="C616" s="24" t="s">
        <v>710</v>
      </c>
      <c r="D616" s="24" t="s">
        <v>747</v>
      </c>
      <c r="E616" s="1" t="s">
        <v>753</v>
      </c>
      <c r="F616" s="12" t="s">
        <v>31</v>
      </c>
      <c r="G616" s="13">
        <v>44866</v>
      </c>
      <c r="H616" s="11" t="s">
        <v>18</v>
      </c>
      <c r="I616" s="11" t="s">
        <v>18</v>
      </c>
      <c r="J616" s="11" t="s">
        <v>18</v>
      </c>
      <c r="K616" s="11" t="s">
        <v>19</v>
      </c>
      <c r="L616" s="11" t="s">
        <v>19</v>
      </c>
      <c r="M616" s="11" t="s">
        <v>19</v>
      </c>
      <c r="N616" s="11" t="s">
        <v>19</v>
      </c>
      <c r="O616" s="11" t="s">
        <v>370</v>
      </c>
      <c r="P616" s="11" t="s">
        <v>371</v>
      </c>
      <c r="Q616" s="11" t="s">
        <v>710</v>
      </c>
      <c r="R616" s="11" t="s">
        <v>64</v>
      </c>
      <c r="S616" s="20">
        <v>40</v>
      </c>
      <c r="T616" s="11" t="s">
        <v>738</v>
      </c>
      <c r="U616" s="11" t="s">
        <v>22</v>
      </c>
      <c r="V616" s="11" t="s">
        <v>22</v>
      </c>
      <c r="W616" s="11" t="s">
        <v>23</v>
      </c>
      <c r="X616" s="11" t="s">
        <v>31</v>
      </c>
      <c r="Y616">
        <v>315</v>
      </c>
      <c r="Z616" t="e">
        <f t="shared" si="20"/>
        <v>#REF!</v>
      </c>
    </row>
    <row r="617" spans="1:26" x14ac:dyDescent="0.35">
      <c r="A617" s="24" t="str">
        <f>+IF(B617&lt;&gt;'Terminal Handling Charge'!$B$3,"",IF(COUNTIF(B:B,B617)&gt;0,COUNTIF(B$3:B617,B617),""))</f>
        <v/>
      </c>
      <c r="B617" s="24" t="str">
        <f t="shared" si="19"/>
        <v>Terminal Handling Charge - DestinationFrance</v>
      </c>
      <c r="C617" s="24" t="s">
        <v>710</v>
      </c>
      <c r="D617" s="24" t="s">
        <v>747</v>
      </c>
      <c r="E617" s="1" t="s">
        <v>753</v>
      </c>
      <c r="F617" s="12" t="s">
        <v>31</v>
      </c>
      <c r="G617" s="13">
        <v>44866</v>
      </c>
      <c r="H617" s="11" t="s">
        <v>18</v>
      </c>
      <c r="I617" s="11" t="s">
        <v>18</v>
      </c>
      <c r="J617" s="11" t="s">
        <v>18</v>
      </c>
      <c r="K617" s="11" t="s">
        <v>19</v>
      </c>
      <c r="L617" s="11" t="s">
        <v>19</v>
      </c>
      <c r="M617" s="11" t="s">
        <v>19</v>
      </c>
      <c r="N617" s="11" t="s">
        <v>19</v>
      </c>
      <c r="O617" s="11" t="s">
        <v>370</v>
      </c>
      <c r="P617" s="11" t="s">
        <v>371</v>
      </c>
      <c r="Q617" s="11" t="s">
        <v>710</v>
      </c>
      <c r="R617" s="11" t="s">
        <v>33</v>
      </c>
      <c r="S617" s="20">
        <v>40</v>
      </c>
      <c r="T617" s="11" t="s">
        <v>738</v>
      </c>
      <c r="U617" s="11" t="s">
        <v>22</v>
      </c>
      <c r="V617" s="11" t="s">
        <v>22</v>
      </c>
      <c r="W617" s="11" t="s">
        <v>23</v>
      </c>
      <c r="X617" s="11" t="s">
        <v>31</v>
      </c>
      <c r="Y617">
        <v>315</v>
      </c>
      <c r="Z617" t="e">
        <f t="shared" si="20"/>
        <v>#REF!</v>
      </c>
    </row>
    <row r="618" spans="1:26" x14ac:dyDescent="0.35">
      <c r="A618" s="24" t="str">
        <f>+IF(B618&lt;&gt;'Terminal Handling Charge'!$B$3,"",IF(COUNTIF(B:B,B618)&gt;0,COUNTIF(B$3:B618,B618),""))</f>
        <v/>
      </c>
      <c r="B618" s="24" t="str">
        <f t="shared" si="19"/>
        <v>Terminal Handling Charge - DestinationFrance</v>
      </c>
      <c r="C618" s="24" t="s">
        <v>710</v>
      </c>
      <c r="D618" s="24" t="s">
        <v>747</v>
      </c>
      <c r="E618" s="1" t="s">
        <v>753</v>
      </c>
      <c r="F618" s="12" t="s">
        <v>31</v>
      </c>
      <c r="G618" s="13">
        <v>44866</v>
      </c>
      <c r="H618" s="11" t="s">
        <v>18</v>
      </c>
      <c r="I618" s="11" t="s">
        <v>18</v>
      </c>
      <c r="J618" s="11" t="s">
        <v>18</v>
      </c>
      <c r="K618" s="11" t="s">
        <v>19</v>
      </c>
      <c r="L618" s="11" t="s">
        <v>19</v>
      </c>
      <c r="M618" s="11" t="s">
        <v>19</v>
      </c>
      <c r="N618" s="11" t="s">
        <v>19</v>
      </c>
      <c r="O618" s="11" t="s">
        <v>370</v>
      </c>
      <c r="P618" s="11" t="s">
        <v>371</v>
      </c>
      <c r="Q618" s="11" t="s">
        <v>710</v>
      </c>
      <c r="R618" s="11" t="s">
        <v>60</v>
      </c>
      <c r="S618" s="20">
        <v>40</v>
      </c>
      <c r="T618" s="11" t="s">
        <v>738</v>
      </c>
      <c r="U618" s="11" t="s">
        <v>22</v>
      </c>
      <c r="V618" s="11" t="s">
        <v>22</v>
      </c>
      <c r="W618" s="11" t="s">
        <v>23</v>
      </c>
      <c r="X618" s="11" t="s">
        <v>31</v>
      </c>
      <c r="Y618">
        <v>315</v>
      </c>
      <c r="Z618" t="e">
        <f t="shared" si="20"/>
        <v>#REF!</v>
      </c>
    </row>
    <row r="619" spans="1:26" x14ac:dyDescent="0.35">
      <c r="A619" s="24" t="str">
        <f>+IF(B619&lt;&gt;'Terminal Handling Charge'!$B$3,"",IF(COUNTIF(B:B,B619)&gt;0,COUNTIF(B$3:B619,B619),""))</f>
        <v/>
      </c>
      <c r="B619" s="24" t="str">
        <f t="shared" si="19"/>
        <v>Terminal Handling Charge - DestinationSpain</v>
      </c>
      <c r="C619" s="24" t="s">
        <v>669</v>
      </c>
      <c r="D619" s="24" t="s">
        <v>747</v>
      </c>
      <c r="E619" s="1" t="s">
        <v>753</v>
      </c>
      <c r="F619" s="12" t="s">
        <v>31</v>
      </c>
      <c r="G619" s="13">
        <v>44866</v>
      </c>
      <c r="H619" s="11" t="s">
        <v>18</v>
      </c>
      <c r="I619" s="11" t="s">
        <v>18</v>
      </c>
      <c r="J619" s="11" t="s">
        <v>18</v>
      </c>
      <c r="K619" s="11" t="s">
        <v>19</v>
      </c>
      <c r="L619" s="11" t="s">
        <v>19</v>
      </c>
      <c r="M619" s="11" t="s">
        <v>19</v>
      </c>
      <c r="N619" s="11" t="s">
        <v>19</v>
      </c>
      <c r="O619" s="11" t="s">
        <v>521</v>
      </c>
      <c r="P619" s="11" t="s">
        <v>522</v>
      </c>
      <c r="Q619" s="11" t="s">
        <v>669</v>
      </c>
      <c r="R619" s="11" t="s">
        <v>30</v>
      </c>
      <c r="S619" s="20" t="s">
        <v>30</v>
      </c>
      <c r="T619" s="11" t="s">
        <v>21</v>
      </c>
      <c r="U619" s="11" t="s">
        <v>22</v>
      </c>
      <c r="V619" s="11" t="s">
        <v>22</v>
      </c>
      <c r="W619" s="11" t="s">
        <v>23</v>
      </c>
      <c r="X619" s="11" t="s">
        <v>31</v>
      </c>
      <c r="Y619">
        <v>245</v>
      </c>
      <c r="Z619" t="e">
        <f t="shared" si="20"/>
        <v>#REF!</v>
      </c>
    </row>
    <row r="620" spans="1:26" x14ac:dyDescent="0.35">
      <c r="A620" s="24" t="str">
        <f>+IF(B620&lt;&gt;'Terminal Handling Charge'!$B$3,"",IF(COUNTIF(B:B,B620)&gt;0,COUNTIF(B$3:B620,B620),""))</f>
        <v/>
      </c>
      <c r="B620" s="24" t="str">
        <f t="shared" si="19"/>
        <v>Terminal Handling Charge - DestinationSpain</v>
      </c>
      <c r="C620" s="24" t="s">
        <v>669</v>
      </c>
      <c r="D620" s="24" t="s">
        <v>747</v>
      </c>
      <c r="E620" s="1" t="s">
        <v>753</v>
      </c>
      <c r="F620" s="12" t="s">
        <v>31</v>
      </c>
      <c r="G620" s="13">
        <v>44866</v>
      </c>
      <c r="H620" s="11" t="s">
        <v>18</v>
      </c>
      <c r="I620" s="11" t="s">
        <v>18</v>
      </c>
      <c r="J620" s="11" t="s">
        <v>18</v>
      </c>
      <c r="K620" s="11" t="s">
        <v>19</v>
      </c>
      <c r="L620" s="11" t="s">
        <v>19</v>
      </c>
      <c r="M620" s="11" t="s">
        <v>19</v>
      </c>
      <c r="N620" s="11" t="s">
        <v>19</v>
      </c>
      <c r="O620" s="11" t="s">
        <v>521</v>
      </c>
      <c r="P620" s="11" t="s">
        <v>522</v>
      </c>
      <c r="Q620" s="11" t="s">
        <v>669</v>
      </c>
      <c r="R620" s="11" t="s">
        <v>27</v>
      </c>
      <c r="S620" s="20" t="s">
        <v>27</v>
      </c>
      <c r="T620" s="11" t="s">
        <v>28</v>
      </c>
      <c r="U620" s="11" t="s">
        <v>22</v>
      </c>
      <c r="V620" s="11" t="s">
        <v>22</v>
      </c>
      <c r="W620" s="11" t="s">
        <v>23</v>
      </c>
      <c r="X620" s="11" t="s">
        <v>31</v>
      </c>
      <c r="Y620">
        <v>340</v>
      </c>
      <c r="Z620" t="e">
        <f t="shared" si="20"/>
        <v>#REF!</v>
      </c>
    </row>
    <row r="621" spans="1:26" x14ac:dyDescent="0.35">
      <c r="A621" s="24" t="str">
        <f>+IF(B621&lt;&gt;'Terminal Handling Charge'!$B$3,"",IF(COUNTIF(B:B,B621)&gt;0,COUNTIF(B$3:B621,B621),""))</f>
        <v/>
      </c>
      <c r="B621" s="24" t="str">
        <f t="shared" si="19"/>
        <v>Terminal Handling Charge - DestinationArgentina</v>
      </c>
      <c r="C621" s="24" t="s">
        <v>697</v>
      </c>
      <c r="D621" s="24" t="s">
        <v>747</v>
      </c>
      <c r="E621" s="1" t="s">
        <v>55</v>
      </c>
      <c r="F621" s="12" t="s">
        <v>757</v>
      </c>
      <c r="G621" s="13">
        <v>44866</v>
      </c>
      <c r="H621" s="11" t="s">
        <v>18</v>
      </c>
      <c r="I621" s="11" t="s">
        <v>18</v>
      </c>
      <c r="J621" s="11" t="s">
        <v>18</v>
      </c>
      <c r="K621" s="11" t="s">
        <v>19</v>
      </c>
      <c r="L621" s="11" t="s">
        <v>19</v>
      </c>
      <c r="M621" s="11" t="s">
        <v>19</v>
      </c>
      <c r="N621" s="11" t="s">
        <v>19</v>
      </c>
      <c r="O621" s="11" t="s">
        <v>252</v>
      </c>
      <c r="P621" s="11" t="s">
        <v>253</v>
      </c>
      <c r="Q621" s="11" t="s">
        <v>697</v>
      </c>
      <c r="R621" s="11" t="s">
        <v>40</v>
      </c>
      <c r="S621" s="20">
        <v>20</v>
      </c>
      <c r="T621" s="11" t="s">
        <v>21</v>
      </c>
      <c r="U621" s="11" t="s">
        <v>22</v>
      </c>
      <c r="V621" s="11" t="s">
        <v>22</v>
      </c>
      <c r="W621" s="11" t="s">
        <v>23</v>
      </c>
      <c r="X621" s="11" t="s">
        <v>24</v>
      </c>
      <c r="Y621">
        <v>445</v>
      </c>
      <c r="Z621" t="e">
        <f t="shared" si="20"/>
        <v>#REF!</v>
      </c>
    </row>
    <row r="622" spans="1:26" x14ac:dyDescent="0.35">
      <c r="A622" s="24" t="str">
        <f>+IF(B622&lt;&gt;'Terminal Handling Charge'!$B$3,"",IF(COUNTIF(B:B,B622)&gt;0,COUNTIF(B$3:B622,B622),""))</f>
        <v/>
      </c>
      <c r="B622" s="24" t="str">
        <f t="shared" si="19"/>
        <v>Terminal Handling Charge - DestinationArgentina</v>
      </c>
      <c r="C622" s="24" t="s">
        <v>697</v>
      </c>
      <c r="D622" s="24" t="s">
        <v>747</v>
      </c>
      <c r="E622" s="1" t="s">
        <v>55</v>
      </c>
      <c r="F622" s="12" t="s">
        <v>757</v>
      </c>
      <c r="G622" s="13">
        <v>44866</v>
      </c>
      <c r="H622" s="11" t="s">
        <v>18</v>
      </c>
      <c r="I622" s="11" t="s">
        <v>18</v>
      </c>
      <c r="J622" s="11" t="s">
        <v>18</v>
      </c>
      <c r="K622" s="11" t="s">
        <v>19</v>
      </c>
      <c r="L622" s="11" t="s">
        <v>19</v>
      </c>
      <c r="M622" s="11" t="s">
        <v>19</v>
      </c>
      <c r="N622" s="11" t="s">
        <v>19</v>
      </c>
      <c r="O622" s="11" t="s">
        <v>252</v>
      </c>
      <c r="P622" s="11" t="s">
        <v>253</v>
      </c>
      <c r="Q622" s="11" t="s">
        <v>697</v>
      </c>
      <c r="R622" s="11" t="s">
        <v>20</v>
      </c>
      <c r="S622" s="20">
        <v>40</v>
      </c>
      <c r="T622" s="11" t="s">
        <v>21</v>
      </c>
      <c r="U622" s="11" t="s">
        <v>22</v>
      </c>
      <c r="V622" s="11" t="s">
        <v>22</v>
      </c>
      <c r="W622" s="11" t="s">
        <v>23</v>
      </c>
      <c r="X622" s="11" t="s">
        <v>24</v>
      </c>
      <c r="Y622">
        <v>445</v>
      </c>
      <c r="Z622" t="e">
        <f t="shared" si="20"/>
        <v>#REF!</v>
      </c>
    </row>
    <row r="623" spans="1:26" x14ac:dyDescent="0.35">
      <c r="A623" s="24" t="str">
        <f>+IF(B623&lt;&gt;'Terminal Handling Charge'!$B$3,"",IF(COUNTIF(B:B,B623)&gt;0,COUNTIF(B$3:B623,B623),""))</f>
        <v/>
      </c>
      <c r="B623" s="24" t="str">
        <f t="shared" si="19"/>
        <v>Terminal Handling Charge - DestinationArgentina</v>
      </c>
      <c r="C623" s="24" t="s">
        <v>697</v>
      </c>
      <c r="D623" s="24" t="s">
        <v>747</v>
      </c>
      <c r="E623" s="1" t="s">
        <v>55</v>
      </c>
      <c r="F623" s="12" t="s">
        <v>757</v>
      </c>
      <c r="G623" s="13">
        <v>44866</v>
      </c>
      <c r="H623" s="11" t="s">
        <v>18</v>
      </c>
      <c r="I623" s="11" t="s">
        <v>18</v>
      </c>
      <c r="J623" s="11" t="s">
        <v>18</v>
      </c>
      <c r="K623" s="11" t="s">
        <v>19</v>
      </c>
      <c r="L623" s="11" t="s">
        <v>19</v>
      </c>
      <c r="M623" s="11" t="s">
        <v>19</v>
      </c>
      <c r="N623" s="11" t="s">
        <v>19</v>
      </c>
      <c r="O623" s="11" t="s">
        <v>252</v>
      </c>
      <c r="P623" s="11" t="s">
        <v>253</v>
      </c>
      <c r="Q623" s="11" t="s">
        <v>697</v>
      </c>
      <c r="R623" s="11" t="s">
        <v>65</v>
      </c>
      <c r="S623" s="20">
        <v>45</v>
      </c>
      <c r="T623" s="11" t="s">
        <v>21</v>
      </c>
      <c r="U623" s="11" t="s">
        <v>22</v>
      </c>
      <c r="V623" s="11" t="s">
        <v>22</v>
      </c>
      <c r="W623" s="11" t="s">
        <v>23</v>
      </c>
      <c r="X623" s="11" t="s">
        <v>24</v>
      </c>
      <c r="Y623">
        <v>445</v>
      </c>
      <c r="Z623" t="e">
        <f t="shared" si="20"/>
        <v>#REF!</v>
      </c>
    </row>
    <row r="624" spans="1:26" x14ac:dyDescent="0.35">
      <c r="A624" s="24" t="str">
        <f>+IF(B624&lt;&gt;'Terminal Handling Charge'!$B$3,"",IF(COUNTIF(B:B,B624)&gt;0,COUNTIF(B$3:B624,B624),""))</f>
        <v/>
      </c>
      <c r="B624" s="24" t="str">
        <f t="shared" si="19"/>
        <v>Terminal Handling Charge - DestinationArgentina</v>
      </c>
      <c r="C624" s="24" t="s">
        <v>697</v>
      </c>
      <c r="D624" s="24" t="s">
        <v>747</v>
      </c>
      <c r="E624" s="1" t="s">
        <v>55</v>
      </c>
      <c r="F624" s="12" t="s">
        <v>757</v>
      </c>
      <c r="G624" s="13">
        <v>44866</v>
      </c>
      <c r="H624" s="11" t="s">
        <v>18</v>
      </c>
      <c r="I624" s="11" t="s">
        <v>18</v>
      </c>
      <c r="J624" s="11" t="s">
        <v>18</v>
      </c>
      <c r="K624" s="11" t="s">
        <v>19</v>
      </c>
      <c r="L624" s="11" t="s">
        <v>19</v>
      </c>
      <c r="M624" s="11" t="s">
        <v>19</v>
      </c>
      <c r="N624" s="11" t="s">
        <v>19</v>
      </c>
      <c r="O624" s="11" t="s">
        <v>252</v>
      </c>
      <c r="P624" s="11" t="s">
        <v>253</v>
      </c>
      <c r="Q624" s="11" t="s">
        <v>697</v>
      </c>
      <c r="R624" s="11" t="s">
        <v>762</v>
      </c>
      <c r="S624" s="20">
        <v>20</v>
      </c>
      <c r="T624" s="11" t="s">
        <v>28</v>
      </c>
      <c r="U624" s="11" t="s">
        <v>22</v>
      </c>
      <c r="V624" s="11" t="s">
        <v>22</v>
      </c>
      <c r="W624" s="11" t="s">
        <v>23</v>
      </c>
      <c r="X624" s="11" t="s">
        <v>24</v>
      </c>
      <c r="Y624">
        <v>565</v>
      </c>
      <c r="Z624" t="e">
        <f t="shared" si="20"/>
        <v>#REF!</v>
      </c>
    </row>
    <row r="625" spans="1:26" x14ac:dyDescent="0.35">
      <c r="A625" s="24" t="str">
        <f>+IF(B625&lt;&gt;'Terminal Handling Charge'!$B$3,"",IF(COUNTIF(B:B,B625)&gt;0,COUNTIF(B$3:B625,B625),""))</f>
        <v/>
      </c>
      <c r="B625" s="24" t="str">
        <f t="shared" si="19"/>
        <v>Terminal Handling Charge - DestinationArgentina</v>
      </c>
      <c r="C625" s="24" t="s">
        <v>697</v>
      </c>
      <c r="D625" s="24" t="s">
        <v>747</v>
      </c>
      <c r="E625" s="1" t="s">
        <v>55</v>
      </c>
      <c r="F625" s="12" t="s">
        <v>757</v>
      </c>
      <c r="G625" s="13">
        <v>44866</v>
      </c>
      <c r="H625" s="11" t="s">
        <v>18</v>
      </c>
      <c r="I625" s="11" t="s">
        <v>18</v>
      </c>
      <c r="J625" s="11" t="s">
        <v>18</v>
      </c>
      <c r="K625" s="11" t="s">
        <v>19</v>
      </c>
      <c r="L625" s="11" t="s">
        <v>19</v>
      </c>
      <c r="M625" s="11" t="s">
        <v>19</v>
      </c>
      <c r="N625" s="11" t="s">
        <v>19</v>
      </c>
      <c r="O625" s="11" t="s">
        <v>252</v>
      </c>
      <c r="P625" s="11" t="s">
        <v>253</v>
      </c>
      <c r="Q625" s="11" t="s">
        <v>697</v>
      </c>
      <c r="R625" s="11" t="s">
        <v>38</v>
      </c>
      <c r="S625" s="20">
        <v>40</v>
      </c>
      <c r="T625" s="11" t="s">
        <v>28</v>
      </c>
      <c r="U625" s="11" t="s">
        <v>22</v>
      </c>
      <c r="V625" s="11" t="s">
        <v>22</v>
      </c>
      <c r="W625" s="11" t="s">
        <v>23</v>
      </c>
      <c r="X625" s="11" t="s">
        <v>24</v>
      </c>
      <c r="Y625">
        <v>565</v>
      </c>
      <c r="Z625" t="e">
        <f t="shared" si="20"/>
        <v>#REF!</v>
      </c>
    </row>
    <row r="626" spans="1:26" x14ac:dyDescent="0.35">
      <c r="A626" s="24" t="str">
        <f>+IF(B626&lt;&gt;'Terminal Handling Charge'!$B$3,"",IF(COUNTIF(B:B,B626)&gt;0,COUNTIF(B$3:B626,B626),""))</f>
        <v/>
      </c>
      <c r="B626" s="24" t="str">
        <f t="shared" si="19"/>
        <v>Terminal Handling Charge - DestinationMozambique</v>
      </c>
      <c r="C626" s="24" t="s">
        <v>694</v>
      </c>
      <c r="D626" s="24" t="s">
        <v>747</v>
      </c>
      <c r="E626" s="1" t="s">
        <v>35</v>
      </c>
      <c r="F626" s="12" t="s">
        <v>755</v>
      </c>
      <c r="G626" s="13">
        <v>44866</v>
      </c>
      <c r="H626" s="11" t="s">
        <v>18</v>
      </c>
      <c r="I626" s="11" t="s">
        <v>18</v>
      </c>
      <c r="J626" s="11" t="s">
        <v>18</v>
      </c>
      <c r="K626" s="11" t="s">
        <v>19</v>
      </c>
      <c r="L626" s="11" t="s">
        <v>19</v>
      </c>
      <c r="M626" s="11" t="s">
        <v>19</v>
      </c>
      <c r="N626" s="11" t="s">
        <v>19</v>
      </c>
      <c r="O626" s="11" t="s">
        <v>215</v>
      </c>
      <c r="P626" s="11" t="s">
        <v>216</v>
      </c>
      <c r="Q626" s="11" t="s">
        <v>694</v>
      </c>
      <c r="R626" s="11" t="s">
        <v>40</v>
      </c>
      <c r="S626" s="20">
        <v>20</v>
      </c>
      <c r="T626" s="11" t="s">
        <v>21</v>
      </c>
      <c r="U626" s="11" t="s">
        <v>22</v>
      </c>
      <c r="V626" s="11" t="s">
        <v>22</v>
      </c>
      <c r="W626" s="11" t="s">
        <v>23</v>
      </c>
      <c r="X626" s="11" t="s">
        <v>24</v>
      </c>
      <c r="Y626">
        <v>215</v>
      </c>
      <c r="Z626" t="e">
        <f t="shared" si="20"/>
        <v>#REF!</v>
      </c>
    </row>
    <row r="627" spans="1:26" x14ac:dyDescent="0.35">
      <c r="A627" s="24" t="str">
        <f>+IF(B627&lt;&gt;'Terminal Handling Charge'!$B$3,"",IF(COUNTIF(B:B,B627)&gt;0,COUNTIF(B$3:B627,B627),""))</f>
        <v/>
      </c>
      <c r="B627" s="24" t="str">
        <f t="shared" si="19"/>
        <v>Terminal Handling Charge - DestinationMozambique</v>
      </c>
      <c r="C627" s="24" t="s">
        <v>694</v>
      </c>
      <c r="D627" s="24" t="s">
        <v>747</v>
      </c>
      <c r="E627" s="1" t="s">
        <v>35</v>
      </c>
      <c r="F627" s="12" t="s">
        <v>755</v>
      </c>
      <c r="G627" s="13">
        <v>44866</v>
      </c>
      <c r="H627" s="11" t="s">
        <v>18</v>
      </c>
      <c r="I627" s="11" t="s">
        <v>18</v>
      </c>
      <c r="J627" s="11" t="s">
        <v>18</v>
      </c>
      <c r="K627" s="11" t="s">
        <v>19</v>
      </c>
      <c r="L627" s="11" t="s">
        <v>19</v>
      </c>
      <c r="M627" s="11" t="s">
        <v>19</v>
      </c>
      <c r="N627" s="11" t="s">
        <v>19</v>
      </c>
      <c r="O627" s="11" t="s">
        <v>215</v>
      </c>
      <c r="P627" s="11" t="s">
        <v>216</v>
      </c>
      <c r="Q627" s="11" t="s">
        <v>694</v>
      </c>
      <c r="R627" s="11" t="s">
        <v>20</v>
      </c>
      <c r="S627" s="20">
        <v>40</v>
      </c>
      <c r="T627" s="11" t="s">
        <v>21</v>
      </c>
      <c r="U627" s="11" t="s">
        <v>22</v>
      </c>
      <c r="V627" s="11" t="s">
        <v>22</v>
      </c>
      <c r="W627" s="11" t="s">
        <v>23</v>
      </c>
      <c r="X627" s="11" t="s">
        <v>24</v>
      </c>
      <c r="Y627">
        <v>400</v>
      </c>
      <c r="Z627" t="e">
        <f t="shared" si="20"/>
        <v>#REF!</v>
      </c>
    </row>
    <row r="628" spans="1:26" x14ac:dyDescent="0.35">
      <c r="A628" s="24" t="str">
        <f>+IF(B628&lt;&gt;'Terminal Handling Charge'!$B$3,"",IF(COUNTIF(B:B,B628)&gt;0,COUNTIF(B$3:B628,B628),""))</f>
        <v/>
      </c>
      <c r="B628" s="24" t="str">
        <f t="shared" si="19"/>
        <v>Terminal Handling Charge - DestinationMozambique</v>
      </c>
      <c r="C628" s="24" t="s">
        <v>694</v>
      </c>
      <c r="D628" s="24" t="s">
        <v>747</v>
      </c>
      <c r="E628" s="1" t="s">
        <v>35</v>
      </c>
      <c r="F628" s="12" t="s">
        <v>755</v>
      </c>
      <c r="G628" s="13">
        <v>44866</v>
      </c>
      <c r="H628" s="11" t="s">
        <v>18</v>
      </c>
      <c r="I628" s="11" t="s">
        <v>18</v>
      </c>
      <c r="J628" s="11" t="s">
        <v>18</v>
      </c>
      <c r="K628" s="11" t="s">
        <v>19</v>
      </c>
      <c r="L628" s="11" t="s">
        <v>19</v>
      </c>
      <c r="M628" s="11" t="s">
        <v>19</v>
      </c>
      <c r="N628" s="11" t="s">
        <v>19</v>
      </c>
      <c r="O628" s="11" t="s">
        <v>215</v>
      </c>
      <c r="P628" s="11" t="s">
        <v>216</v>
      </c>
      <c r="Q628" s="11" t="s">
        <v>694</v>
      </c>
      <c r="R628" s="11" t="s">
        <v>65</v>
      </c>
      <c r="S628" s="20">
        <v>45</v>
      </c>
      <c r="T628" s="11" t="s">
        <v>21</v>
      </c>
      <c r="U628" s="11" t="s">
        <v>22</v>
      </c>
      <c r="V628" s="11" t="s">
        <v>22</v>
      </c>
      <c r="W628" s="11" t="s">
        <v>23</v>
      </c>
      <c r="X628" s="11" t="s">
        <v>24</v>
      </c>
      <c r="Y628">
        <v>400</v>
      </c>
      <c r="Z628" t="e">
        <f t="shared" si="20"/>
        <v>#REF!</v>
      </c>
    </row>
    <row r="629" spans="1:26" x14ac:dyDescent="0.35">
      <c r="A629" s="24" t="str">
        <f>+IF(B629&lt;&gt;'Terminal Handling Charge'!$B$3,"",IF(COUNTIF(B:B,B629)&gt;0,COUNTIF(B$3:B629,B629),""))</f>
        <v/>
      </c>
      <c r="B629" s="24" t="str">
        <f t="shared" si="19"/>
        <v>Terminal Handling Charge - DestinationMozambique</v>
      </c>
      <c r="C629" s="24" t="s">
        <v>694</v>
      </c>
      <c r="D629" s="24" t="s">
        <v>747</v>
      </c>
      <c r="E629" s="1" t="s">
        <v>35</v>
      </c>
      <c r="F629" s="12" t="s">
        <v>755</v>
      </c>
      <c r="G629" s="13">
        <v>44866</v>
      </c>
      <c r="H629" s="11" t="s">
        <v>18</v>
      </c>
      <c r="I629" s="11" t="s">
        <v>18</v>
      </c>
      <c r="J629" s="11" t="s">
        <v>18</v>
      </c>
      <c r="K629" s="11" t="s">
        <v>19</v>
      </c>
      <c r="L629" s="11" t="s">
        <v>19</v>
      </c>
      <c r="M629" s="11" t="s">
        <v>19</v>
      </c>
      <c r="N629" s="11" t="s">
        <v>19</v>
      </c>
      <c r="O629" s="11" t="s">
        <v>215</v>
      </c>
      <c r="P629" s="11" t="s">
        <v>216</v>
      </c>
      <c r="Q629" s="11" t="s">
        <v>694</v>
      </c>
      <c r="R629" s="11" t="s">
        <v>762</v>
      </c>
      <c r="S629" s="20">
        <v>20</v>
      </c>
      <c r="T629" s="11" t="s">
        <v>28</v>
      </c>
      <c r="U629" s="11" t="s">
        <v>22</v>
      </c>
      <c r="V629" s="11" t="s">
        <v>22</v>
      </c>
      <c r="W629" s="11" t="s">
        <v>23</v>
      </c>
      <c r="X629" s="11" t="s">
        <v>24</v>
      </c>
      <c r="Y629">
        <v>275</v>
      </c>
      <c r="Z629" t="e">
        <f t="shared" si="20"/>
        <v>#REF!</v>
      </c>
    </row>
    <row r="630" spans="1:26" x14ac:dyDescent="0.35">
      <c r="A630" s="24" t="str">
        <f>+IF(B630&lt;&gt;'Terminal Handling Charge'!$B$3,"",IF(COUNTIF(B:B,B630)&gt;0,COUNTIF(B$3:B630,B630),""))</f>
        <v/>
      </c>
      <c r="B630" s="24" t="str">
        <f t="shared" ref="B630:B693" si="21">D630&amp;C630</f>
        <v>Terminal Handling Charge - DestinationMozambique</v>
      </c>
      <c r="C630" s="24" t="s">
        <v>694</v>
      </c>
      <c r="D630" s="24" t="s">
        <v>747</v>
      </c>
      <c r="E630" s="1" t="s">
        <v>35</v>
      </c>
      <c r="F630" s="12" t="s">
        <v>755</v>
      </c>
      <c r="G630" s="13">
        <v>44866</v>
      </c>
      <c r="H630" s="11" t="s">
        <v>18</v>
      </c>
      <c r="I630" s="11" t="s">
        <v>18</v>
      </c>
      <c r="J630" s="11" t="s">
        <v>18</v>
      </c>
      <c r="K630" s="11" t="s">
        <v>19</v>
      </c>
      <c r="L630" s="11" t="s">
        <v>19</v>
      </c>
      <c r="M630" s="11" t="s">
        <v>19</v>
      </c>
      <c r="N630" s="11" t="s">
        <v>19</v>
      </c>
      <c r="O630" s="11" t="s">
        <v>215</v>
      </c>
      <c r="P630" s="11" t="s">
        <v>216</v>
      </c>
      <c r="Q630" s="11" t="s">
        <v>694</v>
      </c>
      <c r="R630" s="11" t="s">
        <v>38</v>
      </c>
      <c r="S630" s="20">
        <v>40</v>
      </c>
      <c r="T630" s="11" t="s">
        <v>28</v>
      </c>
      <c r="U630" s="11" t="s">
        <v>22</v>
      </c>
      <c r="V630" s="11" t="s">
        <v>22</v>
      </c>
      <c r="W630" s="11" t="s">
        <v>23</v>
      </c>
      <c r="X630" s="11" t="s">
        <v>24</v>
      </c>
      <c r="Y630">
        <v>485</v>
      </c>
      <c r="Z630" t="e">
        <f t="shared" ref="Z630:Z693" si="22">Z629+1</f>
        <v>#REF!</v>
      </c>
    </row>
    <row r="631" spans="1:26" x14ac:dyDescent="0.35">
      <c r="A631" s="24" t="str">
        <f>+IF(B631&lt;&gt;'Terminal Handling Charge'!$B$3,"",IF(COUNTIF(B:B,B631)&gt;0,COUNTIF(B$3:B631,B631),""))</f>
        <v/>
      </c>
      <c r="B631" s="24" t="str">
        <f t="shared" si="21"/>
        <v>Terminal Handling Charge - DestinationPanama</v>
      </c>
      <c r="C631" s="24" t="s">
        <v>708</v>
      </c>
      <c r="D631" s="24" t="s">
        <v>747</v>
      </c>
      <c r="E631" s="1" t="s">
        <v>101</v>
      </c>
      <c r="F631" s="12" t="s">
        <v>757</v>
      </c>
      <c r="G631" s="13">
        <v>44866</v>
      </c>
      <c r="H631" s="11" t="s">
        <v>18</v>
      </c>
      <c r="I631" s="11" t="s">
        <v>18</v>
      </c>
      <c r="J631" s="11" t="s">
        <v>18</v>
      </c>
      <c r="K631" s="11" t="s">
        <v>19</v>
      </c>
      <c r="L631" s="11" t="s">
        <v>19</v>
      </c>
      <c r="M631" s="11" t="s">
        <v>19</v>
      </c>
      <c r="N631" s="11" t="s">
        <v>19</v>
      </c>
      <c r="O631" s="11" t="s">
        <v>314</v>
      </c>
      <c r="P631" s="11" t="s">
        <v>315</v>
      </c>
      <c r="Q631" s="11" t="s">
        <v>708</v>
      </c>
      <c r="R631" s="11" t="s">
        <v>30</v>
      </c>
      <c r="S631" s="20" t="s">
        <v>30</v>
      </c>
      <c r="T631" s="11" t="s">
        <v>21</v>
      </c>
      <c r="U631" s="11" t="s">
        <v>22</v>
      </c>
      <c r="V631" s="11" t="s">
        <v>22</v>
      </c>
      <c r="W631" s="11" t="s">
        <v>23</v>
      </c>
      <c r="X631" s="11" t="s">
        <v>24</v>
      </c>
      <c r="Y631">
        <v>235</v>
      </c>
      <c r="Z631" t="e">
        <f t="shared" si="22"/>
        <v>#REF!</v>
      </c>
    </row>
    <row r="632" spans="1:26" x14ac:dyDescent="0.35">
      <c r="A632" s="24" t="str">
        <f>+IF(B632&lt;&gt;'Terminal Handling Charge'!$B$3,"",IF(COUNTIF(B:B,B632)&gt;0,COUNTIF(B$3:B632,B632),""))</f>
        <v/>
      </c>
      <c r="B632" s="24" t="str">
        <f t="shared" si="21"/>
        <v>Terminal Handling Charge - DestinationPanama</v>
      </c>
      <c r="C632" s="24" t="s">
        <v>708</v>
      </c>
      <c r="D632" s="24" t="s">
        <v>747</v>
      </c>
      <c r="E632" s="1" t="s">
        <v>101</v>
      </c>
      <c r="F632" s="12" t="s">
        <v>757</v>
      </c>
      <c r="G632" s="13">
        <v>44866</v>
      </c>
      <c r="H632" s="11" t="s">
        <v>18</v>
      </c>
      <c r="I632" s="11" t="s">
        <v>18</v>
      </c>
      <c r="J632" s="11" t="s">
        <v>18</v>
      </c>
      <c r="K632" s="11" t="s">
        <v>19</v>
      </c>
      <c r="L632" s="11" t="s">
        <v>19</v>
      </c>
      <c r="M632" s="11" t="s">
        <v>19</v>
      </c>
      <c r="N632" s="11" t="s">
        <v>19</v>
      </c>
      <c r="O632" s="11" t="s">
        <v>314</v>
      </c>
      <c r="P632" s="11" t="s">
        <v>315</v>
      </c>
      <c r="Q632" s="11" t="s">
        <v>708</v>
      </c>
      <c r="R632" s="11" t="s">
        <v>27</v>
      </c>
      <c r="S632" s="20" t="s">
        <v>27</v>
      </c>
      <c r="T632" s="11" t="s">
        <v>28</v>
      </c>
      <c r="U632" s="11" t="s">
        <v>22</v>
      </c>
      <c r="V632" s="11" t="s">
        <v>22</v>
      </c>
      <c r="W632" s="11" t="s">
        <v>23</v>
      </c>
      <c r="X632" s="11" t="s">
        <v>24</v>
      </c>
      <c r="Y632">
        <v>235</v>
      </c>
      <c r="Z632" t="e">
        <f t="shared" si="22"/>
        <v>#REF!</v>
      </c>
    </row>
    <row r="633" spans="1:26" ht="29" x14ac:dyDescent="0.35">
      <c r="A633" s="24" t="str">
        <f>+IF(B633&lt;&gt;'Terminal Handling Charge'!$B$3,"",IF(COUNTIF(B:B,B633)&gt;0,COUNTIF(B$3:B633,B633),""))</f>
        <v/>
      </c>
      <c r="B633" s="24" t="str">
        <f t="shared" si="21"/>
        <v>Terminal Handling Charge - DestinationFinland</v>
      </c>
      <c r="C633" s="24" t="s">
        <v>703</v>
      </c>
      <c r="D633" s="24" t="s">
        <v>747</v>
      </c>
      <c r="E633" s="1" t="s">
        <v>751</v>
      </c>
      <c r="F633" s="12" t="s">
        <v>31</v>
      </c>
      <c r="G633" s="13">
        <v>44866</v>
      </c>
      <c r="H633" s="11" t="s">
        <v>18</v>
      </c>
      <c r="I633" s="11" t="s">
        <v>18</v>
      </c>
      <c r="J633" s="11" t="s">
        <v>18</v>
      </c>
      <c r="K633" s="11" t="s">
        <v>19</v>
      </c>
      <c r="L633" s="11" t="s">
        <v>19</v>
      </c>
      <c r="M633" s="11" t="s">
        <v>19</v>
      </c>
      <c r="N633" s="11" t="s">
        <v>19</v>
      </c>
      <c r="O633" s="11" t="s">
        <v>404</v>
      </c>
      <c r="P633" s="11" t="s">
        <v>405</v>
      </c>
      <c r="Q633" s="11" t="s">
        <v>703</v>
      </c>
      <c r="R633" s="11" t="s">
        <v>78</v>
      </c>
      <c r="S633" s="20" t="s">
        <v>78</v>
      </c>
      <c r="T633" s="11" t="s">
        <v>34</v>
      </c>
      <c r="U633" s="11" t="s">
        <v>22</v>
      </c>
      <c r="V633" s="11" t="s">
        <v>22</v>
      </c>
      <c r="W633" s="11" t="s">
        <v>23</v>
      </c>
      <c r="X633" s="11" t="s">
        <v>31</v>
      </c>
      <c r="Y633">
        <v>225</v>
      </c>
      <c r="Z633" t="e">
        <f t="shared" si="22"/>
        <v>#REF!</v>
      </c>
    </row>
    <row r="634" spans="1:26" x14ac:dyDescent="0.35">
      <c r="A634" s="24" t="str">
        <f>+IF(B634&lt;&gt;'Terminal Handling Charge'!$B$3,"",IF(COUNTIF(B:B,B634)&gt;0,COUNTIF(B$3:B634,B634),""))</f>
        <v/>
      </c>
      <c r="B634" s="24" t="str">
        <f t="shared" si="21"/>
        <v>Terminal Handling Charge - DestinationFinland</v>
      </c>
      <c r="C634" s="24" t="s">
        <v>703</v>
      </c>
      <c r="D634" s="24" t="s">
        <v>747</v>
      </c>
      <c r="E634" s="1" t="s">
        <v>751</v>
      </c>
      <c r="F634" s="12" t="s">
        <v>31</v>
      </c>
      <c r="G634" s="13">
        <v>44866</v>
      </c>
      <c r="H634" s="11" t="s">
        <v>18</v>
      </c>
      <c r="I634" s="11" t="s">
        <v>18</v>
      </c>
      <c r="J634" s="11" t="s">
        <v>18</v>
      </c>
      <c r="K634" s="11" t="s">
        <v>19</v>
      </c>
      <c r="L634" s="11" t="s">
        <v>19</v>
      </c>
      <c r="M634" s="11" t="s">
        <v>19</v>
      </c>
      <c r="N634" s="11" t="s">
        <v>19</v>
      </c>
      <c r="O634" s="11" t="s">
        <v>404</v>
      </c>
      <c r="P634" s="11" t="s">
        <v>405</v>
      </c>
      <c r="Q634" s="11" t="s">
        <v>703</v>
      </c>
      <c r="R634" s="11" t="s">
        <v>27</v>
      </c>
      <c r="S634" s="20" t="s">
        <v>27</v>
      </c>
      <c r="T634" s="11" t="s">
        <v>28</v>
      </c>
      <c r="U634" s="11" t="s">
        <v>22</v>
      </c>
      <c r="V634" s="11" t="s">
        <v>22</v>
      </c>
      <c r="W634" s="11" t="s">
        <v>23</v>
      </c>
      <c r="X634" s="11" t="s">
        <v>31</v>
      </c>
      <c r="Y634">
        <v>295</v>
      </c>
      <c r="Z634" t="e">
        <f t="shared" si="22"/>
        <v>#REF!</v>
      </c>
    </row>
    <row r="635" spans="1:26" ht="29" x14ac:dyDescent="0.35">
      <c r="A635" s="24" t="str">
        <f>+IF(B635&lt;&gt;'Terminal Handling Charge'!$B$3,"",IF(COUNTIF(B:B,B635)&gt;0,COUNTIF(B$3:B635,B635),""))</f>
        <v/>
      </c>
      <c r="B635" s="24" t="str">
        <f t="shared" si="21"/>
        <v>Terminal Handling Charge - DestinationEcuador</v>
      </c>
      <c r="C635" s="24" t="s">
        <v>729</v>
      </c>
      <c r="D635" s="24" t="s">
        <v>747</v>
      </c>
      <c r="E635" s="1" t="s">
        <v>227</v>
      </c>
      <c r="F635" s="12" t="s">
        <v>757</v>
      </c>
      <c r="G635" s="13">
        <v>44866</v>
      </c>
      <c r="H635" s="11" t="s">
        <v>18</v>
      </c>
      <c r="I635" s="11" t="s">
        <v>18</v>
      </c>
      <c r="J635" s="11" t="s">
        <v>18</v>
      </c>
      <c r="K635" s="11" t="s">
        <v>19</v>
      </c>
      <c r="L635" s="11" t="s">
        <v>19</v>
      </c>
      <c r="M635" s="11" t="s">
        <v>19</v>
      </c>
      <c r="N635" s="11" t="s">
        <v>19</v>
      </c>
      <c r="O635" s="11" t="s">
        <v>657</v>
      </c>
      <c r="P635" s="11" t="s">
        <v>658</v>
      </c>
      <c r="Q635" s="11" t="s">
        <v>729</v>
      </c>
      <c r="R635" s="11" t="s">
        <v>78</v>
      </c>
      <c r="S635" s="20" t="s">
        <v>78</v>
      </c>
      <c r="T635" s="11" t="s">
        <v>32</v>
      </c>
      <c r="U635" s="11" t="s">
        <v>22</v>
      </c>
      <c r="V635" s="11" t="s">
        <v>22</v>
      </c>
      <c r="W635" s="11" t="s">
        <v>23</v>
      </c>
      <c r="X635" s="11" t="s">
        <v>24</v>
      </c>
      <c r="Y635">
        <v>195</v>
      </c>
      <c r="Z635" t="e">
        <f t="shared" si="22"/>
        <v>#REF!</v>
      </c>
    </row>
    <row r="636" spans="1:26" x14ac:dyDescent="0.35">
      <c r="A636" s="24" t="str">
        <f>+IF(B636&lt;&gt;'Terminal Handling Charge'!$B$3,"",IF(COUNTIF(B:B,B636)&gt;0,COUNTIF(B$3:B636,B636),""))</f>
        <v/>
      </c>
      <c r="B636" s="24" t="str">
        <f t="shared" si="21"/>
        <v>Terminal Handling Charge - DestinationMalawi</v>
      </c>
      <c r="C636" s="24" t="s">
        <v>218</v>
      </c>
      <c r="D636" s="24" t="s">
        <v>747</v>
      </c>
      <c r="E636" s="1" t="s">
        <v>35</v>
      </c>
      <c r="F636" s="12" t="s">
        <v>755</v>
      </c>
      <c r="G636" s="13">
        <v>44866</v>
      </c>
      <c r="H636" s="11" t="s">
        <v>18</v>
      </c>
      <c r="I636" s="11" t="s">
        <v>18</v>
      </c>
      <c r="J636" s="11" t="s">
        <v>18</v>
      </c>
      <c r="K636" s="11" t="s">
        <v>19</v>
      </c>
      <c r="L636" s="11" t="s">
        <v>19</v>
      </c>
      <c r="M636" s="11" t="s">
        <v>215</v>
      </c>
      <c r="N636" s="11" t="s">
        <v>216</v>
      </c>
      <c r="O636" s="11" t="s">
        <v>217</v>
      </c>
      <c r="P636" s="11" t="s">
        <v>218</v>
      </c>
      <c r="Q636" s="11" t="s">
        <v>218</v>
      </c>
      <c r="R636" s="11" t="s">
        <v>45</v>
      </c>
      <c r="S636" s="20">
        <v>20</v>
      </c>
      <c r="T636" s="11" t="s">
        <v>34</v>
      </c>
      <c r="U636" s="11" t="s">
        <v>22</v>
      </c>
      <c r="V636" s="11" t="s">
        <v>22</v>
      </c>
      <c r="W636" s="11" t="s">
        <v>23</v>
      </c>
      <c r="X636" s="11" t="s">
        <v>24</v>
      </c>
      <c r="Y636">
        <v>150</v>
      </c>
      <c r="Z636" t="e">
        <f t="shared" si="22"/>
        <v>#REF!</v>
      </c>
    </row>
    <row r="637" spans="1:26" x14ac:dyDescent="0.35">
      <c r="A637" s="24" t="str">
        <f>+IF(B637&lt;&gt;'Terminal Handling Charge'!$B$3,"",IF(COUNTIF(B:B,B637)&gt;0,COUNTIF(B$3:B637,B637),""))</f>
        <v/>
      </c>
      <c r="B637" s="24" t="str">
        <f t="shared" si="21"/>
        <v>Terminal Handling Charge - DestinationMalawi</v>
      </c>
      <c r="C637" s="24" t="s">
        <v>218</v>
      </c>
      <c r="D637" s="24" t="s">
        <v>747</v>
      </c>
      <c r="E637" s="1" t="s">
        <v>35</v>
      </c>
      <c r="F637" s="12" t="s">
        <v>755</v>
      </c>
      <c r="G637" s="13">
        <v>44866</v>
      </c>
      <c r="H637" s="11" t="s">
        <v>18</v>
      </c>
      <c r="I637" s="11" t="s">
        <v>18</v>
      </c>
      <c r="J637" s="11" t="s">
        <v>18</v>
      </c>
      <c r="K637" s="11" t="s">
        <v>19</v>
      </c>
      <c r="L637" s="11" t="s">
        <v>19</v>
      </c>
      <c r="M637" s="11" t="s">
        <v>215</v>
      </c>
      <c r="N637" s="11" t="s">
        <v>216</v>
      </c>
      <c r="O637" s="11" t="s">
        <v>217</v>
      </c>
      <c r="P637" s="11" t="s">
        <v>218</v>
      </c>
      <c r="Q637" s="11" t="s">
        <v>218</v>
      </c>
      <c r="R637" s="11" t="s">
        <v>737</v>
      </c>
      <c r="S637" s="20">
        <v>40</v>
      </c>
      <c r="T637" s="11" t="s">
        <v>34</v>
      </c>
      <c r="U637" s="11" t="s">
        <v>22</v>
      </c>
      <c r="V637" s="11" t="s">
        <v>22</v>
      </c>
      <c r="W637" s="11" t="s">
        <v>23</v>
      </c>
      <c r="X637" s="11" t="s">
        <v>24</v>
      </c>
      <c r="Y637">
        <v>240</v>
      </c>
      <c r="Z637" t="e">
        <f t="shared" si="22"/>
        <v>#REF!</v>
      </c>
    </row>
    <row r="638" spans="1:26" x14ac:dyDescent="0.35">
      <c r="A638" s="24" t="str">
        <f>+IF(B638&lt;&gt;'Terminal Handling Charge'!$B$3,"",IF(COUNTIF(B:B,B638)&gt;0,COUNTIF(B$3:B638,B638),""))</f>
        <v/>
      </c>
      <c r="B638" s="24" t="str">
        <f t="shared" si="21"/>
        <v>Terminal Handling Charge - DestinationMalawi</v>
      </c>
      <c r="C638" s="24" t="s">
        <v>218</v>
      </c>
      <c r="D638" s="24" t="s">
        <v>747</v>
      </c>
      <c r="E638" s="1" t="s">
        <v>35</v>
      </c>
      <c r="F638" s="12" t="s">
        <v>755</v>
      </c>
      <c r="G638" s="13">
        <v>44866</v>
      </c>
      <c r="H638" s="11" t="s">
        <v>18</v>
      </c>
      <c r="I638" s="11" t="s">
        <v>18</v>
      </c>
      <c r="J638" s="11" t="s">
        <v>18</v>
      </c>
      <c r="K638" s="11" t="s">
        <v>19</v>
      </c>
      <c r="L638" s="11" t="s">
        <v>19</v>
      </c>
      <c r="M638" s="11" t="s">
        <v>215</v>
      </c>
      <c r="N638" s="11" t="s">
        <v>216</v>
      </c>
      <c r="O638" s="11" t="s">
        <v>217</v>
      </c>
      <c r="P638" s="11" t="s">
        <v>218</v>
      </c>
      <c r="Q638" s="11" t="s">
        <v>218</v>
      </c>
      <c r="R638" s="11" t="s">
        <v>65</v>
      </c>
      <c r="S638" s="20">
        <v>45</v>
      </c>
      <c r="T638" s="11" t="s">
        <v>34</v>
      </c>
      <c r="U638" s="11" t="s">
        <v>22</v>
      </c>
      <c r="V638" s="11" t="s">
        <v>22</v>
      </c>
      <c r="W638" s="11" t="s">
        <v>23</v>
      </c>
      <c r="X638" s="11" t="s">
        <v>24</v>
      </c>
      <c r="Y638">
        <v>240</v>
      </c>
      <c r="Z638" t="e">
        <f t="shared" si="22"/>
        <v>#REF!</v>
      </c>
    </row>
    <row r="639" spans="1:26" x14ac:dyDescent="0.35">
      <c r="A639" s="24" t="str">
        <f>+IF(B639&lt;&gt;'Terminal Handling Charge'!$B$3,"",IF(COUNTIF(B:B,B639)&gt;0,COUNTIF(B$3:B639,B639),""))</f>
        <v/>
      </c>
      <c r="B639" s="24" t="str">
        <f t="shared" si="21"/>
        <v>Terminal Handling Charge - DestinationMalawi</v>
      </c>
      <c r="C639" s="24" t="s">
        <v>218</v>
      </c>
      <c r="D639" s="24" t="s">
        <v>747</v>
      </c>
      <c r="E639" s="1" t="s">
        <v>35</v>
      </c>
      <c r="F639" s="12" t="s">
        <v>755</v>
      </c>
      <c r="G639" s="13">
        <v>44866</v>
      </c>
      <c r="H639" s="11" t="s">
        <v>18</v>
      </c>
      <c r="I639" s="11" t="s">
        <v>18</v>
      </c>
      <c r="J639" s="11" t="s">
        <v>18</v>
      </c>
      <c r="K639" s="11" t="s">
        <v>19</v>
      </c>
      <c r="L639" s="11" t="s">
        <v>19</v>
      </c>
      <c r="M639" s="11" t="s">
        <v>215</v>
      </c>
      <c r="N639" s="11" t="s">
        <v>216</v>
      </c>
      <c r="O639" s="11" t="s">
        <v>217</v>
      </c>
      <c r="P639" s="11" t="s">
        <v>218</v>
      </c>
      <c r="Q639" s="11" t="s">
        <v>218</v>
      </c>
      <c r="R639" s="11" t="s">
        <v>40</v>
      </c>
      <c r="S639" s="20">
        <v>20</v>
      </c>
      <c r="T639" s="11" t="s">
        <v>21</v>
      </c>
      <c r="U639" s="11" t="s">
        <v>22</v>
      </c>
      <c r="V639" s="11" t="s">
        <v>22</v>
      </c>
      <c r="W639" s="11" t="s">
        <v>23</v>
      </c>
      <c r="X639" s="11" t="s">
        <v>24</v>
      </c>
      <c r="Y639">
        <v>130</v>
      </c>
      <c r="Z639" t="e">
        <f t="shared" si="22"/>
        <v>#REF!</v>
      </c>
    </row>
    <row r="640" spans="1:26" x14ac:dyDescent="0.35">
      <c r="A640" s="24" t="str">
        <f>+IF(B640&lt;&gt;'Terminal Handling Charge'!$B$3,"",IF(COUNTIF(B:B,B640)&gt;0,COUNTIF(B$3:B640,B640),""))</f>
        <v/>
      </c>
      <c r="B640" s="24" t="str">
        <f t="shared" si="21"/>
        <v>Terminal Handling Charge - DestinationMalawi</v>
      </c>
      <c r="C640" s="24" t="s">
        <v>218</v>
      </c>
      <c r="D640" s="24" t="s">
        <v>747</v>
      </c>
      <c r="E640" s="1" t="s">
        <v>35</v>
      </c>
      <c r="F640" s="12" t="s">
        <v>755</v>
      </c>
      <c r="G640" s="13">
        <v>44866</v>
      </c>
      <c r="H640" s="11" t="s">
        <v>18</v>
      </c>
      <c r="I640" s="11" t="s">
        <v>18</v>
      </c>
      <c r="J640" s="11" t="s">
        <v>18</v>
      </c>
      <c r="K640" s="11" t="s">
        <v>19</v>
      </c>
      <c r="L640" s="11" t="s">
        <v>19</v>
      </c>
      <c r="M640" s="11" t="s">
        <v>215</v>
      </c>
      <c r="N640" s="11" t="s">
        <v>216</v>
      </c>
      <c r="O640" s="11" t="s">
        <v>217</v>
      </c>
      <c r="P640" s="11" t="s">
        <v>218</v>
      </c>
      <c r="Q640" s="11" t="s">
        <v>218</v>
      </c>
      <c r="R640" s="11" t="s">
        <v>56</v>
      </c>
      <c r="S640" s="20">
        <v>20</v>
      </c>
      <c r="T640" s="11" t="s">
        <v>21</v>
      </c>
      <c r="U640" s="11" t="s">
        <v>22</v>
      </c>
      <c r="V640" s="11" t="s">
        <v>22</v>
      </c>
      <c r="W640" s="11" t="s">
        <v>23</v>
      </c>
      <c r="X640" s="11" t="s">
        <v>24</v>
      </c>
      <c r="Y640">
        <v>150</v>
      </c>
      <c r="Z640" t="e">
        <f t="shared" si="22"/>
        <v>#REF!</v>
      </c>
    </row>
    <row r="641" spans="1:26" x14ac:dyDescent="0.35">
      <c r="A641" s="24" t="str">
        <f>+IF(B641&lt;&gt;'Terminal Handling Charge'!$B$3,"",IF(COUNTIF(B:B,B641)&gt;0,COUNTIF(B$3:B641,B641),""))</f>
        <v/>
      </c>
      <c r="B641" s="24" t="str">
        <f t="shared" si="21"/>
        <v>Terminal Handling Charge - DestinationMalawi</v>
      </c>
      <c r="C641" s="24" t="s">
        <v>218</v>
      </c>
      <c r="D641" s="24" t="s">
        <v>747</v>
      </c>
      <c r="E641" s="1" t="s">
        <v>35</v>
      </c>
      <c r="F641" s="12" t="s">
        <v>755</v>
      </c>
      <c r="G641" s="13">
        <v>44866</v>
      </c>
      <c r="H641" s="11" t="s">
        <v>18</v>
      </c>
      <c r="I641" s="11" t="s">
        <v>18</v>
      </c>
      <c r="J641" s="11" t="s">
        <v>18</v>
      </c>
      <c r="K641" s="11" t="s">
        <v>19</v>
      </c>
      <c r="L641" s="11" t="s">
        <v>19</v>
      </c>
      <c r="M641" s="11" t="s">
        <v>215</v>
      </c>
      <c r="N641" s="11" t="s">
        <v>216</v>
      </c>
      <c r="O641" s="11" t="s">
        <v>217</v>
      </c>
      <c r="P641" s="11" t="s">
        <v>218</v>
      </c>
      <c r="Q641" s="11" t="s">
        <v>218</v>
      </c>
      <c r="R641" s="11" t="s">
        <v>20</v>
      </c>
      <c r="S641" s="20">
        <v>40</v>
      </c>
      <c r="T641" s="11" t="s">
        <v>21</v>
      </c>
      <c r="U641" s="11" t="s">
        <v>22</v>
      </c>
      <c r="V641" s="11" t="s">
        <v>22</v>
      </c>
      <c r="W641" s="11" t="s">
        <v>23</v>
      </c>
      <c r="X641" s="11" t="s">
        <v>24</v>
      </c>
      <c r="Y641">
        <v>210</v>
      </c>
      <c r="Z641" t="e">
        <f t="shared" si="22"/>
        <v>#REF!</v>
      </c>
    </row>
    <row r="642" spans="1:26" x14ac:dyDescent="0.35">
      <c r="A642" s="24" t="str">
        <f>+IF(B642&lt;&gt;'Terminal Handling Charge'!$B$3,"",IF(COUNTIF(B:B,B642)&gt;0,COUNTIF(B$3:B642,B642),""))</f>
        <v/>
      </c>
      <c r="B642" s="24" t="str">
        <f t="shared" si="21"/>
        <v>Terminal Handling Charge - DestinationMalawi</v>
      </c>
      <c r="C642" s="24" t="s">
        <v>218</v>
      </c>
      <c r="D642" s="24" t="s">
        <v>747</v>
      </c>
      <c r="E642" s="1" t="s">
        <v>35</v>
      </c>
      <c r="F642" s="12" t="s">
        <v>755</v>
      </c>
      <c r="G642" s="13">
        <v>44866</v>
      </c>
      <c r="H642" s="11" t="s">
        <v>18</v>
      </c>
      <c r="I642" s="11" t="s">
        <v>18</v>
      </c>
      <c r="J642" s="11" t="s">
        <v>18</v>
      </c>
      <c r="K642" s="11" t="s">
        <v>19</v>
      </c>
      <c r="L642" s="11" t="s">
        <v>19</v>
      </c>
      <c r="M642" s="11" t="s">
        <v>215</v>
      </c>
      <c r="N642" s="11" t="s">
        <v>216</v>
      </c>
      <c r="O642" s="11" t="s">
        <v>217</v>
      </c>
      <c r="P642" s="11" t="s">
        <v>218</v>
      </c>
      <c r="Q642" s="11" t="s">
        <v>218</v>
      </c>
      <c r="R642" s="11" t="s">
        <v>65</v>
      </c>
      <c r="S642" s="20">
        <v>45</v>
      </c>
      <c r="T642" s="11" t="s">
        <v>21</v>
      </c>
      <c r="U642" s="11" t="s">
        <v>22</v>
      </c>
      <c r="V642" s="11" t="s">
        <v>22</v>
      </c>
      <c r="W642" s="11" t="s">
        <v>23</v>
      </c>
      <c r="X642" s="11" t="s">
        <v>24</v>
      </c>
      <c r="Y642">
        <v>210</v>
      </c>
      <c r="Z642" t="e">
        <f t="shared" si="22"/>
        <v>#REF!</v>
      </c>
    </row>
    <row r="643" spans="1:26" x14ac:dyDescent="0.35">
      <c r="A643" s="24" t="str">
        <f>+IF(B643&lt;&gt;'Terminal Handling Charge'!$B$3,"",IF(COUNTIF(B:B,B643)&gt;0,COUNTIF(B$3:B643,B643),""))</f>
        <v/>
      </c>
      <c r="B643" s="24" t="str">
        <f t="shared" si="21"/>
        <v>Terminal Handling Charge - DestinationMalawi</v>
      </c>
      <c r="C643" s="24" t="s">
        <v>218</v>
      </c>
      <c r="D643" s="24" t="s">
        <v>747</v>
      </c>
      <c r="E643" s="1" t="s">
        <v>35</v>
      </c>
      <c r="F643" s="12" t="s">
        <v>755</v>
      </c>
      <c r="G643" s="13">
        <v>44866</v>
      </c>
      <c r="H643" s="11" t="s">
        <v>18</v>
      </c>
      <c r="I643" s="11" t="s">
        <v>18</v>
      </c>
      <c r="J643" s="11" t="s">
        <v>18</v>
      </c>
      <c r="K643" s="11" t="s">
        <v>19</v>
      </c>
      <c r="L643" s="11" t="s">
        <v>19</v>
      </c>
      <c r="M643" s="11" t="s">
        <v>215</v>
      </c>
      <c r="N643" s="11" t="s">
        <v>216</v>
      </c>
      <c r="O643" s="11" t="s">
        <v>217</v>
      </c>
      <c r="P643" s="11" t="s">
        <v>218</v>
      </c>
      <c r="Q643" s="11" t="s">
        <v>218</v>
      </c>
      <c r="R643" s="11" t="s">
        <v>762</v>
      </c>
      <c r="S643" s="20">
        <v>20</v>
      </c>
      <c r="T643" s="11" t="s">
        <v>28</v>
      </c>
      <c r="U643" s="11" t="s">
        <v>22</v>
      </c>
      <c r="V643" s="11" t="s">
        <v>22</v>
      </c>
      <c r="W643" s="11" t="s">
        <v>23</v>
      </c>
      <c r="X643" s="11" t="s">
        <v>24</v>
      </c>
      <c r="Y643">
        <v>150</v>
      </c>
      <c r="Z643" t="e">
        <f t="shared" si="22"/>
        <v>#REF!</v>
      </c>
    </row>
    <row r="644" spans="1:26" x14ac:dyDescent="0.35">
      <c r="A644" s="24" t="str">
        <f>+IF(B644&lt;&gt;'Terminal Handling Charge'!$B$3,"",IF(COUNTIF(B:B,B644)&gt;0,COUNTIF(B$3:B644,B644),""))</f>
        <v/>
      </c>
      <c r="B644" s="24" t="str">
        <f t="shared" si="21"/>
        <v>Terminal Handling Charge - DestinationMalawi</v>
      </c>
      <c r="C644" s="24" t="s">
        <v>218</v>
      </c>
      <c r="D644" s="24" t="s">
        <v>747</v>
      </c>
      <c r="E644" s="1" t="s">
        <v>35</v>
      </c>
      <c r="F644" s="12" t="s">
        <v>755</v>
      </c>
      <c r="G644" s="13">
        <v>44866</v>
      </c>
      <c r="H644" s="11" t="s">
        <v>18</v>
      </c>
      <c r="I644" s="11" t="s">
        <v>18</v>
      </c>
      <c r="J644" s="11" t="s">
        <v>18</v>
      </c>
      <c r="K644" s="11" t="s">
        <v>19</v>
      </c>
      <c r="L644" s="11" t="s">
        <v>19</v>
      </c>
      <c r="M644" s="11" t="s">
        <v>215</v>
      </c>
      <c r="N644" s="11" t="s">
        <v>216</v>
      </c>
      <c r="O644" s="11" t="s">
        <v>217</v>
      </c>
      <c r="P644" s="11" t="s">
        <v>218</v>
      </c>
      <c r="Q644" s="11" t="s">
        <v>218</v>
      </c>
      <c r="R644" s="11" t="s">
        <v>38</v>
      </c>
      <c r="S644" s="20">
        <v>40</v>
      </c>
      <c r="T644" s="11" t="s">
        <v>28</v>
      </c>
      <c r="U644" s="11" t="s">
        <v>22</v>
      </c>
      <c r="V644" s="11" t="s">
        <v>22</v>
      </c>
      <c r="W644" s="11" t="s">
        <v>23</v>
      </c>
      <c r="X644" s="11" t="s">
        <v>24</v>
      </c>
      <c r="Y644">
        <v>240</v>
      </c>
      <c r="Z644" t="e">
        <f t="shared" si="22"/>
        <v>#REF!</v>
      </c>
    </row>
    <row r="645" spans="1:26" x14ac:dyDescent="0.35">
      <c r="A645" s="24" t="str">
        <f>+IF(B645&lt;&gt;'Terminal Handling Charge'!$B$3,"",IF(COUNTIF(B:B,B645)&gt;0,COUNTIF(B$3:B645,B645),""))</f>
        <v/>
      </c>
      <c r="B645" s="24" t="str">
        <f t="shared" si="21"/>
        <v>Terminal Handling Charge - DestinationMalawi</v>
      </c>
      <c r="C645" s="24" t="s">
        <v>218</v>
      </c>
      <c r="D645" s="24" t="s">
        <v>747</v>
      </c>
      <c r="E645" s="1" t="s">
        <v>35</v>
      </c>
      <c r="F645" s="12" t="s">
        <v>755</v>
      </c>
      <c r="G645" s="13">
        <v>44866</v>
      </c>
      <c r="H645" s="11" t="s">
        <v>18</v>
      </c>
      <c r="I645" s="11" t="s">
        <v>18</v>
      </c>
      <c r="J645" s="11" t="s">
        <v>18</v>
      </c>
      <c r="K645" s="11" t="s">
        <v>19</v>
      </c>
      <c r="L645" s="11" t="s">
        <v>19</v>
      </c>
      <c r="M645" s="11" t="s">
        <v>215</v>
      </c>
      <c r="N645" s="11" t="s">
        <v>216</v>
      </c>
      <c r="O645" s="11" t="s">
        <v>217</v>
      </c>
      <c r="P645" s="11" t="s">
        <v>218</v>
      </c>
      <c r="Q645" s="11" t="s">
        <v>218</v>
      </c>
      <c r="R645" s="11" t="s">
        <v>59</v>
      </c>
      <c r="S645" s="20">
        <v>20</v>
      </c>
      <c r="T645" s="11" t="s">
        <v>738</v>
      </c>
      <c r="U645" s="11" t="s">
        <v>22</v>
      </c>
      <c r="V645" s="11" t="s">
        <v>22</v>
      </c>
      <c r="W645" s="11" t="s">
        <v>23</v>
      </c>
      <c r="X645" s="11" t="s">
        <v>24</v>
      </c>
      <c r="Y645">
        <v>150</v>
      </c>
      <c r="Z645" t="e">
        <f t="shared" si="22"/>
        <v>#REF!</v>
      </c>
    </row>
    <row r="646" spans="1:26" x14ac:dyDescent="0.35">
      <c r="A646" s="24" t="str">
        <f>+IF(B646&lt;&gt;'Terminal Handling Charge'!$B$3,"",IF(COUNTIF(B:B,B646)&gt;0,COUNTIF(B$3:B646,B646),""))</f>
        <v/>
      </c>
      <c r="B646" s="24" t="str">
        <f t="shared" si="21"/>
        <v>Terminal Handling Charge - DestinationMalawi</v>
      </c>
      <c r="C646" s="24" t="s">
        <v>218</v>
      </c>
      <c r="D646" s="24" t="s">
        <v>747</v>
      </c>
      <c r="E646" s="1" t="s">
        <v>35</v>
      </c>
      <c r="F646" s="12" t="s">
        <v>755</v>
      </c>
      <c r="G646" s="13">
        <v>44866</v>
      </c>
      <c r="H646" s="11" t="s">
        <v>18</v>
      </c>
      <c r="I646" s="11" t="s">
        <v>18</v>
      </c>
      <c r="J646" s="11" t="s">
        <v>18</v>
      </c>
      <c r="K646" s="11" t="s">
        <v>19</v>
      </c>
      <c r="L646" s="11" t="s">
        <v>19</v>
      </c>
      <c r="M646" s="11" t="s">
        <v>215</v>
      </c>
      <c r="N646" s="11" t="s">
        <v>216</v>
      </c>
      <c r="O646" s="11" t="s">
        <v>217</v>
      </c>
      <c r="P646" s="11" t="s">
        <v>218</v>
      </c>
      <c r="Q646" s="11" t="s">
        <v>218</v>
      </c>
      <c r="R646" s="11" t="s">
        <v>61</v>
      </c>
      <c r="S646" s="20">
        <v>20</v>
      </c>
      <c r="T646" s="11" t="s">
        <v>738</v>
      </c>
      <c r="U646" s="11" t="s">
        <v>22</v>
      </c>
      <c r="V646" s="11" t="s">
        <v>22</v>
      </c>
      <c r="W646" s="11" t="s">
        <v>23</v>
      </c>
      <c r="X646" s="11" t="s">
        <v>24</v>
      </c>
      <c r="Y646">
        <v>150</v>
      </c>
      <c r="Z646" t="e">
        <f t="shared" si="22"/>
        <v>#REF!</v>
      </c>
    </row>
    <row r="647" spans="1:26" x14ac:dyDescent="0.35">
      <c r="A647" s="24" t="str">
        <f>+IF(B647&lt;&gt;'Terminal Handling Charge'!$B$3,"",IF(COUNTIF(B:B,B647)&gt;0,COUNTIF(B$3:B647,B647),""))</f>
        <v/>
      </c>
      <c r="B647" s="24" t="str">
        <f t="shared" si="21"/>
        <v>Terminal Handling Charge - DestinationMalawi</v>
      </c>
      <c r="C647" s="24" t="s">
        <v>218</v>
      </c>
      <c r="D647" s="24" t="s">
        <v>747</v>
      </c>
      <c r="E647" s="1" t="s">
        <v>35</v>
      </c>
      <c r="F647" s="12" t="s">
        <v>755</v>
      </c>
      <c r="G647" s="13">
        <v>44866</v>
      </c>
      <c r="H647" s="11" t="s">
        <v>18</v>
      </c>
      <c r="I647" s="11" t="s">
        <v>18</v>
      </c>
      <c r="J647" s="11" t="s">
        <v>18</v>
      </c>
      <c r="K647" s="11" t="s">
        <v>19</v>
      </c>
      <c r="L647" s="11" t="s">
        <v>19</v>
      </c>
      <c r="M647" s="11" t="s">
        <v>215</v>
      </c>
      <c r="N647" s="11" t="s">
        <v>216</v>
      </c>
      <c r="O647" s="11" t="s">
        <v>217</v>
      </c>
      <c r="P647" s="11" t="s">
        <v>218</v>
      </c>
      <c r="Q647" s="11" t="s">
        <v>218</v>
      </c>
      <c r="R647" s="11" t="s">
        <v>77</v>
      </c>
      <c r="S647" s="20">
        <v>20</v>
      </c>
      <c r="T647" s="11" t="s">
        <v>738</v>
      </c>
      <c r="U647" s="11" t="s">
        <v>22</v>
      </c>
      <c r="V647" s="11" t="s">
        <v>22</v>
      </c>
      <c r="W647" s="11" t="s">
        <v>23</v>
      </c>
      <c r="X647" s="11" t="s">
        <v>24</v>
      </c>
      <c r="Y647">
        <v>150</v>
      </c>
      <c r="Z647" t="e">
        <f t="shared" si="22"/>
        <v>#REF!</v>
      </c>
    </row>
    <row r="648" spans="1:26" x14ac:dyDescent="0.35">
      <c r="A648" s="24" t="str">
        <f>+IF(B648&lt;&gt;'Terminal Handling Charge'!$B$3,"",IF(COUNTIF(B:B,B648)&gt;0,COUNTIF(B$3:B648,B648),""))</f>
        <v/>
      </c>
      <c r="B648" s="24" t="str">
        <f t="shared" si="21"/>
        <v>Terminal Handling Charge - DestinationMalawi</v>
      </c>
      <c r="C648" s="24" t="s">
        <v>218</v>
      </c>
      <c r="D648" s="24" t="s">
        <v>747</v>
      </c>
      <c r="E648" s="1" t="s">
        <v>35</v>
      </c>
      <c r="F648" s="12" t="s">
        <v>755</v>
      </c>
      <c r="G648" s="13">
        <v>44866</v>
      </c>
      <c r="H648" s="11" t="s">
        <v>18</v>
      </c>
      <c r="I648" s="11" t="s">
        <v>18</v>
      </c>
      <c r="J648" s="11" t="s">
        <v>18</v>
      </c>
      <c r="K648" s="11" t="s">
        <v>19</v>
      </c>
      <c r="L648" s="11" t="s">
        <v>19</v>
      </c>
      <c r="M648" s="11" t="s">
        <v>215</v>
      </c>
      <c r="N648" s="11" t="s">
        <v>216</v>
      </c>
      <c r="O648" s="11" t="s">
        <v>217</v>
      </c>
      <c r="P648" s="11" t="s">
        <v>218</v>
      </c>
      <c r="Q648" s="11" t="s">
        <v>218</v>
      </c>
      <c r="R648" s="11" t="s">
        <v>63</v>
      </c>
      <c r="S648" s="20">
        <v>20</v>
      </c>
      <c r="T648" s="11" t="s">
        <v>738</v>
      </c>
      <c r="U648" s="11" t="s">
        <v>22</v>
      </c>
      <c r="V648" s="11" t="s">
        <v>22</v>
      </c>
      <c r="W648" s="11" t="s">
        <v>23</v>
      </c>
      <c r="X648" s="11" t="s">
        <v>24</v>
      </c>
      <c r="Y648">
        <v>150</v>
      </c>
      <c r="Z648" t="e">
        <f t="shared" si="22"/>
        <v>#REF!</v>
      </c>
    </row>
    <row r="649" spans="1:26" x14ac:dyDescent="0.35">
      <c r="A649" s="24" t="str">
        <f>+IF(B649&lt;&gt;'Terminal Handling Charge'!$B$3,"",IF(COUNTIF(B:B,B649)&gt;0,COUNTIF(B$3:B649,B649),""))</f>
        <v/>
      </c>
      <c r="B649" s="24" t="str">
        <f t="shared" si="21"/>
        <v>Terminal Handling Charge - DestinationMalawi</v>
      </c>
      <c r="C649" s="24" t="s">
        <v>218</v>
      </c>
      <c r="D649" s="24" t="s">
        <v>747</v>
      </c>
      <c r="E649" s="1" t="s">
        <v>35</v>
      </c>
      <c r="F649" s="12" t="s">
        <v>755</v>
      </c>
      <c r="G649" s="13">
        <v>44866</v>
      </c>
      <c r="H649" s="11" t="s">
        <v>18</v>
      </c>
      <c r="I649" s="11" t="s">
        <v>18</v>
      </c>
      <c r="J649" s="11" t="s">
        <v>18</v>
      </c>
      <c r="K649" s="11" t="s">
        <v>19</v>
      </c>
      <c r="L649" s="11" t="s">
        <v>19</v>
      </c>
      <c r="M649" s="11" t="s">
        <v>215</v>
      </c>
      <c r="N649" s="11" t="s">
        <v>216</v>
      </c>
      <c r="O649" s="11" t="s">
        <v>217</v>
      </c>
      <c r="P649" s="11" t="s">
        <v>218</v>
      </c>
      <c r="Q649" s="11" t="s">
        <v>218</v>
      </c>
      <c r="R649" s="11" t="s">
        <v>58</v>
      </c>
      <c r="S649" s="20">
        <v>40</v>
      </c>
      <c r="T649" s="11" t="s">
        <v>738</v>
      </c>
      <c r="U649" s="11" t="s">
        <v>22</v>
      </c>
      <c r="V649" s="11" t="s">
        <v>22</v>
      </c>
      <c r="W649" s="11" t="s">
        <v>23</v>
      </c>
      <c r="X649" s="11" t="s">
        <v>24</v>
      </c>
      <c r="Y649">
        <v>240</v>
      </c>
      <c r="Z649" t="e">
        <f t="shared" si="22"/>
        <v>#REF!</v>
      </c>
    </row>
    <row r="650" spans="1:26" x14ac:dyDescent="0.35">
      <c r="A650" s="24" t="str">
        <f>+IF(B650&lt;&gt;'Terminal Handling Charge'!$B$3,"",IF(COUNTIF(B:B,B650)&gt;0,COUNTIF(B$3:B650,B650),""))</f>
        <v/>
      </c>
      <c r="B650" s="24" t="str">
        <f t="shared" si="21"/>
        <v>Terminal Handling Charge - DestinationMalawi</v>
      </c>
      <c r="C650" s="24" t="s">
        <v>218</v>
      </c>
      <c r="D650" s="24" t="s">
        <v>747</v>
      </c>
      <c r="E650" s="1" t="s">
        <v>35</v>
      </c>
      <c r="F650" s="12" t="s">
        <v>755</v>
      </c>
      <c r="G650" s="13">
        <v>44866</v>
      </c>
      <c r="H650" s="11" t="s">
        <v>18</v>
      </c>
      <c r="I650" s="11" t="s">
        <v>18</v>
      </c>
      <c r="J650" s="11" t="s">
        <v>18</v>
      </c>
      <c r="K650" s="11" t="s">
        <v>19</v>
      </c>
      <c r="L650" s="11" t="s">
        <v>19</v>
      </c>
      <c r="M650" s="11" t="s">
        <v>215</v>
      </c>
      <c r="N650" s="11" t="s">
        <v>216</v>
      </c>
      <c r="O650" s="11" t="s">
        <v>217</v>
      </c>
      <c r="P650" s="11" t="s">
        <v>218</v>
      </c>
      <c r="Q650" s="11" t="s">
        <v>218</v>
      </c>
      <c r="R650" s="11" t="s">
        <v>64</v>
      </c>
      <c r="S650" s="20">
        <v>40</v>
      </c>
      <c r="T650" s="11" t="s">
        <v>738</v>
      </c>
      <c r="U650" s="11" t="s">
        <v>22</v>
      </c>
      <c r="V650" s="11" t="s">
        <v>22</v>
      </c>
      <c r="W650" s="11" t="s">
        <v>23</v>
      </c>
      <c r="X650" s="11" t="s">
        <v>24</v>
      </c>
      <c r="Y650">
        <v>240</v>
      </c>
      <c r="Z650" t="e">
        <f t="shared" si="22"/>
        <v>#REF!</v>
      </c>
    </row>
    <row r="651" spans="1:26" x14ac:dyDescent="0.35">
      <c r="A651" s="24" t="str">
        <f>+IF(B651&lt;&gt;'Terminal Handling Charge'!$B$3,"",IF(COUNTIF(B:B,B651)&gt;0,COUNTIF(B$3:B651,B651),""))</f>
        <v/>
      </c>
      <c r="B651" s="24" t="str">
        <f t="shared" si="21"/>
        <v>Terminal Handling Charge - DestinationMalawi</v>
      </c>
      <c r="C651" s="24" t="s">
        <v>218</v>
      </c>
      <c r="D651" s="24" t="s">
        <v>747</v>
      </c>
      <c r="E651" s="1" t="s">
        <v>35</v>
      </c>
      <c r="F651" s="12" t="s">
        <v>755</v>
      </c>
      <c r="G651" s="13">
        <v>44866</v>
      </c>
      <c r="H651" s="11" t="s">
        <v>18</v>
      </c>
      <c r="I651" s="11" t="s">
        <v>18</v>
      </c>
      <c r="J651" s="11" t="s">
        <v>18</v>
      </c>
      <c r="K651" s="11" t="s">
        <v>19</v>
      </c>
      <c r="L651" s="11" t="s">
        <v>19</v>
      </c>
      <c r="M651" s="11" t="s">
        <v>215</v>
      </c>
      <c r="N651" s="11" t="s">
        <v>216</v>
      </c>
      <c r="O651" s="11" t="s">
        <v>217</v>
      </c>
      <c r="P651" s="11" t="s">
        <v>218</v>
      </c>
      <c r="Q651" s="11" t="s">
        <v>218</v>
      </c>
      <c r="R651" s="11" t="s">
        <v>60</v>
      </c>
      <c r="S651" s="20">
        <v>40</v>
      </c>
      <c r="T651" s="11" t="s">
        <v>738</v>
      </c>
      <c r="U651" s="11" t="s">
        <v>22</v>
      </c>
      <c r="V651" s="11" t="s">
        <v>22</v>
      </c>
      <c r="W651" s="11" t="s">
        <v>23</v>
      </c>
      <c r="X651" s="11" t="s">
        <v>24</v>
      </c>
      <c r="Y651">
        <v>240</v>
      </c>
      <c r="Z651" t="e">
        <f t="shared" si="22"/>
        <v>#REF!</v>
      </c>
    </row>
    <row r="652" spans="1:26" x14ac:dyDescent="0.35">
      <c r="A652" s="24" t="str">
        <f>+IF(B652&lt;&gt;'Terminal Handling Charge'!$B$3,"",IF(COUNTIF(B:B,B652)&gt;0,COUNTIF(B$3:B652,B652),""))</f>
        <v/>
      </c>
      <c r="B652" s="24" t="str">
        <f t="shared" si="21"/>
        <v>Terminal Handling Charge - DestinationMalawi</v>
      </c>
      <c r="C652" s="24" t="s">
        <v>218</v>
      </c>
      <c r="D652" s="24" t="s">
        <v>747</v>
      </c>
      <c r="E652" s="1" t="s">
        <v>35</v>
      </c>
      <c r="F652" s="12" t="s">
        <v>755</v>
      </c>
      <c r="G652" s="13">
        <v>44866</v>
      </c>
      <c r="H652" s="11" t="s">
        <v>18</v>
      </c>
      <c r="I652" s="11" t="s">
        <v>18</v>
      </c>
      <c r="J652" s="11" t="s">
        <v>18</v>
      </c>
      <c r="K652" s="11" t="s">
        <v>19</v>
      </c>
      <c r="L652" s="11" t="s">
        <v>19</v>
      </c>
      <c r="M652" s="11" t="s">
        <v>215</v>
      </c>
      <c r="N652" s="11" t="s">
        <v>216</v>
      </c>
      <c r="O652" s="11" t="s">
        <v>217</v>
      </c>
      <c r="P652" s="11" t="s">
        <v>218</v>
      </c>
      <c r="Q652" s="11" t="s">
        <v>218</v>
      </c>
      <c r="R652" s="11" t="s">
        <v>33</v>
      </c>
      <c r="S652" s="20">
        <v>40</v>
      </c>
      <c r="T652" s="11" t="s">
        <v>738</v>
      </c>
      <c r="U652" s="11" t="s">
        <v>22</v>
      </c>
      <c r="V652" s="11" t="s">
        <v>22</v>
      </c>
      <c r="W652" s="11" t="s">
        <v>23</v>
      </c>
      <c r="X652" s="11" t="s">
        <v>24</v>
      </c>
      <c r="Y652">
        <v>240</v>
      </c>
      <c r="Z652" t="e">
        <f t="shared" si="22"/>
        <v>#REF!</v>
      </c>
    </row>
    <row r="653" spans="1:26" x14ac:dyDescent="0.35">
      <c r="A653" s="24" t="str">
        <f>+IF(B653&lt;&gt;'Terminal Handling Charge'!$B$3,"",IF(COUNTIF(B:B,B653)&gt;0,COUNTIF(B$3:B653,B653),""))</f>
        <v/>
      </c>
      <c r="B653" s="24" t="str">
        <f t="shared" si="21"/>
        <v>Terminal Handling Charge - DestinationSpain</v>
      </c>
      <c r="C653" s="24" t="s">
        <v>669</v>
      </c>
      <c r="D653" s="24" t="s">
        <v>747</v>
      </c>
      <c r="E653" s="1" t="s">
        <v>753</v>
      </c>
      <c r="F653" s="12" t="s">
        <v>31</v>
      </c>
      <c r="G653" s="13">
        <v>44866</v>
      </c>
      <c r="H653" s="11" t="s">
        <v>18</v>
      </c>
      <c r="I653" s="11" t="s">
        <v>18</v>
      </c>
      <c r="J653" s="11" t="s">
        <v>18</v>
      </c>
      <c r="K653" s="11" t="s">
        <v>19</v>
      </c>
      <c r="L653" s="11" t="s">
        <v>19</v>
      </c>
      <c r="M653" s="11" t="s">
        <v>19</v>
      </c>
      <c r="N653" s="11" t="s">
        <v>19</v>
      </c>
      <c r="O653" s="11" t="s">
        <v>525</v>
      </c>
      <c r="P653" s="11" t="s">
        <v>526</v>
      </c>
      <c r="Q653" s="11" t="s">
        <v>669</v>
      </c>
      <c r="R653" s="11" t="s">
        <v>30</v>
      </c>
      <c r="S653" s="20" t="s">
        <v>30</v>
      </c>
      <c r="T653" s="11" t="s">
        <v>21</v>
      </c>
      <c r="U653" s="11" t="s">
        <v>22</v>
      </c>
      <c r="V653" s="11" t="s">
        <v>22</v>
      </c>
      <c r="W653" s="11" t="s">
        <v>23</v>
      </c>
      <c r="X653" s="11" t="s">
        <v>31</v>
      </c>
      <c r="Y653">
        <v>245</v>
      </c>
      <c r="Z653" t="e">
        <f t="shared" si="22"/>
        <v>#REF!</v>
      </c>
    </row>
    <row r="654" spans="1:26" x14ac:dyDescent="0.35">
      <c r="A654" s="24" t="str">
        <f>+IF(B654&lt;&gt;'Terminal Handling Charge'!$B$3,"",IF(COUNTIF(B:B,B654)&gt;0,COUNTIF(B$3:B654,B654),""))</f>
        <v/>
      </c>
      <c r="B654" s="24" t="str">
        <f t="shared" si="21"/>
        <v>Terminal Handling Charge - DestinationSpain</v>
      </c>
      <c r="C654" s="24" t="s">
        <v>669</v>
      </c>
      <c r="D654" s="24" t="s">
        <v>747</v>
      </c>
      <c r="E654" s="1" t="s">
        <v>753</v>
      </c>
      <c r="F654" s="12" t="s">
        <v>31</v>
      </c>
      <c r="G654" s="13">
        <v>44866</v>
      </c>
      <c r="H654" s="11" t="s">
        <v>18</v>
      </c>
      <c r="I654" s="11" t="s">
        <v>18</v>
      </c>
      <c r="J654" s="11" t="s">
        <v>18</v>
      </c>
      <c r="K654" s="11" t="s">
        <v>19</v>
      </c>
      <c r="L654" s="11" t="s">
        <v>19</v>
      </c>
      <c r="M654" s="11" t="s">
        <v>19</v>
      </c>
      <c r="N654" s="11" t="s">
        <v>19</v>
      </c>
      <c r="O654" s="11" t="s">
        <v>525</v>
      </c>
      <c r="P654" s="11" t="s">
        <v>526</v>
      </c>
      <c r="Q654" s="11" t="s">
        <v>669</v>
      </c>
      <c r="R654" s="11" t="s">
        <v>27</v>
      </c>
      <c r="S654" s="20" t="s">
        <v>27</v>
      </c>
      <c r="T654" s="11" t="s">
        <v>28</v>
      </c>
      <c r="U654" s="11" t="s">
        <v>22</v>
      </c>
      <c r="V654" s="11" t="s">
        <v>22</v>
      </c>
      <c r="W654" s="11" t="s">
        <v>23</v>
      </c>
      <c r="X654" s="11" t="s">
        <v>31</v>
      </c>
      <c r="Y654">
        <v>340</v>
      </c>
      <c r="Z654" t="e">
        <f t="shared" si="22"/>
        <v>#REF!</v>
      </c>
    </row>
    <row r="655" spans="1:26" x14ac:dyDescent="0.35">
      <c r="A655" s="24" t="str">
        <f>+IF(B655&lt;&gt;'Terminal Handling Charge'!$B$3,"",IF(COUNTIF(B:B,B655)&gt;0,COUNTIF(B$3:B655,B655),""))</f>
        <v/>
      </c>
      <c r="B655" s="24" t="str">
        <f t="shared" si="21"/>
        <v>Terminal Handling Charge - DestinationPapua New Guinea</v>
      </c>
      <c r="C655" s="24" t="s">
        <v>695</v>
      </c>
      <c r="D655" s="24" t="s">
        <v>747</v>
      </c>
      <c r="E655" s="1" t="s">
        <v>62</v>
      </c>
      <c r="F655" s="12" t="s">
        <v>756</v>
      </c>
      <c r="G655" s="13">
        <v>44927</v>
      </c>
      <c r="H655" s="11" t="s">
        <v>18</v>
      </c>
      <c r="I655" s="11" t="s">
        <v>18</v>
      </c>
      <c r="J655" s="11" t="s">
        <v>18</v>
      </c>
      <c r="K655" s="11" t="s">
        <v>19</v>
      </c>
      <c r="L655" s="11" t="s">
        <v>19</v>
      </c>
      <c r="M655" s="11" t="s">
        <v>19</v>
      </c>
      <c r="N655" s="11" t="s">
        <v>19</v>
      </c>
      <c r="O655" s="11" t="s">
        <v>85</v>
      </c>
      <c r="P655" s="11" t="s">
        <v>86</v>
      </c>
      <c r="Q655" s="11" t="s">
        <v>695</v>
      </c>
      <c r="R655" s="11" t="s">
        <v>40</v>
      </c>
      <c r="S655" s="20">
        <v>20</v>
      </c>
      <c r="T655" s="11" t="s">
        <v>21</v>
      </c>
      <c r="U655" s="11" t="s">
        <v>22</v>
      </c>
      <c r="V655" s="11" t="s">
        <v>22</v>
      </c>
      <c r="W655" s="11" t="s">
        <v>23</v>
      </c>
      <c r="X655" s="11" t="s">
        <v>66</v>
      </c>
      <c r="Y655">
        <v>2425</v>
      </c>
      <c r="Z655" t="e">
        <f t="shared" si="22"/>
        <v>#REF!</v>
      </c>
    </row>
    <row r="656" spans="1:26" x14ac:dyDescent="0.35">
      <c r="A656" s="24" t="str">
        <f>+IF(B656&lt;&gt;'Terminal Handling Charge'!$B$3,"",IF(COUNTIF(B:B,B656)&gt;0,COUNTIF(B$3:B656,B656),""))</f>
        <v/>
      </c>
      <c r="B656" s="24" t="str">
        <f t="shared" si="21"/>
        <v>Terminal Handling Charge - DestinationPapua New Guinea</v>
      </c>
      <c r="C656" s="24" t="s">
        <v>695</v>
      </c>
      <c r="D656" s="24" t="s">
        <v>747</v>
      </c>
      <c r="E656" s="1" t="s">
        <v>62</v>
      </c>
      <c r="F656" s="12" t="s">
        <v>756</v>
      </c>
      <c r="G656" s="13">
        <v>44927</v>
      </c>
      <c r="H656" s="11" t="s">
        <v>18</v>
      </c>
      <c r="I656" s="11" t="s">
        <v>18</v>
      </c>
      <c r="J656" s="11" t="s">
        <v>18</v>
      </c>
      <c r="K656" s="11" t="s">
        <v>19</v>
      </c>
      <c r="L656" s="11" t="s">
        <v>19</v>
      </c>
      <c r="M656" s="11" t="s">
        <v>19</v>
      </c>
      <c r="N656" s="11" t="s">
        <v>19</v>
      </c>
      <c r="O656" s="11" t="s">
        <v>85</v>
      </c>
      <c r="P656" s="11" t="s">
        <v>86</v>
      </c>
      <c r="Q656" s="11" t="s">
        <v>695</v>
      </c>
      <c r="R656" s="11" t="s">
        <v>20</v>
      </c>
      <c r="S656" s="20">
        <v>40</v>
      </c>
      <c r="T656" s="11" t="s">
        <v>21</v>
      </c>
      <c r="U656" s="11" t="s">
        <v>22</v>
      </c>
      <c r="V656" s="11" t="s">
        <v>22</v>
      </c>
      <c r="W656" s="11" t="s">
        <v>23</v>
      </c>
      <c r="X656" s="11" t="s">
        <v>66</v>
      </c>
      <c r="Y656">
        <v>4625</v>
      </c>
      <c r="Z656" t="e">
        <f t="shared" si="22"/>
        <v>#REF!</v>
      </c>
    </row>
    <row r="657" spans="1:26" x14ac:dyDescent="0.35">
      <c r="A657" s="24" t="str">
        <f>+IF(B657&lt;&gt;'Terminal Handling Charge'!$B$3,"",IF(COUNTIF(B:B,B657)&gt;0,COUNTIF(B$3:B657,B657),""))</f>
        <v/>
      </c>
      <c r="B657" s="24" t="str">
        <f t="shared" si="21"/>
        <v>Terminal Handling Charge - DestinationPapua New Guinea</v>
      </c>
      <c r="C657" s="24" t="s">
        <v>695</v>
      </c>
      <c r="D657" s="24" t="s">
        <v>747</v>
      </c>
      <c r="E657" s="1" t="s">
        <v>62</v>
      </c>
      <c r="F657" s="12" t="s">
        <v>756</v>
      </c>
      <c r="G657" s="13">
        <v>44927</v>
      </c>
      <c r="H657" s="11" t="s">
        <v>18</v>
      </c>
      <c r="I657" s="11" t="s">
        <v>18</v>
      </c>
      <c r="J657" s="11" t="s">
        <v>18</v>
      </c>
      <c r="K657" s="11" t="s">
        <v>19</v>
      </c>
      <c r="L657" s="11" t="s">
        <v>19</v>
      </c>
      <c r="M657" s="11" t="s">
        <v>19</v>
      </c>
      <c r="N657" s="11" t="s">
        <v>19</v>
      </c>
      <c r="O657" s="11" t="s">
        <v>85</v>
      </c>
      <c r="P657" s="11" t="s">
        <v>86</v>
      </c>
      <c r="Q657" s="11" t="s">
        <v>695</v>
      </c>
      <c r="R657" s="11" t="s">
        <v>65</v>
      </c>
      <c r="S657" s="20">
        <v>45</v>
      </c>
      <c r="T657" s="11" t="s">
        <v>21</v>
      </c>
      <c r="U657" s="11" t="s">
        <v>22</v>
      </c>
      <c r="V657" s="11" t="s">
        <v>22</v>
      </c>
      <c r="W657" s="11" t="s">
        <v>23</v>
      </c>
      <c r="X657" s="11" t="s">
        <v>66</v>
      </c>
      <c r="Y657">
        <v>4625</v>
      </c>
      <c r="Z657" t="e">
        <f t="shared" si="22"/>
        <v>#REF!</v>
      </c>
    </row>
    <row r="658" spans="1:26" x14ac:dyDescent="0.35">
      <c r="A658" s="24" t="str">
        <f>+IF(B658&lt;&gt;'Terminal Handling Charge'!$B$3,"",IF(COUNTIF(B:B,B658)&gt;0,COUNTIF(B$3:B658,B658),""))</f>
        <v/>
      </c>
      <c r="B658" s="24" t="str">
        <f t="shared" si="21"/>
        <v>Terminal Handling Charge - DestinationPapua New Guinea</v>
      </c>
      <c r="C658" s="24" t="s">
        <v>695</v>
      </c>
      <c r="D658" s="24" t="s">
        <v>747</v>
      </c>
      <c r="E658" s="1" t="s">
        <v>62</v>
      </c>
      <c r="F658" s="12" t="s">
        <v>756</v>
      </c>
      <c r="G658" s="13">
        <v>44927</v>
      </c>
      <c r="H658" s="11" t="s">
        <v>18</v>
      </c>
      <c r="I658" s="11" t="s">
        <v>18</v>
      </c>
      <c r="J658" s="11" t="s">
        <v>18</v>
      </c>
      <c r="K658" s="11" t="s">
        <v>19</v>
      </c>
      <c r="L658" s="11" t="s">
        <v>19</v>
      </c>
      <c r="M658" s="11" t="s">
        <v>19</v>
      </c>
      <c r="N658" s="11" t="s">
        <v>19</v>
      </c>
      <c r="O658" s="11" t="s">
        <v>85</v>
      </c>
      <c r="P658" s="11" t="s">
        <v>86</v>
      </c>
      <c r="Q658" s="11" t="s">
        <v>695</v>
      </c>
      <c r="R658" s="11" t="s">
        <v>762</v>
      </c>
      <c r="S658" s="20">
        <v>20</v>
      </c>
      <c r="T658" s="11" t="s">
        <v>28</v>
      </c>
      <c r="U658" s="11" t="s">
        <v>22</v>
      </c>
      <c r="V658" s="11" t="s">
        <v>22</v>
      </c>
      <c r="W658" s="11" t="s">
        <v>23</v>
      </c>
      <c r="X658" s="11" t="s">
        <v>66</v>
      </c>
      <c r="Y658">
        <v>2670</v>
      </c>
      <c r="Z658" t="e">
        <f t="shared" si="22"/>
        <v>#REF!</v>
      </c>
    </row>
    <row r="659" spans="1:26" x14ac:dyDescent="0.35">
      <c r="A659" s="24" t="str">
        <f>+IF(B659&lt;&gt;'Terminal Handling Charge'!$B$3,"",IF(COUNTIF(B:B,B659)&gt;0,COUNTIF(B$3:B659,B659),""))</f>
        <v/>
      </c>
      <c r="B659" s="24" t="str">
        <f t="shared" si="21"/>
        <v>Terminal Handling Charge - DestinationPapua New Guinea</v>
      </c>
      <c r="C659" s="24" t="s">
        <v>695</v>
      </c>
      <c r="D659" s="24" t="s">
        <v>747</v>
      </c>
      <c r="E659" s="1" t="s">
        <v>62</v>
      </c>
      <c r="F659" s="12" t="s">
        <v>756</v>
      </c>
      <c r="G659" s="13">
        <v>44927</v>
      </c>
      <c r="H659" s="11" t="s">
        <v>18</v>
      </c>
      <c r="I659" s="11" t="s">
        <v>18</v>
      </c>
      <c r="J659" s="11" t="s">
        <v>18</v>
      </c>
      <c r="K659" s="11" t="s">
        <v>19</v>
      </c>
      <c r="L659" s="11" t="s">
        <v>19</v>
      </c>
      <c r="M659" s="11" t="s">
        <v>19</v>
      </c>
      <c r="N659" s="11" t="s">
        <v>19</v>
      </c>
      <c r="O659" s="11" t="s">
        <v>85</v>
      </c>
      <c r="P659" s="11" t="s">
        <v>86</v>
      </c>
      <c r="Q659" s="11" t="s">
        <v>695</v>
      </c>
      <c r="R659" s="11" t="s">
        <v>38</v>
      </c>
      <c r="S659" s="20">
        <v>40</v>
      </c>
      <c r="T659" s="11" t="s">
        <v>28</v>
      </c>
      <c r="U659" s="11" t="s">
        <v>22</v>
      </c>
      <c r="V659" s="11" t="s">
        <v>22</v>
      </c>
      <c r="W659" s="11" t="s">
        <v>23</v>
      </c>
      <c r="X659" s="11" t="s">
        <v>66</v>
      </c>
      <c r="Y659">
        <v>4970</v>
      </c>
      <c r="Z659" t="e">
        <f t="shared" si="22"/>
        <v>#REF!</v>
      </c>
    </row>
    <row r="660" spans="1:26" x14ac:dyDescent="0.35">
      <c r="A660" s="24" t="str">
        <f>+IF(B660&lt;&gt;'Terminal Handling Charge'!$B$3,"",IF(COUNTIF(B:B,B660)&gt;0,COUNTIF(B$3:B660,B660),""))</f>
        <v/>
      </c>
      <c r="B660" s="24" t="str">
        <f t="shared" si="21"/>
        <v>Terminal Handling Charge - DestinationMacedonia</v>
      </c>
      <c r="C660" s="24" t="s">
        <v>95</v>
      </c>
      <c r="D660" s="24" t="s">
        <v>747</v>
      </c>
      <c r="E660" s="1" t="s">
        <v>750</v>
      </c>
      <c r="F660" s="12" t="s">
        <v>31</v>
      </c>
      <c r="G660" s="13">
        <v>44866</v>
      </c>
      <c r="H660" s="11" t="s">
        <v>18</v>
      </c>
      <c r="I660" s="11" t="s">
        <v>18</v>
      </c>
      <c r="J660" s="11" t="s">
        <v>18</v>
      </c>
      <c r="K660" s="11" t="s">
        <v>19</v>
      </c>
      <c r="L660" s="11" t="s">
        <v>19</v>
      </c>
      <c r="M660" s="11" t="s">
        <v>81</v>
      </c>
      <c r="N660" s="11" t="s">
        <v>82</v>
      </c>
      <c r="O660" s="11" t="s">
        <v>94</v>
      </c>
      <c r="P660" s="11" t="s">
        <v>95</v>
      </c>
      <c r="Q660" s="11" t="s">
        <v>95</v>
      </c>
      <c r="R660" s="11" t="s">
        <v>762</v>
      </c>
      <c r="S660" s="20">
        <v>20</v>
      </c>
      <c r="T660" s="11" t="s">
        <v>34</v>
      </c>
      <c r="U660" s="11" t="s">
        <v>22</v>
      </c>
      <c r="V660" s="11" t="s">
        <v>22</v>
      </c>
      <c r="W660" s="11" t="s">
        <v>23</v>
      </c>
      <c r="X660" s="11" t="s">
        <v>31</v>
      </c>
      <c r="Y660">
        <v>235</v>
      </c>
      <c r="Z660" t="e">
        <f t="shared" si="22"/>
        <v>#REF!</v>
      </c>
    </row>
    <row r="661" spans="1:26" x14ac:dyDescent="0.35">
      <c r="A661" s="24" t="str">
        <f>+IF(B661&lt;&gt;'Terminal Handling Charge'!$B$3,"",IF(COUNTIF(B:B,B661)&gt;0,COUNTIF(B$3:B661,B661),""))</f>
        <v/>
      </c>
      <c r="B661" s="24" t="str">
        <f t="shared" si="21"/>
        <v>Terminal Handling Charge - DestinationMacedonia</v>
      </c>
      <c r="C661" s="24" t="s">
        <v>95</v>
      </c>
      <c r="D661" s="24" t="s">
        <v>747</v>
      </c>
      <c r="E661" s="1" t="s">
        <v>750</v>
      </c>
      <c r="F661" s="12" t="s">
        <v>31</v>
      </c>
      <c r="G661" s="13">
        <v>44866</v>
      </c>
      <c r="H661" s="11" t="s">
        <v>18</v>
      </c>
      <c r="I661" s="11" t="s">
        <v>18</v>
      </c>
      <c r="J661" s="11" t="s">
        <v>18</v>
      </c>
      <c r="K661" s="11" t="s">
        <v>19</v>
      </c>
      <c r="L661" s="11" t="s">
        <v>19</v>
      </c>
      <c r="M661" s="11" t="s">
        <v>81</v>
      </c>
      <c r="N661" s="11" t="s">
        <v>82</v>
      </c>
      <c r="O661" s="11" t="s">
        <v>94</v>
      </c>
      <c r="P661" s="11" t="s">
        <v>95</v>
      </c>
      <c r="Q661" s="11" t="s">
        <v>95</v>
      </c>
      <c r="R661" s="11" t="s">
        <v>40</v>
      </c>
      <c r="S661" s="20">
        <v>20</v>
      </c>
      <c r="T661" s="11" t="s">
        <v>34</v>
      </c>
      <c r="U661" s="11" t="s">
        <v>22</v>
      </c>
      <c r="V661" s="11" t="s">
        <v>22</v>
      </c>
      <c r="W661" s="11" t="s">
        <v>23</v>
      </c>
      <c r="X661" s="11" t="s">
        <v>31</v>
      </c>
      <c r="Y661">
        <v>235</v>
      </c>
      <c r="Z661" t="e">
        <f t="shared" si="22"/>
        <v>#REF!</v>
      </c>
    </row>
    <row r="662" spans="1:26" x14ac:dyDescent="0.35">
      <c r="A662" s="24" t="str">
        <f>+IF(B662&lt;&gt;'Terminal Handling Charge'!$B$3,"",IF(COUNTIF(B:B,B662)&gt;0,COUNTIF(B$3:B662,B662),""))</f>
        <v/>
      </c>
      <c r="B662" s="24" t="str">
        <f t="shared" si="21"/>
        <v>Terminal Handling Charge - DestinationMacedonia</v>
      </c>
      <c r="C662" s="24" t="s">
        <v>95</v>
      </c>
      <c r="D662" s="24" t="s">
        <v>747</v>
      </c>
      <c r="E662" s="1" t="s">
        <v>750</v>
      </c>
      <c r="F662" s="12" t="s">
        <v>31</v>
      </c>
      <c r="G662" s="13">
        <v>44866</v>
      </c>
      <c r="H662" s="11" t="s">
        <v>18</v>
      </c>
      <c r="I662" s="11" t="s">
        <v>18</v>
      </c>
      <c r="J662" s="11" t="s">
        <v>18</v>
      </c>
      <c r="K662" s="11" t="s">
        <v>19</v>
      </c>
      <c r="L662" s="11" t="s">
        <v>19</v>
      </c>
      <c r="M662" s="11" t="s">
        <v>81</v>
      </c>
      <c r="N662" s="11" t="s">
        <v>82</v>
      </c>
      <c r="O662" s="11" t="s">
        <v>94</v>
      </c>
      <c r="P662" s="11" t="s">
        <v>95</v>
      </c>
      <c r="Q662" s="11" t="s">
        <v>95</v>
      </c>
      <c r="R662" s="11" t="s">
        <v>20</v>
      </c>
      <c r="S662" s="20">
        <v>40</v>
      </c>
      <c r="T662" s="11" t="s">
        <v>34</v>
      </c>
      <c r="U662" s="11" t="s">
        <v>22</v>
      </c>
      <c r="V662" s="11" t="s">
        <v>22</v>
      </c>
      <c r="W662" s="11" t="s">
        <v>23</v>
      </c>
      <c r="X662" s="11" t="s">
        <v>31</v>
      </c>
      <c r="Y662">
        <v>240</v>
      </c>
      <c r="Z662" t="e">
        <f t="shared" si="22"/>
        <v>#REF!</v>
      </c>
    </row>
    <row r="663" spans="1:26" x14ac:dyDescent="0.35">
      <c r="A663" s="24" t="str">
        <f>+IF(B663&lt;&gt;'Terminal Handling Charge'!$B$3,"",IF(COUNTIF(B:B,B663)&gt;0,COUNTIF(B$3:B663,B663),""))</f>
        <v/>
      </c>
      <c r="B663" s="24" t="str">
        <f t="shared" si="21"/>
        <v>Terminal Handling Charge - DestinationMacedonia</v>
      </c>
      <c r="C663" s="24" t="s">
        <v>95</v>
      </c>
      <c r="D663" s="24" t="s">
        <v>747</v>
      </c>
      <c r="E663" s="1" t="s">
        <v>750</v>
      </c>
      <c r="F663" s="12" t="s">
        <v>31</v>
      </c>
      <c r="G663" s="13">
        <v>44866</v>
      </c>
      <c r="H663" s="11" t="s">
        <v>18</v>
      </c>
      <c r="I663" s="11" t="s">
        <v>18</v>
      </c>
      <c r="J663" s="11" t="s">
        <v>18</v>
      </c>
      <c r="K663" s="11" t="s">
        <v>19</v>
      </c>
      <c r="L663" s="11" t="s">
        <v>19</v>
      </c>
      <c r="M663" s="11" t="s">
        <v>81</v>
      </c>
      <c r="N663" s="11" t="s">
        <v>82</v>
      </c>
      <c r="O663" s="11" t="s">
        <v>94</v>
      </c>
      <c r="P663" s="11" t="s">
        <v>95</v>
      </c>
      <c r="Q663" s="11" t="s">
        <v>95</v>
      </c>
      <c r="R663" s="11" t="s">
        <v>38</v>
      </c>
      <c r="S663" s="20">
        <v>40</v>
      </c>
      <c r="T663" s="11" t="s">
        <v>34</v>
      </c>
      <c r="U663" s="11" t="s">
        <v>22</v>
      </c>
      <c r="V663" s="11" t="s">
        <v>22</v>
      </c>
      <c r="W663" s="11" t="s">
        <v>23</v>
      </c>
      <c r="X663" s="11" t="s">
        <v>31</v>
      </c>
      <c r="Y663">
        <v>240</v>
      </c>
      <c r="Z663" t="e">
        <f t="shared" si="22"/>
        <v>#REF!</v>
      </c>
    </row>
    <row r="664" spans="1:26" x14ac:dyDescent="0.35">
      <c r="A664" s="24" t="str">
        <f>+IF(B664&lt;&gt;'Terminal Handling Charge'!$B$3,"",IF(COUNTIF(B:B,B664)&gt;0,COUNTIF(B$3:B664,B664),""))</f>
        <v/>
      </c>
      <c r="B664" s="24" t="str">
        <f t="shared" si="21"/>
        <v>Terminal Handling Charge - DestinationMacedonia</v>
      </c>
      <c r="C664" s="24" t="s">
        <v>95</v>
      </c>
      <c r="D664" s="24" t="s">
        <v>747</v>
      </c>
      <c r="E664" s="1" t="s">
        <v>750</v>
      </c>
      <c r="F664" s="12" t="s">
        <v>31</v>
      </c>
      <c r="G664" s="13">
        <v>44866</v>
      </c>
      <c r="H664" s="11" t="s">
        <v>18</v>
      </c>
      <c r="I664" s="11" t="s">
        <v>18</v>
      </c>
      <c r="J664" s="11" t="s">
        <v>18</v>
      </c>
      <c r="K664" s="11" t="s">
        <v>19</v>
      </c>
      <c r="L664" s="11" t="s">
        <v>19</v>
      </c>
      <c r="M664" s="11" t="s">
        <v>81</v>
      </c>
      <c r="N664" s="11" t="s">
        <v>82</v>
      </c>
      <c r="O664" s="11" t="s">
        <v>94</v>
      </c>
      <c r="P664" s="11" t="s">
        <v>95</v>
      </c>
      <c r="Q664" s="11" t="s">
        <v>95</v>
      </c>
      <c r="R664" s="11" t="s">
        <v>65</v>
      </c>
      <c r="S664" s="20">
        <v>45</v>
      </c>
      <c r="T664" s="11" t="s">
        <v>34</v>
      </c>
      <c r="U664" s="11" t="s">
        <v>22</v>
      </c>
      <c r="V664" s="11" t="s">
        <v>22</v>
      </c>
      <c r="W664" s="11" t="s">
        <v>23</v>
      </c>
      <c r="X664" s="11" t="s">
        <v>31</v>
      </c>
      <c r="Y664">
        <v>240</v>
      </c>
      <c r="Z664" t="e">
        <f t="shared" si="22"/>
        <v>#REF!</v>
      </c>
    </row>
    <row r="665" spans="1:26" x14ac:dyDescent="0.35">
      <c r="A665" s="24" t="str">
        <f>+IF(B665&lt;&gt;'Terminal Handling Charge'!$B$3,"",IF(COUNTIF(B:B,B665)&gt;0,COUNTIF(B$3:B665,B665),""))</f>
        <v/>
      </c>
      <c r="B665" s="24" t="str">
        <f t="shared" si="21"/>
        <v>Terminal Handling Charge - DestinationMacedonia</v>
      </c>
      <c r="C665" s="24" t="s">
        <v>95</v>
      </c>
      <c r="D665" s="24" t="s">
        <v>747</v>
      </c>
      <c r="E665" s="1" t="s">
        <v>750</v>
      </c>
      <c r="F665" s="12" t="s">
        <v>31</v>
      </c>
      <c r="G665" s="13">
        <v>44866</v>
      </c>
      <c r="H665" s="11" t="s">
        <v>18</v>
      </c>
      <c r="I665" s="11" t="s">
        <v>18</v>
      </c>
      <c r="J665" s="11" t="s">
        <v>18</v>
      </c>
      <c r="K665" s="11" t="s">
        <v>19</v>
      </c>
      <c r="L665" s="11" t="s">
        <v>19</v>
      </c>
      <c r="M665" s="11" t="s">
        <v>81</v>
      </c>
      <c r="N665" s="11" t="s">
        <v>82</v>
      </c>
      <c r="O665" s="11" t="s">
        <v>94</v>
      </c>
      <c r="P665" s="11" t="s">
        <v>95</v>
      </c>
      <c r="Q665" s="11" t="s">
        <v>95</v>
      </c>
      <c r="R665" s="11" t="s">
        <v>40</v>
      </c>
      <c r="S665" s="20">
        <v>20</v>
      </c>
      <c r="T665" s="11" t="s">
        <v>21</v>
      </c>
      <c r="U665" s="11" t="s">
        <v>22</v>
      </c>
      <c r="V665" s="11" t="s">
        <v>22</v>
      </c>
      <c r="W665" s="11" t="s">
        <v>23</v>
      </c>
      <c r="X665" s="11" t="s">
        <v>31</v>
      </c>
      <c r="Y665">
        <v>170</v>
      </c>
      <c r="Z665" t="e">
        <f t="shared" si="22"/>
        <v>#REF!</v>
      </c>
    </row>
    <row r="666" spans="1:26" x14ac:dyDescent="0.35">
      <c r="A666" s="24" t="str">
        <f>+IF(B666&lt;&gt;'Terminal Handling Charge'!$B$3,"",IF(COUNTIF(B:B,B666)&gt;0,COUNTIF(B$3:B666,B666),""))</f>
        <v/>
      </c>
      <c r="B666" s="24" t="str">
        <f t="shared" si="21"/>
        <v>Terminal Handling Charge - DestinationMacedonia</v>
      </c>
      <c r="C666" s="24" t="s">
        <v>95</v>
      </c>
      <c r="D666" s="24" t="s">
        <v>747</v>
      </c>
      <c r="E666" s="1" t="s">
        <v>750</v>
      </c>
      <c r="F666" s="12" t="s">
        <v>31</v>
      </c>
      <c r="G666" s="13">
        <v>44866</v>
      </c>
      <c r="H666" s="11" t="s">
        <v>18</v>
      </c>
      <c r="I666" s="11" t="s">
        <v>18</v>
      </c>
      <c r="J666" s="11" t="s">
        <v>18</v>
      </c>
      <c r="K666" s="11" t="s">
        <v>19</v>
      </c>
      <c r="L666" s="11" t="s">
        <v>19</v>
      </c>
      <c r="M666" s="11" t="s">
        <v>81</v>
      </c>
      <c r="N666" s="11" t="s">
        <v>82</v>
      </c>
      <c r="O666" s="11" t="s">
        <v>94</v>
      </c>
      <c r="P666" s="11" t="s">
        <v>95</v>
      </c>
      <c r="Q666" s="11" t="s">
        <v>95</v>
      </c>
      <c r="R666" s="11" t="s">
        <v>20</v>
      </c>
      <c r="S666" s="20">
        <v>40</v>
      </c>
      <c r="T666" s="11" t="s">
        <v>21</v>
      </c>
      <c r="U666" s="11" t="s">
        <v>22</v>
      </c>
      <c r="V666" s="11" t="s">
        <v>22</v>
      </c>
      <c r="W666" s="11" t="s">
        <v>23</v>
      </c>
      <c r="X666" s="11" t="s">
        <v>31</v>
      </c>
      <c r="Y666">
        <v>175</v>
      </c>
      <c r="Z666" t="e">
        <f t="shared" si="22"/>
        <v>#REF!</v>
      </c>
    </row>
    <row r="667" spans="1:26" x14ac:dyDescent="0.35">
      <c r="A667" s="24" t="str">
        <f>+IF(B667&lt;&gt;'Terminal Handling Charge'!$B$3,"",IF(COUNTIF(B:B,B667)&gt;0,COUNTIF(B$3:B667,B667),""))</f>
        <v/>
      </c>
      <c r="B667" s="24" t="str">
        <f t="shared" si="21"/>
        <v>Terminal Handling Charge - DestinationMacedonia</v>
      </c>
      <c r="C667" s="24" t="s">
        <v>95</v>
      </c>
      <c r="D667" s="24" t="s">
        <v>747</v>
      </c>
      <c r="E667" s="1" t="s">
        <v>750</v>
      </c>
      <c r="F667" s="12" t="s">
        <v>31</v>
      </c>
      <c r="G667" s="13">
        <v>44866</v>
      </c>
      <c r="H667" s="11" t="s">
        <v>18</v>
      </c>
      <c r="I667" s="11" t="s">
        <v>18</v>
      </c>
      <c r="J667" s="11" t="s">
        <v>18</v>
      </c>
      <c r="K667" s="11" t="s">
        <v>19</v>
      </c>
      <c r="L667" s="11" t="s">
        <v>19</v>
      </c>
      <c r="M667" s="11" t="s">
        <v>81</v>
      </c>
      <c r="N667" s="11" t="s">
        <v>82</v>
      </c>
      <c r="O667" s="11" t="s">
        <v>94</v>
      </c>
      <c r="P667" s="11" t="s">
        <v>95</v>
      </c>
      <c r="Q667" s="11" t="s">
        <v>95</v>
      </c>
      <c r="R667" s="11" t="s">
        <v>65</v>
      </c>
      <c r="S667" s="20">
        <v>45</v>
      </c>
      <c r="T667" s="11" t="s">
        <v>21</v>
      </c>
      <c r="U667" s="11" t="s">
        <v>22</v>
      </c>
      <c r="V667" s="11" t="s">
        <v>22</v>
      </c>
      <c r="W667" s="11" t="s">
        <v>23</v>
      </c>
      <c r="X667" s="11" t="s">
        <v>31</v>
      </c>
      <c r="Y667">
        <v>175</v>
      </c>
      <c r="Z667" t="e">
        <f t="shared" si="22"/>
        <v>#REF!</v>
      </c>
    </row>
    <row r="668" spans="1:26" x14ac:dyDescent="0.35">
      <c r="A668" s="24" t="str">
        <f>+IF(B668&lt;&gt;'Terminal Handling Charge'!$B$3,"",IF(COUNTIF(B:B,B668)&gt;0,COUNTIF(B$3:B668,B668),""))</f>
        <v/>
      </c>
      <c r="B668" s="24" t="str">
        <f t="shared" si="21"/>
        <v>Terminal Handling Charge - DestinationMacedonia</v>
      </c>
      <c r="C668" s="24" t="s">
        <v>95</v>
      </c>
      <c r="D668" s="24" t="s">
        <v>747</v>
      </c>
      <c r="E668" s="1" t="s">
        <v>750</v>
      </c>
      <c r="F668" s="12" t="s">
        <v>31</v>
      </c>
      <c r="G668" s="13">
        <v>44866</v>
      </c>
      <c r="H668" s="11" t="s">
        <v>18</v>
      </c>
      <c r="I668" s="11" t="s">
        <v>18</v>
      </c>
      <c r="J668" s="11" t="s">
        <v>18</v>
      </c>
      <c r="K668" s="11" t="s">
        <v>19</v>
      </c>
      <c r="L668" s="11" t="s">
        <v>19</v>
      </c>
      <c r="M668" s="11" t="s">
        <v>81</v>
      </c>
      <c r="N668" s="11" t="s">
        <v>82</v>
      </c>
      <c r="O668" s="11" t="s">
        <v>94</v>
      </c>
      <c r="P668" s="11" t="s">
        <v>95</v>
      </c>
      <c r="Q668" s="11" t="s">
        <v>95</v>
      </c>
      <c r="R668" s="11" t="s">
        <v>762</v>
      </c>
      <c r="S668" s="20">
        <v>20</v>
      </c>
      <c r="T668" s="11" t="s">
        <v>28</v>
      </c>
      <c r="U668" s="11" t="s">
        <v>22</v>
      </c>
      <c r="V668" s="11" t="s">
        <v>22</v>
      </c>
      <c r="W668" s="11" t="s">
        <v>23</v>
      </c>
      <c r="X668" s="11" t="s">
        <v>31</v>
      </c>
      <c r="Y668">
        <v>315</v>
      </c>
      <c r="Z668" t="e">
        <f t="shared" si="22"/>
        <v>#REF!</v>
      </c>
    </row>
    <row r="669" spans="1:26" x14ac:dyDescent="0.35">
      <c r="A669" s="24" t="str">
        <f>+IF(B669&lt;&gt;'Terminal Handling Charge'!$B$3,"",IF(COUNTIF(B:B,B669)&gt;0,COUNTIF(B$3:B669,B669),""))</f>
        <v/>
      </c>
      <c r="B669" s="24" t="str">
        <f t="shared" si="21"/>
        <v>Terminal Handling Charge - DestinationMacedonia</v>
      </c>
      <c r="C669" s="24" t="s">
        <v>95</v>
      </c>
      <c r="D669" s="24" t="s">
        <v>747</v>
      </c>
      <c r="E669" s="1" t="s">
        <v>750</v>
      </c>
      <c r="F669" s="12" t="s">
        <v>31</v>
      </c>
      <c r="G669" s="13">
        <v>44866</v>
      </c>
      <c r="H669" s="11" t="s">
        <v>18</v>
      </c>
      <c r="I669" s="11" t="s">
        <v>18</v>
      </c>
      <c r="J669" s="11" t="s">
        <v>18</v>
      </c>
      <c r="K669" s="11" t="s">
        <v>19</v>
      </c>
      <c r="L669" s="11" t="s">
        <v>19</v>
      </c>
      <c r="M669" s="11" t="s">
        <v>81</v>
      </c>
      <c r="N669" s="11" t="s">
        <v>82</v>
      </c>
      <c r="O669" s="11" t="s">
        <v>94</v>
      </c>
      <c r="P669" s="11" t="s">
        <v>95</v>
      </c>
      <c r="Q669" s="11" t="s">
        <v>95</v>
      </c>
      <c r="R669" s="11" t="s">
        <v>38</v>
      </c>
      <c r="S669" s="20">
        <v>40</v>
      </c>
      <c r="T669" s="11" t="s">
        <v>28</v>
      </c>
      <c r="U669" s="11" t="s">
        <v>22</v>
      </c>
      <c r="V669" s="11" t="s">
        <v>22</v>
      </c>
      <c r="W669" s="11" t="s">
        <v>23</v>
      </c>
      <c r="X669" s="11" t="s">
        <v>31</v>
      </c>
      <c r="Y669">
        <v>315</v>
      </c>
      <c r="Z669" t="e">
        <f t="shared" si="22"/>
        <v>#REF!</v>
      </c>
    </row>
    <row r="670" spans="1:26" x14ac:dyDescent="0.35">
      <c r="A670" s="24" t="str">
        <f>+IF(B670&lt;&gt;'Terminal Handling Charge'!$B$3,"",IF(COUNTIF(B:B,B670)&gt;0,COUNTIF(B$3:B670,B670),""))</f>
        <v/>
      </c>
      <c r="B670" s="24" t="str">
        <f t="shared" si="21"/>
        <v>Terminal Handling Charge - DestinationUnited Kingdom</v>
      </c>
      <c r="C670" s="24" t="s">
        <v>722</v>
      </c>
      <c r="D670" s="24" t="s">
        <v>747</v>
      </c>
      <c r="E670" s="1" t="s">
        <v>176</v>
      </c>
      <c r="F670" s="12" t="s">
        <v>31</v>
      </c>
      <c r="G670" s="13">
        <v>44866</v>
      </c>
      <c r="H670" s="11" t="s">
        <v>18</v>
      </c>
      <c r="I670" s="11" t="s">
        <v>18</v>
      </c>
      <c r="J670" s="11" t="s">
        <v>18</v>
      </c>
      <c r="K670" s="11" t="s">
        <v>19</v>
      </c>
      <c r="L670" s="11" t="s">
        <v>19</v>
      </c>
      <c r="M670" s="11" t="s">
        <v>19</v>
      </c>
      <c r="N670" s="11" t="s">
        <v>19</v>
      </c>
      <c r="O670" s="11" t="s">
        <v>431</v>
      </c>
      <c r="P670" s="11" t="s">
        <v>432</v>
      </c>
      <c r="Q670" s="11" t="s">
        <v>722</v>
      </c>
      <c r="R670" s="11" t="s">
        <v>30</v>
      </c>
      <c r="S670" s="20" t="s">
        <v>30</v>
      </c>
      <c r="T670" s="11" t="s">
        <v>21</v>
      </c>
      <c r="U670" s="11" t="s">
        <v>22</v>
      </c>
      <c r="V670" s="11" t="s">
        <v>22</v>
      </c>
      <c r="W670" s="11" t="s">
        <v>23</v>
      </c>
      <c r="X670" s="11" t="s">
        <v>222</v>
      </c>
      <c r="Y670">
        <v>188</v>
      </c>
      <c r="Z670" t="e">
        <f t="shared" si="22"/>
        <v>#REF!</v>
      </c>
    </row>
    <row r="671" spans="1:26" x14ac:dyDescent="0.35">
      <c r="A671" s="24" t="str">
        <f>+IF(B671&lt;&gt;'Terminal Handling Charge'!$B$3,"",IF(COUNTIF(B:B,B671)&gt;0,COUNTIF(B$3:B671,B671),""))</f>
        <v/>
      </c>
      <c r="B671" s="24" t="str">
        <f t="shared" si="21"/>
        <v>Terminal Handling Charge - DestinationUnited Kingdom</v>
      </c>
      <c r="C671" s="24" t="s">
        <v>722</v>
      </c>
      <c r="D671" s="24" t="s">
        <v>747</v>
      </c>
      <c r="E671" s="1" t="s">
        <v>176</v>
      </c>
      <c r="F671" s="12" t="s">
        <v>31</v>
      </c>
      <c r="G671" s="13">
        <v>44866</v>
      </c>
      <c r="H671" s="11" t="s">
        <v>18</v>
      </c>
      <c r="I671" s="11" t="s">
        <v>18</v>
      </c>
      <c r="J671" s="11" t="s">
        <v>18</v>
      </c>
      <c r="K671" s="11" t="s">
        <v>19</v>
      </c>
      <c r="L671" s="11" t="s">
        <v>19</v>
      </c>
      <c r="M671" s="11" t="s">
        <v>19</v>
      </c>
      <c r="N671" s="11" t="s">
        <v>19</v>
      </c>
      <c r="O671" s="11" t="s">
        <v>431</v>
      </c>
      <c r="P671" s="11" t="s">
        <v>432</v>
      </c>
      <c r="Q671" s="11" t="s">
        <v>722</v>
      </c>
      <c r="R671" s="11" t="s">
        <v>27</v>
      </c>
      <c r="S671" s="20" t="s">
        <v>27</v>
      </c>
      <c r="T671" s="11" t="s">
        <v>28</v>
      </c>
      <c r="U671" s="11" t="s">
        <v>22</v>
      </c>
      <c r="V671" s="11" t="s">
        <v>22</v>
      </c>
      <c r="W671" s="11" t="s">
        <v>23</v>
      </c>
      <c r="X671" s="11" t="s">
        <v>222</v>
      </c>
      <c r="Y671">
        <v>288</v>
      </c>
      <c r="Z671" t="e">
        <f t="shared" si="22"/>
        <v>#REF!</v>
      </c>
    </row>
    <row r="672" spans="1:26" x14ac:dyDescent="0.35">
      <c r="A672" s="24" t="str">
        <f>+IF(B672&lt;&gt;'Terminal Handling Charge'!$B$3,"",IF(COUNTIF(B:B,B672)&gt;0,COUNTIF(B$3:B672,B672),""))</f>
        <v/>
      </c>
      <c r="B672" s="24" t="str">
        <f t="shared" si="21"/>
        <v>Terminal Handling Charge - DestinationUnited Kingdom</v>
      </c>
      <c r="C672" s="24" t="s">
        <v>722</v>
      </c>
      <c r="D672" s="24" t="s">
        <v>747</v>
      </c>
      <c r="E672" s="1" t="s">
        <v>176</v>
      </c>
      <c r="F672" s="12" t="s">
        <v>31</v>
      </c>
      <c r="G672" s="13">
        <v>44866</v>
      </c>
      <c r="H672" s="11" t="s">
        <v>18</v>
      </c>
      <c r="I672" s="11" t="s">
        <v>18</v>
      </c>
      <c r="J672" s="11" t="s">
        <v>18</v>
      </c>
      <c r="K672" s="11" t="s">
        <v>19</v>
      </c>
      <c r="L672" s="11" t="s">
        <v>19</v>
      </c>
      <c r="M672" s="11" t="s">
        <v>19</v>
      </c>
      <c r="N672" s="11" t="s">
        <v>19</v>
      </c>
      <c r="O672" s="11" t="s">
        <v>649</v>
      </c>
      <c r="P672" s="11" t="s">
        <v>650</v>
      </c>
      <c r="Q672" s="11" t="s">
        <v>722</v>
      </c>
      <c r="R672" s="11" t="s">
        <v>30</v>
      </c>
      <c r="S672" s="20" t="s">
        <v>30</v>
      </c>
      <c r="T672" s="11" t="s">
        <v>21</v>
      </c>
      <c r="U672" s="11" t="s">
        <v>22</v>
      </c>
      <c r="V672" s="11" t="s">
        <v>22</v>
      </c>
      <c r="W672" s="11" t="s">
        <v>23</v>
      </c>
      <c r="X672" s="11" t="s">
        <v>222</v>
      </c>
      <c r="Y672">
        <v>188</v>
      </c>
      <c r="Z672" t="e">
        <f t="shared" si="22"/>
        <v>#REF!</v>
      </c>
    </row>
    <row r="673" spans="1:26" x14ac:dyDescent="0.35">
      <c r="A673" s="24" t="str">
        <f>+IF(B673&lt;&gt;'Terminal Handling Charge'!$B$3,"",IF(COUNTIF(B:B,B673)&gt;0,COUNTIF(B$3:B673,B673),""))</f>
        <v/>
      </c>
      <c r="B673" s="24" t="str">
        <f t="shared" si="21"/>
        <v>Terminal Handling Charge - DestinationUnited Kingdom</v>
      </c>
      <c r="C673" s="24" t="s">
        <v>722</v>
      </c>
      <c r="D673" s="24" t="s">
        <v>747</v>
      </c>
      <c r="E673" s="1" t="s">
        <v>176</v>
      </c>
      <c r="F673" s="12" t="s">
        <v>31</v>
      </c>
      <c r="G673" s="13">
        <v>44866</v>
      </c>
      <c r="H673" s="11" t="s">
        <v>18</v>
      </c>
      <c r="I673" s="11" t="s">
        <v>18</v>
      </c>
      <c r="J673" s="11" t="s">
        <v>18</v>
      </c>
      <c r="K673" s="11" t="s">
        <v>19</v>
      </c>
      <c r="L673" s="11" t="s">
        <v>19</v>
      </c>
      <c r="M673" s="11" t="s">
        <v>19</v>
      </c>
      <c r="N673" s="11" t="s">
        <v>19</v>
      </c>
      <c r="O673" s="11" t="s">
        <v>649</v>
      </c>
      <c r="P673" s="11" t="s">
        <v>650</v>
      </c>
      <c r="Q673" s="11" t="s">
        <v>722</v>
      </c>
      <c r="R673" s="11" t="s">
        <v>27</v>
      </c>
      <c r="S673" s="20" t="s">
        <v>27</v>
      </c>
      <c r="T673" s="11" t="s">
        <v>28</v>
      </c>
      <c r="U673" s="11" t="s">
        <v>22</v>
      </c>
      <c r="V673" s="11" t="s">
        <v>22</v>
      </c>
      <c r="W673" s="11" t="s">
        <v>23</v>
      </c>
      <c r="X673" s="11" t="s">
        <v>222</v>
      </c>
      <c r="Y673">
        <v>288</v>
      </c>
      <c r="Z673" t="e">
        <f t="shared" si="22"/>
        <v>#REF!</v>
      </c>
    </row>
    <row r="674" spans="1:26" x14ac:dyDescent="0.35">
      <c r="A674" s="24" t="str">
        <f>+IF(B674&lt;&gt;'Terminal Handling Charge'!$B$3,"",IF(COUNTIF(B:B,B674)&gt;0,COUNTIF(B$3:B674,B674),""))</f>
        <v/>
      </c>
      <c r="B674" s="24" t="str">
        <f t="shared" si="21"/>
        <v>Terminal Handling Charge - DestinationPortugal</v>
      </c>
      <c r="C674" s="24" t="s">
        <v>585</v>
      </c>
      <c r="D674" s="24" t="s">
        <v>747</v>
      </c>
      <c r="E674" s="1" t="s">
        <v>753</v>
      </c>
      <c r="F674" s="12" t="s">
        <v>31</v>
      </c>
      <c r="G674" s="13">
        <v>44866</v>
      </c>
      <c r="H674" s="11" t="s">
        <v>18</v>
      </c>
      <c r="I674" s="11" t="s">
        <v>18</v>
      </c>
      <c r="J674" s="11" t="s">
        <v>18</v>
      </c>
      <c r="K674" s="11" t="s">
        <v>19</v>
      </c>
      <c r="L674" s="11" t="s">
        <v>19</v>
      </c>
      <c r="M674" s="11" t="s">
        <v>19</v>
      </c>
      <c r="N674" s="11" t="s">
        <v>19</v>
      </c>
      <c r="O674" s="11" t="s">
        <v>471</v>
      </c>
      <c r="P674" s="11" t="s">
        <v>472</v>
      </c>
      <c r="Q674" s="11" t="s">
        <v>585</v>
      </c>
      <c r="R674" s="11" t="s">
        <v>56</v>
      </c>
      <c r="S674" s="20">
        <v>20</v>
      </c>
      <c r="T674" s="11" t="s">
        <v>21</v>
      </c>
      <c r="U674" s="11" t="s">
        <v>22</v>
      </c>
      <c r="V674" s="11" t="s">
        <v>22</v>
      </c>
      <c r="W674" s="11" t="s">
        <v>23</v>
      </c>
      <c r="X674" s="11" t="s">
        <v>31</v>
      </c>
      <c r="Y674">
        <v>250</v>
      </c>
      <c r="Z674" t="e">
        <f t="shared" si="22"/>
        <v>#REF!</v>
      </c>
    </row>
    <row r="675" spans="1:26" x14ac:dyDescent="0.35">
      <c r="A675" s="24" t="str">
        <f>+IF(B675&lt;&gt;'Terminal Handling Charge'!$B$3,"",IF(COUNTIF(B:B,B675)&gt;0,COUNTIF(B$3:B675,B675),""))</f>
        <v/>
      </c>
      <c r="B675" s="24" t="str">
        <f t="shared" si="21"/>
        <v>Terminal Handling Charge - DestinationPortugal</v>
      </c>
      <c r="C675" s="24" t="s">
        <v>585</v>
      </c>
      <c r="D675" s="24" t="s">
        <v>747</v>
      </c>
      <c r="E675" s="1" t="s">
        <v>753</v>
      </c>
      <c r="F675" s="12" t="s">
        <v>31</v>
      </c>
      <c r="G675" s="13">
        <v>44866</v>
      </c>
      <c r="H675" s="11" t="s">
        <v>18</v>
      </c>
      <c r="I675" s="11" t="s">
        <v>18</v>
      </c>
      <c r="J675" s="11" t="s">
        <v>18</v>
      </c>
      <c r="K675" s="11" t="s">
        <v>19</v>
      </c>
      <c r="L675" s="11" t="s">
        <v>19</v>
      </c>
      <c r="M675" s="11" t="s">
        <v>19</v>
      </c>
      <c r="N675" s="11" t="s">
        <v>19</v>
      </c>
      <c r="O675" s="11" t="s">
        <v>471</v>
      </c>
      <c r="P675" s="11" t="s">
        <v>472</v>
      </c>
      <c r="Q675" s="11" t="s">
        <v>585</v>
      </c>
      <c r="R675" s="11" t="s">
        <v>30</v>
      </c>
      <c r="S675" s="20" t="s">
        <v>30</v>
      </c>
      <c r="T675" s="11" t="s">
        <v>21</v>
      </c>
      <c r="U675" s="11" t="s">
        <v>22</v>
      </c>
      <c r="V675" s="11" t="s">
        <v>22</v>
      </c>
      <c r="W675" s="11" t="s">
        <v>23</v>
      </c>
      <c r="X675" s="11" t="s">
        <v>31</v>
      </c>
      <c r="Y675">
        <v>215</v>
      </c>
      <c r="Z675" t="e">
        <f t="shared" si="22"/>
        <v>#REF!</v>
      </c>
    </row>
    <row r="676" spans="1:26" x14ac:dyDescent="0.35">
      <c r="A676" s="24" t="str">
        <f>+IF(B676&lt;&gt;'Terminal Handling Charge'!$B$3,"",IF(COUNTIF(B:B,B676)&gt;0,COUNTIF(B$3:B676,B676),""))</f>
        <v/>
      </c>
      <c r="B676" s="24" t="str">
        <f t="shared" si="21"/>
        <v>Terminal Handling Charge - DestinationPortugal</v>
      </c>
      <c r="C676" s="24" t="s">
        <v>585</v>
      </c>
      <c r="D676" s="24" t="s">
        <v>747</v>
      </c>
      <c r="E676" s="1" t="s">
        <v>753</v>
      </c>
      <c r="F676" s="12" t="s">
        <v>31</v>
      </c>
      <c r="G676" s="13">
        <v>44866</v>
      </c>
      <c r="H676" s="11" t="s">
        <v>18</v>
      </c>
      <c r="I676" s="11" t="s">
        <v>18</v>
      </c>
      <c r="J676" s="11" t="s">
        <v>18</v>
      </c>
      <c r="K676" s="11" t="s">
        <v>19</v>
      </c>
      <c r="L676" s="11" t="s">
        <v>19</v>
      </c>
      <c r="M676" s="11" t="s">
        <v>19</v>
      </c>
      <c r="N676" s="11" t="s">
        <v>19</v>
      </c>
      <c r="O676" s="11" t="s">
        <v>471</v>
      </c>
      <c r="P676" s="11" t="s">
        <v>472</v>
      </c>
      <c r="Q676" s="11" t="s">
        <v>585</v>
      </c>
      <c r="R676" s="11" t="s">
        <v>27</v>
      </c>
      <c r="S676" s="20" t="s">
        <v>27</v>
      </c>
      <c r="T676" s="11" t="s">
        <v>28</v>
      </c>
      <c r="U676" s="11" t="s">
        <v>22</v>
      </c>
      <c r="V676" s="11" t="s">
        <v>22</v>
      </c>
      <c r="W676" s="11" t="s">
        <v>23</v>
      </c>
      <c r="X676" s="11" t="s">
        <v>31</v>
      </c>
      <c r="Y676">
        <v>270</v>
      </c>
      <c r="Z676" t="e">
        <f t="shared" si="22"/>
        <v>#REF!</v>
      </c>
    </row>
    <row r="677" spans="1:26" x14ac:dyDescent="0.35">
      <c r="A677" s="24" t="str">
        <f>+IF(B677&lt;&gt;'Terminal Handling Charge'!$B$3,"",IF(COUNTIF(B:B,B677)&gt;0,COUNTIF(B$3:B677,B677),""))</f>
        <v/>
      </c>
      <c r="B677" s="24" t="str">
        <f t="shared" si="21"/>
        <v>Terminal Handling Charge - DestinationPortugal</v>
      </c>
      <c r="C677" s="24" t="s">
        <v>585</v>
      </c>
      <c r="D677" s="24" t="s">
        <v>747</v>
      </c>
      <c r="E677" s="1" t="s">
        <v>753</v>
      </c>
      <c r="F677" s="12" t="s">
        <v>31</v>
      </c>
      <c r="G677" s="13">
        <v>44866</v>
      </c>
      <c r="H677" s="11" t="s">
        <v>18</v>
      </c>
      <c r="I677" s="11" t="s">
        <v>18</v>
      </c>
      <c r="J677" s="11" t="s">
        <v>18</v>
      </c>
      <c r="K677" s="11" t="s">
        <v>19</v>
      </c>
      <c r="L677" s="11" t="s">
        <v>19</v>
      </c>
      <c r="M677" s="11" t="s">
        <v>19</v>
      </c>
      <c r="N677" s="11" t="s">
        <v>19</v>
      </c>
      <c r="O677" s="11" t="s">
        <v>471</v>
      </c>
      <c r="P677" s="11" t="s">
        <v>472</v>
      </c>
      <c r="Q677" s="11" t="s">
        <v>585</v>
      </c>
      <c r="R677" s="11" t="s">
        <v>61</v>
      </c>
      <c r="S677" s="20">
        <v>20</v>
      </c>
      <c r="T677" s="11" t="s">
        <v>738</v>
      </c>
      <c r="U677" s="11" t="s">
        <v>22</v>
      </c>
      <c r="V677" s="11" t="s">
        <v>22</v>
      </c>
      <c r="W677" s="11" t="s">
        <v>23</v>
      </c>
      <c r="X677" s="11" t="s">
        <v>31</v>
      </c>
      <c r="Y677">
        <v>250</v>
      </c>
      <c r="Z677" t="e">
        <f t="shared" si="22"/>
        <v>#REF!</v>
      </c>
    </row>
    <row r="678" spans="1:26" x14ac:dyDescent="0.35">
      <c r="A678" s="24" t="str">
        <f>+IF(B678&lt;&gt;'Terminal Handling Charge'!$B$3,"",IF(COUNTIF(B:B,B678)&gt;0,COUNTIF(B$3:B678,B678),""))</f>
        <v/>
      </c>
      <c r="B678" s="24" t="str">
        <f t="shared" si="21"/>
        <v>Terminal Handling Charge - DestinationPortugal</v>
      </c>
      <c r="C678" s="24" t="s">
        <v>585</v>
      </c>
      <c r="D678" s="24" t="s">
        <v>747</v>
      </c>
      <c r="E678" s="1" t="s">
        <v>753</v>
      </c>
      <c r="F678" s="12" t="s">
        <v>31</v>
      </c>
      <c r="G678" s="13">
        <v>44866</v>
      </c>
      <c r="H678" s="11" t="s">
        <v>18</v>
      </c>
      <c r="I678" s="11" t="s">
        <v>18</v>
      </c>
      <c r="J678" s="11" t="s">
        <v>18</v>
      </c>
      <c r="K678" s="11" t="s">
        <v>19</v>
      </c>
      <c r="L678" s="11" t="s">
        <v>19</v>
      </c>
      <c r="M678" s="11" t="s">
        <v>19</v>
      </c>
      <c r="N678" s="11" t="s">
        <v>19</v>
      </c>
      <c r="O678" s="11" t="s">
        <v>471</v>
      </c>
      <c r="P678" s="11" t="s">
        <v>472</v>
      </c>
      <c r="Q678" s="11" t="s">
        <v>585</v>
      </c>
      <c r="R678" s="11" t="s">
        <v>77</v>
      </c>
      <c r="S678" s="20">
        <v>20</v>
      </c>
      <c r="T678" s="11" t="s">
        <v>738</v>
      </c>
      <c r="U678" s="11" t="s">
        <v>22</v>
      </c>
      <c r="V678" s="11" t="s">
        <v>22</v>
      </c>
      <c r="W678" s="11" t="s">
        <v>23</v>
      </c>
      <c r="X678" s="11" t="s">
        <v>31</v>
      </c>
      <c r="Y678">
        <v>250</v>
      </c>
      <c r="Z678" t="e">
        <f t="shared" si="22"/>
        <v>#REF!</v>
      </c>
    </row>
    <row r="679" spans="1:26" x14ac:dyDescent="0.35">
      <c r="A679" s="24" t="str">
        <f>+IF(B679&lt;&gt;'Terminal Handling Charge'!$B$3,"",IF(COUNTIF(B:B,B679)&gt;0,COUNTIF(B$3:B679,B679),""))</f>
        <v/>
      </c>
      <c r="B679" s="24" t="str">
        <f t="shared" si="21"/>
        <v>Terminal Handling Charge - DestinationPortugal</v>
      </c>
      <c r="C679" s="24" t="s">
        <v>585</v>
      </c>
      <c r="D679" s="24" t="s">
        <v>747</v>
      </c>
      <c r="E679" s="1" t="s">
        <v>753</v>
      </c>
      <c r="F679" s="12" t="s">
        <v>31</v>
      </c>
      <c r="G679" s="13">
        <v>44866</v>
      </c>
      <c r="H679" s="11" t="s">
        <v>18</v>
      </c>
      <c r="I679" s="11" t="s">
        <v>18</v>
      </c>
      <c r="J679" s="11" t="s">
        <v>18</v>
      </c>
      <c r="K679" s="11" t="s">
        <v>19</v>
      </c>
      <c r="L679" s="11" t="s">
        <v>19</v>
      </c>
      <c r="M679" s="11" t="s">
        <v>19</v>
      </c>
      <c r="N679" s="11" t="s">
        <v>19</v>
      </c>
      <c r="O679" s="11" t="s">
        <v>471</v>
      </c>
      <c r="P679" s="11" t="s">
        <v>472</v>
      </c>
      <c r="Q679" s="11" t="s">
        <v>585</v>
      </c>
      <c r="R679" s="11" t="s">
        <v>63</v>
      </c>
      <c r="S679" s="20">
        <v>20</v>
      </c>
      <c r="T679" s="11" t="s">
        <v>738</v>
      </c>
      <c r="U679" s="11" t="s">
        <v>22</v>
      </c>
      <c r="V679" s="11" t="s">
        <v>22</v>
      </c>
      <c r="W679" s="11" t="s">
        <v>23</v>
      </c>
      <c r="X679" s="11" t="s">
        <v>31</v>
      </c>
      <c r="Y679">
        <v>250</v>
      </c>
      <c r="Z679" t="e">
        <f t="shared" si="22"/>
        <v>#REF!</v>
      </c>
    </row>
    <row r="680" spans="1:26" x14ac:dyDescent="0.35">
      <c r="A680" s="24" t="str">
        <f>+IF(B680&lt;&gt;'Terminal Handling Charge'!$B$3,"",IF(COUNTIF(B:B,B680)&gt;0,COUNTIF(B$3:B680,B680),""))</f>
        <v/>
      </c>
      <c r="B680" s="24" t="str">
        <f t="shared" si="21"/>
        <v>Terminal Handling Charge - DestinationPortugal</v>
      </c>
      <c r="C680" s="24" t="s">
        <v>585</v>
      </c>
      <c r="D680" s="24" t="s">
        <v>747</v>
      </c>
      <c r="E680" s="1" t="s">
        <v>753</v>
      </c>
      <c r="F680" s="12" t="s">
        <v>31</v>
      </c>
      <c r="G680" s="13">
        <v>44866</v>
      </c>
      <c r="H680" s="11" t="s">
        <v>18</v>
      </c>
      <c r="I680" s="11" t="s">
        <v>18</v>
      </c>
      <c r="J680" s="11" t="s">
        <v>18</v>
      </c>
      <c r="K680" s="11" t="s">
        <v>19</v>
      </c>
      <c r="L680" s="11" t="s">
        <v>19</v>
      </c>
      <c r="M680" s="11" t="s">
        <v>19</v>
      </c>
      <c r="N680" s="11" t="s">
        <v>19</v>
      </c>
      <c r="O680" s="11" t="s">
        <v>471</v>
      </c>
      <c r="P680" s="11" t="s">
        <v>472</v>
      </c>
      <c r="Q680" s="11" t="s">
        <v>585</v>
      </c>
      <c r="R680" s="11" t="s">
        <v>59</v>
      </c>
      <c r="S680" s="20">
        <v>20</v>
      </c>
      <c r="T680" s="11" t="s">
        <v>738</v>
      </c>
      <c r="U680" s="11" t="s">
        <v>22</v>
      </c>
      <c r="V680" s="11" t="s">
        <v>22</v>
      </c>
      <c r="W680" s="11" t="s">
        <v>23</v>
      </c>
      <c r="X680" s="11" t="s">
        <v>31</v>
      </c>
      <c r="Y680">
        <v>250</v>
      </c>
      <c r="Z680" t="e">
        <f t="shared" si="22"/>
        <v>#REF!</v>
      </c>
    </row>
    <row r="681" spans="1:26" x14ac:dyDescent="0.35">
      <c r="A681" s="24" t="str">
        <f>+IF(B681&lt;&gt;'Terminal Handling Charge'!$B$3,"",IF(COUNTIF(B:B,B681)&gt;0,COUNTIF(B$3:B681,B681),""))</f>
        <v/>
      </c>
      <c r="B681" s="24" t="str">
        <f t="shared" si="21"/>
        <v>Terminal Handling Charge - DestinationPortugal</v>
      </c>
      <c r="C681" s="24" t="s">
        <v>585</v>
      </c>
      <c r="D681" s="24" t="s">
        <v>747</v>
      </c>
      <c r="E681" s="1" t="s">
        <v>753</v>
      </c>
      <c r="F681" s="12" t="s">
        <v>31</v>
      </c>
      <c r="G681" s="13">
        <v>44866</v>
      </c>
      <c r="H681" s="11" t="s">
        <v>18</v>
      </c>
      <c r="I681" s="11" t="s">
        <v>18</v>
      </c>
      <c r="J681" s="11" t="s">
        <v>18</v>
      </c>
      <c r="K681" s="11" t="s">
        <v>19</v>
      </c>
      <c r="L681" s="11" t="s">
        <v>19</v>
      </c>
      <c r="M681" s="11" t="s">
        <v>19</v>
      </c>
      <c r="N681" s="11" t="s">
        <v>19</v>
      </c>
      <c r="O681" s="11" t="s">
        <v>471</v>
      </c>
      <c r="P681" s="11" t="s">
        <v>472</v>
      </c>
      <c r="Q681" s="11" t="s">
        <v>585</v>
      </c>
      <c r="R681" s="11" t="s">
        <v>64</v>
      </c>
      <c r="S681" s="20">
        <v>40</v>
      </c>
      <c r="T681" s="11" t="s">
        <v>738</v>
      </c>
      <c r="U681" s="11" t="s">
        <v>22</v>
      </c>
      <c r="V681" s="11" t="s">
        <v>22</v>
      </c>
      <c r="W681" s="11" t="s">
        <v>23</v>
      </c>
      <c r="X681" s="11" t="s">
        <v>31</v>
      </c>
      <c r="Y681">
        <v>250</v>
      </c>
      <c r="Z681" t="e">
        <f t="shared" si="22"/>
        <v>#REF!</v>
      </c>
    </row>
    <row r="682" spans="1:26" x14ac:dyDescent="0.35">
      <c r="A682" s="24" t="str">
        <f>+IF(B682&lt;&gt;'Terminal Handling Charge'!$B$3,"",IF(COUNTIF(B:B,B682)&gt;0,COUNTIF(B$3:B682,B682),""))</f>
        <v/>
      </c>
      <c r="B682" s="24" t="str">
        <f t="shared" si="21"/>
        <v>Terminal Handling Charge - DestinationPortugal</v>
      </c>
      <c r="C682" s="24" t="s">
        <v>585</v>
      </c>
      <c r="D682" s="24" t="s">
        <v>747</v>
      </c>
      <c r="E682" s="1" t="s">
        <v>753</v>
      </c>
      <c r="F682" s="12" t="s">
        <v>31</v>
      </c>
      <c r="G682" s="13">
        <v>44866</v>
      </c>
      <c r="H682" s="11" t="s">
        <v>18</v>
      </c>
      <c r="I682" s="11" t="s">
        <v>18</v>
      </c>
      <c r="J682" s="11" t="s">
        <v>18</v>
      </c>
      <c r="K682" s="11" t="s">
        <v>19</v>
      </c>
      <c r="L682" s="11" t="s">
        <v>19</v>
      </c>
      <c r="M682" s="11" t="s">
        <v>19</v>
      </c>
      <c r="N682" s="11" t="s">
        <v>19</v>
      </c>
      <c r="O682" s="11" t="s">
        <v>471</v>
      </c>
      <c r="P682" s="11" t="s">
        <v>472</v>
      </c>
      <c r="Q682" s="11" t="s">
        <v>585</v>
      </c>
      <c r="R682" s="11" t="s">
        <v>33</v>
      </c>
      <c r="S682" s="20">
        <v>40</v>
      </c>
      <c r="T682" s="11" t="s">
        <v>738</v>
      </c>
      <c r="U682" s="11" t="s">
        <v>22</v>
      </c>
      <c r="V682" s="11" t="s">
        <v>22</v>
      </c>
      <c r="W682" s="11" t="s">
        <v>23</v>
      </c>
      <c r="X682" s="11" t="s">
        <v>31</v>
      </c>
      <c r="Y682">
        <v>250</v>
      </c>
      <c r="Z682" t="e">
        <f t="shared" si="22"/>
        <v>#REF!</v>
      </c>
    </row>
    <row r="683" spans="1:26" x14ac:dyDescent="0.35">
      <c r="A683" s="24" t="str">
        <f>+IF(B683&lt;&gt;'Terminal Handling Charge'!$B$3,"",IF(COUNTIF(B:B,B683)&gt;0,COUNTIF(B$3:B683,B683),""))</f>
        <v/>
      </c>
      <c r="B683" s="24" t="str">
        <f t="shared" si="21"/>
        <v>Terminal Handling Charge - DestinationPortugal</v>
      </c>
      <c r="C683" s="24" t="s">
        <v>585</v>
      </c>
      <c r="D683" s="24" t="s">
        <v>747</v>
      </c>
      <c r="E683" s="1" t="s">
        <v>753</v>
      </c>
      <c r="F683" s="12" t="s">
        <v>31</v>
      </c>
      <c r="G683" s="13">
        <v>44866</v>
      </c>
      <c r="H683" s="11" t="s">
        <v>18</v>
      </c>
      <c r="I683" s="11" t="s">
        <v>18</v>
      </c>
      <c r="J683" s="11" t="s">
        <v>18</v>
      </c>
      <c r="K683" s="11" t="s">
        <v>19</v>
      </c>
      <c r="L683" s="11" t="s">
        <v>19</v>
      </c>
      <c r="M683" s="11" t="s">
        <v>19</v>
      </c>
      <c r="N683" s="11" t="s">
        <v>19</v>
      </c>
      <c r="O683" s="11" t="s">
        <v>471</v>
      </c>
      <c r="P683" s="11" t="s">
        <v>472</v>
      </c>
      <c r="Q683" s="11" t="s">
        <v>585</v>
      </c>
      <c r="R683" s="11" t="s">
        <v>60</v>
      </c>
      <c r="S683" s="20">
        <v>40</v>
      </c>
      <c r="T683" s="11" t="s">
        <v>738</v>
      </c>
      <c r="U683" s="11" t="s">
        <v>22</v>
      </c>
      <c r="V683" s="11" t="s">
        <v>22</v>
      </c>
      <c r="W683" s="11" t="s">
        <v>23</v>
      </c>
      <c r="X683" s="11" t="s">
        <v>31</v>
      </c>
      <c r="Y683">
        <v>250</v>
      </c>
      <c r="Z683" t="e">
        <f t="shared" si="22"/>
        <v>#REF!</v>
      </c>
    </row>
    <row r="684" spans="1:26" x14ac:dyDescent="0.35">
      <c r="A684" s="24" t="str">
        <f>+IF(B684&lt;&gt;'Terminal Handling Charge'!$B$3,"",IF(COUNTIF(B:B,B684)&gt;0,COUNTIF(B$3:B684,B684),""))</f>
        <v/>
      </c>
      <c r="B684" s="24" t="str">
        <f t="shared" si="21"/>
        <v>Terminal Handling Charge - DestinationPortugal</v>
      </c>
      <c r="C684" s="24" t="s">
        <v>585</v>
      </c>
      <c r="D684" s="24" t="s">
        <v>747</v>
      </c>
      <c r="E684" s="1" t="s">
        <v>753</v>
      </c>
      <c r="F684" s="12" t="s">
        <v>31</v>
      </c>
      <c r="G684" s="13">
        <v>44866</v>
      </c>
      <c r="H684" s="11" t="s">
        <v>18</v>
      </c>
      <c r="I684" s="11" t="s">
        <v>18</v>
      </c>
      <c r="J684" s="11" t="s">
        <v>18</v>
      </c>
      <c r="K684" s="11" t="s">
        <v>19</v>
      </c>
      <c r="L684" s="11" t="s">
        <v>19</v>
      </c>
      <c r="M684" s="11" t="s">
        <v>19</v>
      </c>
      <c r="N684" s="11" t="s">
        <v>19</v>
      </c>
      <c r="O684" s="11" t="s">
        <v>471</v>
      </c>
      <c r="P684" s="11" t="s">
        <v>472</v>
      </c>
      <c r="Q684" s="11" t="s">
        <v>585</v>
      </c>
      <c r="R684" s="11" t="s">
        <v>58</v>
      </c>
      <c r="S684" s="20">
        <v>40</v>
      </c>
      <c r="T684" s="11" t="s">
        <v>738</v>
      </c>
      <c r="U684" s="11" t="s">
        <v>22</v>
      </c>
      <c r="V684" s="11" t="s">
        <v>22</v>
      </c>
      <c r="W684" s="11" t="s">
        <v>23</v>
      </c>
      <c r="X684" s="11" t="s">
        <v>31</v>
      </c>
      <c r="Y684">
        <v>250</v>
      </c>
      <c r="Z684" t="e">
        <f t="shared" si="22"/>
        <v>#REF!</v>
      </c>
    </row>
    <row r="685" spans="1:26" x14ac:dyDescent="0.35">
      <c r="A685" s="24" t="str">
        <f>+IF(B685&lt;&gt;'Terminal Handling Charge'!$B$3,"",IF(COUNTIF(B:B,B685)&gt;0,COUNTIF(B$3:B685,B685),""))</f>
        <v/>
      </c>
      <c r="B685" s="24" t="str">
        <f t="shared" si="21"/>
        <v>Terminal Handling Charge - DestinationChile</v>
      </c>
      <c r="C685" s="24" t="s">
        <v>724</v>
      </c>
      <c r="D685" s="24" t="s">
        <v>747</v>
      </c>
      <c r="E685" s="1" t="s">
        <v>227</v>
      </c>
      <c r="F685" s="12" t="s">
        <v>757</v>
      </c>
      <c r="G685" s="13">
        <v>44866</v>
      </c>
      <c r="H685" s="11" t="s">
        <v>18</v>
      </c>
      <c r="I685" s="11" t="s">
        <v>18</v>
      </c>
      <c r="J685" s="11" t="s">
        <v>18</v>
      </c>
      <c r="K685" s="11" t="s">
        <v>19</v>
      </c>
      <c r="L685" s="11" t="s">
        <v>19</v>
      </c>
      <c r="M685" s="11" t="s">
        <v>19</v>
      </c>
      <c r="N685" s="11" t="s">
        <v>19</v>
      </c>
      <c r="O685" s="11" t="s">
        <v>473</v>
      </c>
      <c r="P685" s="11" t="s">
        <v>474</v>
      </c>
      <c r="Q685" s="11" t="s">
        <v>724</v>
      </c>
      <c r="R685" s="11" t="s">
        <v>30</v>
      </c>
      <c r="S685" s="20" t="s">
        <v>30</v>
      </c>
      <c r="T685" s="11" t="s">
        <v>21</v>
      </c>
      <c r="U685" s="11" t="s">
        <v>22</v>
      </c>
      <c r="V685" s="11" t="s">
        <v>22</v>
      </c>
      <c r="W685" s="11" t="s">
        <v>23</v>
      </c>
      <c r="X685" s="11" t="s">
        <v>24</v>
      </c>
      <c r="Y685">
        <v>140</v>
      </c>
      <c r="Z685" t="e">
        <f t="shared" si="22"/>
        <v>#REF!</v>
      </c>
    </row>
    <row r="686" spans="1:26" x14ac:dyDescent="0.35">
      <c r="A686" s="24" t="str">
        <f>+IF(B686&lt;&gt;'Terminal Handling Charge'!$B$3,"",IF(COUNTIF(B:B,B686)&gt;0,COUNTIF(B$3:B686,B686),""))</f>
        <v/>
      </c>
      <c r="B686" s="24" t="str">
        <f t="shared" si="21"/>
        <v>Terminal Handling Charge - DestinationChile</v>
      </c>
      <c r="C686" s="24" t="s">
        <v>724</v>
      </c>
      <c r="D686" s="24" t="s">
        <v>747</v>
      </c>
      <c r="E686" s="1" t="s">
        <v>227</v>
      </c>
      <c r="F686" s="12" t="s">
        <v>757</v>
      </c>
      <c r="G686" s="13">
        <v>44866</v>
      </c>
      <c r="H686" s="11" t="s">
        <v>18</v>
      </c>
      <c r="I686" s="11" t="s">
        <v>18</v>
      </c>
      <c r="J686" s="11" t="s">
        <v>18</v>
      </c>
      <c r="K686" s="11" t="s">
        <v>19</v>
      </c>
      <c r="L686" s="11" t="s">
        <v>19</v>
      </c>
      <c r="M686" s="11" t="s">
        <v>19</v>
      </c>
      <c r="N686" s="11" t="s">
        <v>19</v>
      </c>
      <c r="O686" s="11" t="s">
        <v>473</v>
      </c>
      <c r="P686" s="11" t="s">
        <v>474</v>
      </c>
      <c r="Q686" s="11" t="s">
        <v>724</v>
      </c>
      <c r="R686" s="11" t="s">
        <v>27</v>
      </c>
      <c r="S686" s="20" t="s">
        <v>27</v>
      </c>
      <c r="T686" s="11" t="s">
        <v>28</v>
      </c>
      <c r="U686" s="11" t="s">
        <v>22</v>
      </c>
      <c r="V686" s="11" t="s">
        <v>22</v>
      </c>
      <c r="W686" s="11" t="s">
        <v>23</v>
      </c>
      <c r="X686" s="11" t="s">
        <v>24</v>
      </c>
      <c r="Y686">
        <v>270</v>
      </c>
      <c r="Z686" t="e">
        <f t="shared" si="22"/>
        <v>#REF!</v>
      </c>
    </row>
    <row r="687" spans="1:26" x14ac:dyDescent="0.35">
      <c r="A687" s="24" t="str">
        <f>+IF(B687&lt;&gt;'Terminal Handling Charge'!$B$3,"",IF(COUNTIF(B:B,B687)&gt;0,COUNTIF(B$3:B687,B687),""))</f>
        <v/>
      </c>
      <c r="B687" s="24" t="str">
        <f t="shared" si="21"/>
        <v>Terminal Handling Charge - DestinationPortugal</v>
      </c>
      <c r="C687" s="24" t="s">
        <v>585</v>
      </c>
      <c r="D687" s="24" t="s">
        <v>747</v>
      </c>
      <c r="E687" s="1" t="s">
        <v>753</v>
      </c>
      <c r="F687" s="12" t="s">
        <v>31</v>
      </c>
      <c r="G687" s="13">
        <v>44866</v>
      </c>
      <c r="H687" s="11" t="s">
        <v>18</v>
      </c>
      <c r="I687" s="11" t="s">
        <v>18</v>
      </c>
      <c r="J687" s="11" t="s">
        <v>18</v>
      </c>
      <c r="K687" s="11" t="s">
        <v>19</v>
      </c>
      <c r="L687" s="11" t="s">
        <v>19</v>
      </c>
      <c r="M687" s="11" t="s">
        <v>19</v>
      </c>
      <c r="N687" s="11" t="s">
        <v>19</v>
      </c>
      <c r="O687" s="11" t="s">
        <v>463</v>
      </c>
      <c r="P687" s="11" t="s">
        <v>464</v>
      </c>
      <c r="Q687" s="11" t="s">
        <v>585</v>
      </c>
      <c r="R687" s="11" t="s">
        <v>56</v>
      </c>
      <c r="S687" s="20">
        <v>20</v>
      </c>
      <c r="T687" s="11" t="s">
        <v>21</v>
      </c>
      <c r="U687" s="11" t="s">
        <v>22</v>
      </c>
      <c r="V687" s="11" t="s">
        <v>22</v>
      </c>
      <c r="W687" s="11" t="s">
        <v>23</v>
      </c>
      <c r="X687" s="11" t="s">
        <v>31</v>
      </c>
      <c r="Y687">
        <v>250</v>
      </c>
      <c r="Z687" t="e">
        <f t="shared" si="22"/>
        <v>#REF!</v>
      </c>
    </row>
    <row r="688" spans="1:26" x14ac:dyDescent="0.35">
      <c r="A688" s="24" t="str">
        <f>+IF(B688&lt;&gt;'Terminal Handling Charge'!$B$3,"",IF(COUNTIF(B:B,B688)&gt;0,COUNTIF(B$3:B688,B688),""))</f>
        <v/>
      </c>
      <c r="B688" s="24" t="str">
        <f t="shared" si="21"/>
        <v>Terminal Handling Charge - DestinationPortugal</v>
      </c>
      <c r="C688" s="24" t="s">
        <v>585</v>
      </c>
      <c r="D688" s="24" t="s">
        <v>747</v>
      </c>
      <c r="E688" s="1" t="s">
        <v>753</v>
      </c>
      <c r="F688" s="12" t="s">
        <v>31</v>
      </c>
      <c r="G688" s="13">
        <v>44866</v>
      </c>
      <c r="H688" s="11" t="s">
        <v>18</v>
      </c>
      <c r="I688" s="11" t="s">
        <v>18</v>
      </c>
      <c r="J688" s="11" t="s">
        <v>18</v>
      </c>
      <c r="K688" s="11" t="s">
        <v>19</v>
      </c>
      <c r="L688" s="11" t="s">
        <v>19</v>
      </c>
      <c r="M688" s="11" t="s">
        <v>19</v>
      </c>
      <c r="N688" s="11" t="s">
        <v>19</v>
      </c>
      <c r="O688" s="11" t="s">
        <v>463</v>
      </c>
      <c r="P688" s="11" t="s">
        <v>464</v>
      </c>
      <c r="Q688" s="11" t="s">
        <v>585</v>
      </c>
      <c r="R688" s="11" t="s">
        <v>30</v>
      </c>
      <c r="S688" s="20" t="s">
        <v>30</v>
      </c>
      <c r="T688" s="11" t="s">
        <v>21</v>
      </c>
      <c r="U688" s="11" t="s">
        <v>22</v>
      </c>
      <c r="V688" s="11" t="s">
        <v>22</v>
      </c>
      <c r="W688" s="11" t="s">
        <v>23</v>
      </c>
      <c r="X688" s="11" t="s">
        <v>31</v>
      </c>
      <c r="Y688">
        <v>215</v>
      </c>
      <c r="Z688" t="e">
        <f t="shared" si="22"/>
        <v>#REF!</v>
      </c>
    </row>
    <row r="689" spans="1:26" x14ac:dyDescent="0.35">
      <c r="A689" s="24" t="str">
        <f>+IF(B689&lt;&gt;'Terminal Handling Charge'!$B$3,"",IF(COUNTIF(B:B,B689)&gt;0,COUNTIF(B$3:B689,B689),""))</f>
        <v/>
      </c>
      <c r="B689" s="24" t="str">
        <f t="shared" si="21"/>
        <v>Terminal Handling Charge - DestinationPortugal</v>
      </c>
      <c r="C689" s="24" t="s">
        <v>585</v>
      </c>
      <c r="D689" s="24" t="s">
        <v>747</v>
      </c>
      <c r="E689" s="1" t="s">
        <v>753</v>
      </c>
      <c r="F689" s="12" t="s">
        <v>31</v>
      </c>
      <c r="G689" s="13">
        <v>44866</v>
      </c>
      <c r="H689" s="11" t="s">
        <v>18</v>
      </c>
      <c r="I689" s="11" t="s">
        <v>18</v>
      </c>
      <c r="J689" s="11" t="s">
        <v>18</v>
      </c>
      <c r="K689" s="11" t="s">
        <v>19</v>
      </c>
      <c r="L689" s="11" t="s">
        <v>19</v>
      </c>
      <c r="M689" s="11" t="s">
        <v>19</v>
      </c>
      <c r="N689" s="11" t="s">
        <v>19</v>
      </c>
      <c r="O689" s="11" t="s">
        <v>463</v>
      </c>
      <c r="P689" s="11" t="s">
        <v>464</v>
      </c>
      <c r="Q689" s="11" t="s">
        <v>585</v>
      </c>
      <c r="R689" s="11" t="s">
        <v>27</v>
      </c>
      <c r="S689" s="20" t="s">
        <v>27</v>
      </c>
      <c r="T689" s="11" t="s">
        <v>28</v>
      </c>
      <c r="U689" s="11" t="s">
        <v>22</v>
      </c>
      <c r="V689" s="11" t="s">
        <v>22</v>
      </c>
      <c r="W689" s="11" t="s">
        <v>23</v>
      </c>
      <c r="X689" s="11" t="s">
        <v>31</v>
      </c>
      <c r="Y689">
        <v>270</v>
      </c>
      <c r="Z689" t="e">
        <f t="shared" si="22"/>
        <v>#REF!</v>
      </c>
    </row>
    <row r="690" spans="1:26" x14ac:dyDescent="0.35">
      <c r="A690" s="24" t="str">
        <f>+IF(B690&lt;&gt;'Terminal Handling Charge'!$B$3,"",IF(COUNTIF(B:B,B690)&gt;0,COUNTIF(B$3:B690,B690),""))</f>
        <v/>
      </c>
      <c r="B690" s="24" t="str">
        <f t="shared" si="21"/>
        <v>Terminal Handling Charge - DestinationPortugal</v>
      </c>
      <c r="C690" s="24" t="s">
        <v>585</v>
      </c>
      <c r="D690" s="24" t="s">
        <v>747</v>
      </c>
      <c r="E690" s="1" t="s">
        <v>753</v>
      </c>
      <c r="F690" s="12" t="s">
        <v>31</v>
      </c>
      <c r="G690" s="13">
        <v>44866</v>
      </c>
      <c r="H690" s="11" t="s">
        <v>18</v>
      </c>
      <c r="I690" s="11" t="s">
        <v>18</v>
      </c>
      <c r="J690" s="11" t="s">
        <v>18</v>
      </c>
      <c r="K690" s="11" t="s">
        <v>19</v>
      </c>
      <c r="L690" s="11" t="s">
        <v>19</v>
      </c>
      <c r="M690" s="11" t="s">
        <v>19</v>
      </c>
      <c r="N690" s="11" t="s">
        <v>19</v>
      </c>
      <c r="O690" s="11" t="s">
        <v>463</v>
      </c>
      <c r="P690" s="11" t="s">
        <v>464</v>
      </c>
      <c r="Q690" s="11" t="s">
        <v>585</v>
      </c>
      <c r="R690" s="11" t="s">
        <v>77</v>
      </c>
      <c r="S690" s="20">
        <v>20</v>
      </c>
      <c r="T690" s="11" t="s">
        <v>738</v>
      </c>
      <c r="U690" s="11" t="s">
        <v>22</v>
      </c>
      <c r="V690" s="11" t="s">
        <v>22</v>
      </c>
      <c r="W690" s="11" t="s">
        <v>23</v>
      </c>
      <c r="X690" s="11" t="s">
        <v>31</v>
      </c>
      <c r="Y690">
        <v>250</v>
      </c>
      <c r="Z690" t="e">
        <f t="shared" si="22"/>
        <v>#REF!</v>
      </c>
    </row>
    <row r="691" spans="1:26" x14ac:dyDescent="0.35">
      <c r="A691" s="24" t="str">
        <f>+IF(B691&lt;&gt;'Terminal Handling Charge'!$B$3,"",IF(COUNTIF(B:B,B691)&gt;0,COUNTIF(B$3:B691,B691),""))</f>
        <v/>
      </c>
      <c r="B691" s="24" t="str">
        <f t="shared" si="21"/>
        <v>Terminal Handling Charge - DestinationPortugal</v>
      </c>
      <c r="C691" s="24" t="s">
        <v>585</v>
      </c>
      <c r="D691" s="24" t="s">
        <v>747</v>
      </c>
      <c r="E691" s="1" t="s">
        <v>753</v>
      </c>
      <c r="F691" s="12" t="s">
        <v>31</v>
      </c>
      <c r="G691" s="13">
        <v>44866</v>
      </c>
      <c r="H691" s="11" t="s">
        <v>18</v>
      </c>
      <c r="I691" s="11" t="s">
        <v>18</v>
      </c>
      <c r="J691" s="11" t="s">
        <v>18</v>
      </c>
      <c r="K691" s="11" t="s">
        <v>19</v>
      </c>
      <c r="L691" s="11" t="s">
        <v>19</v>
      </c>
      <c r="M691" s="11" t="s">
        <v>19</v>
      </c>
      <c r="N691" s="11" t="s">
        <v>19</v>
      </c>
      <c r="O691" s="11" t="s">
        <v>463</v>
      </c>
      <c r="P691" s="11" t="s">
        <v>464</v>
      </c>
      <c r="Q691" s="11" t="s">
        <v>585</v>
      </c>
      <c r="R691" s="11" t="s">
        <v>61</v>
      </c>
      <c r="S691" s="20">
        <v>20</v>
      </c>
      <c r="T691" s="11" t="s">
        <v>738</v>
      </c>
      <c r="U691" s="11" t="s">
        <v>22</v>
      </c>
      <c r="V691" s="11" t="s">
        <v>22</v>
      </c>
      <c r="W691" s="11" t="s">
        <v>23</v>
      </c>
      <c r="X691" s="11" t="s">
        <v>31</v>
      </c>
      <c r="Y691">
        <v>250</v>
      </c>
      <c r="Z691" t="e">
        <f t="shared" si="22"/>
        <v>#REF!</v>
      </c>
    </row>
    <row r="692" spans="1:26" x14ac:dyDescent="0.35">
      <c r="A692" s="24" t="str">
        <f>+IF(B692&lt;&gt;'Terminal Handling Charge'!$B$3,"",IF(COUNTIF(B:B,B692)&gt;0,COUNTIF(B$3:B692,B692),""))</f>
        <v/>
      </c>
      <c r="B692" s="24" t="str">
        <f t="shared" si="21"/>
        <v>Terminal Handling Charge - DestinationPortugal</v>
      </c>
      <c r="C692" s="24" t="s">
        <v>585</v>
      </c>
      <c r="D692" s="24" t="s">
        <v>747</v>
      </c>
      <c r="E692" s="1" t="s">
        <v>753</v>
      </c>
      <c r="F692" s="12" t="s">
        <v>31</v>
      </c>
      <c r="G692" s="13">
        <v>44866</v>
      </c>
      <c r="H692" s="11" t="s">
        <v>18</v>
      </c>
      <c r="I692" s="11" t="s">
        <v>18</v>
      </c>
      <c r="J692" s="11" t="s">
        <v>18</v>
      </c>
      <c r="K692" s="11" t="s">
        <v>19</v>
      </c>
      <c r="L692" s="11" t="s">
        <v>19</v>
      </c>
      <c r="M692" s="11" t="s">
        <v>19</v>
      </c>
      <c r="N692" s="11" t="s">
        <v>19</v>
      </c>
      <c r="O692" s="11" t="s">
        <v>463</v>
      </c>
      <c r="P692" s="11" t="s">
        <v>464</v>
      </c>
      <c r="Q692" s="11" t="s">
        <v>585</v>
      </c>
      <c r="R692" s="11" t="s">
        <v>63</v>
      </c>
      <c r="S692" s="20">
        <v>20</v>
      </c>
      <c r="T692" s="11" t="s">
        <v>738</v>
      </c>
      <c r="U692" s="11" t="s">
        <v>22</v>
      </c>
      <c r="V692" s="11" t="s">
        <v>22</v>
      </c>
      <c r="W692" s="11" t="s">
        <v>23</v>
      </c>
      <c r="X692" s="11" t="s">
        <v>31</v>
      </c>
      <c r="Y692">
        <v>250</v>
      </c>
      <c r="Z692" t="e">
        <f t="shared" si="22"/>
        <v>#REF!</v>
      </c>
    </row>
    <row r="693" spans="1:26" x14ac:dyDescent="0.35">
      <c r="A693" s="24" t="str">
        <f>+IF(B693&lt;&gt;'Terminal Handling Charge'!$B$3,"",IF(COUNTIF(B:B,B693)&gt;0,COUNTIF(B$3:B693,B693),""))</f>
        <v/>
      </c>
      <c r="B693" s="24" t="str">
        <f t="shared" si="21"/>
        <v>Terminal Handling Charge - DestinationPortugal</v>
      </c>
      <c r="C693" s="24" t="s">
        <v>585</v>
      </c>
      <c r="D693" s="24" t="s">
        <v>747</v>
      </c>
      <c r="E693" s="1" t="s">
        <v>753</v>
      </c>
      <c r="F693" s="12" t="s">
        <v>31</v>
      </c>
      <c r="G693" s="13">
        <v>44866</v>
      </c>
      <c r="H693" s="11" t="s">
        <v>18</v>
      </c>
      <c r="I693" s="11" t="s">
        <v>18</v>
      </c>
      <c r="J693" s="11" t="s">
        <v>18</v>
      </c>
      <c r="K693" s="11" t="s">
        <v>19</v>
      </c>
      <c r="L693" s="11" t="s">
        <v>19</v>
      </c>
      <c r="M693" s="11" t="s">
        <v>19</v>
      </c>
      <c r="N693" s="11" t="s">
        <v>19</v>
      </c>
      <c r="O693" s="11" t="s">
        <v>463</v>
      </c>
      <c r="P693" s="11" t="s">
        <v>464</v>
      </c>
      <c r="Q693" s="11" t="s">
        <v>585</v>
      </c>
      <c r="R693" s="11" t="s">
        <v>59</v>
      </c>
      <c r="S693" s="20">
        <v>20</v>
      </c>
      <c r="T693" s="11" t="s">
        <v>738</v>
      </c>
      <c r="U693" s="11" t="s">
        <v>22</v>
      </c>
      <c r="V693" s="11" t="s">
        <v>22</v>
      </c>
      <c r="W693" s="11" t="s">
        <v>23</v>
      </c>
      <c r="X693" s="11" t="s">
        <v>31</v>
      </c>
      <c r="Y693">
        <v>250</v>
      </c>
      <c r="Z693" t="e">
        <f t="shared" si="22"/>
        <v>#REF!</v>
      </c>
    </row>
    <row r="694" spans="1:26" x14ac:dyDescent="0.35">
      <c r="A694" s="24" t="str">
        <f>+IF(B694&lt;&gt;'Terminal Handling Charge'!$B$3,"",IF(COUNTIF(B:B,B694)&gt;0,COUNTIF(B$3:B694,B694),""))</f>
        <v/>
      </c>
      <c r="B694" s="24" t="str">
        <f t="shared" ref="B694:B752" si="23">D694&amp;C694</f>
        <v>Terminal Handling Charge - DestinationPortugal</v>
      </c>
      <c r="C694" s="24" t="s">
        <v>585</v>
      </c>
      <c r="D694" s="24" t="s">
        <v>747</v>
      </c>
      <c r="E694" s="1" t="s">
        <v>753</v>
      </c>
      <c r="F694" s="12" t="s">
        <v>31</v>
      </c>
      <c r="G694" s="13">
        <v>44866</v>
      </c>
      <c r="H694" s="11" t="s">
        <v>18</v>
      </c>
      <c r="I694" s="11" t="s">
        <v>18</v>
      </c>
      <c r="J694" s="11" t="s">
        <v>18</v>
      </c>
      <c r="K694" s="11" t="s">
        <v>19</v>
      </c>
      <c r="L694" s="11" t="s">
        <v>19</v>
      </c>
      <c r="M694" s="11" t="s">
        <v>19</v>
      </c>
      <c r="N694" s="11" t="s">
        <v>19</v>
      </c>
      <c r="O694" s="11" t="s">
        <v>463</v>
      </c>
      <c r="P694" s="11" t="s">
        <v>464</v>
      </c>
      <c r="Q694" s="11" t="s">
        <v>585</v>
      </c>
      <c r="R694" s="11" t="s">
        <v>64</v>
      </c>
      <c r="S694" s="20">
        <v>40</v>
      </c>
      <c r="T694" s="11" t="s">
        <v>738</v>
      </c>
      <c r="U694" s="11" t="s">
        <v>22</v>
      </c>
      <c r="V694" s="11" t="s">
        <v>22</v>
      </c>
      <c r="W694" s="11" t="s">
        <v>23</v>
      </c>
      <c r="X694" s="11" t="s">
        <v>31</v>
      </c>
      <c r="Y694">
        <v>250</v>
      </c>
      <c r="Z694" t="e">
        <f t="shared" ref="Z694:Z752" si="24">Z693+1</f>
        <v>#REF!</v>
      </c>
    </row>
    <row r="695" spans="1:26" x14ac:dyDescent="0.35">
      <c r="A695" s="24" t="str">
        <f>+IF(B695&lt;&gt;'Terminal Handling Charge'!$B$3,"",IF(COUNTIF(B:B,B695)&gt;0,COUNTIF(B$3:B695,B695),""))</f>
        <v/>
      </c>
      <c r="B695" s="24" t="str">
        <f t="shared" si="23"/>
        <v>Terminal Handling Charge - DestinationPortugal</v>
      </c>
      <c r="C695" s="24" t="s">
        <v>585</v>
      </c>
      <c r="D695" s="24" t="s">
        <v>747</v>
      </c>
      <c r="E695" s="1" t="s">
        <v>753</v>
      </c>
      <c r="F695" s="12" t="s">
        <v>31</v>
      </c>
      <c r="G695" s="13">
        <v>44866</v>
      </c>
      <c r="H695" s="11" t="s">
        <v>18</v>
      </c>
      <c r="I695" s="11" t="s">
        <v>18</v>
      </c>
      <c r="J695" s="11" t="s">
        <v>18</v>
      </c>
      <c r="K695" s="11" t="s">
        <v>19</v>
      </c>
      <c r="L695" s="11" t="s">
        <v>19</v>
      </c>
      <c r="M695" s="11" t="s">
        <v>19</v>
      </c>
      <c r="N695" s="11" t="s">
        <v>19</v>
      </c>
      <c r="O695" s="11" t="s">
        <v>463</v>
      </c>
      <c r="P695" s="11" t="s">
        <v>464</v>
      </c>
      <c r="Q695" s="11" t="s">
        <v>585</v>
      </c>
      <c r="R695" s="11" t="s">
        <v>33</v>
      </c>
      <c r="S695" s="20">
        <v>40</v>
      </c>
      <c r="T695" s="11" t="s">
        <v>738</v>
      </c>
      <c r="U695" s="11" t="s">
        <v>22</v>
      </c>
      <c r="V695" s="11" t="s">
        <v>22</v>
      </c>
      <c r="W695" s="11" t="s">
        <v>23</v>
      </c>
      <c r="X695" s="11" t="s">
        <v>31</v>
      </c>
      <c r="Y695">
        <v>250</v>
      </c>
      <c r="Z695" t="e">
        <f t="shared" si="24"/>
        <v>#REF!</v>
      </c>
    </row>
    <row r="696" spans="1:26" x14ac:dyDescent="0.35">
      <c r="A696" s="24" t="str">
        <f>+IF(B696&lt;&gt;'Terminal Handling Charge'!$B$3,"",IF(COUNTIF(B:B,B696)&gt;0,COUNTIF(B$3:B696,B696),""))</f>
        <v/>
      </c>
      <c r="B696" s="24" t="str">
        <f t="shared" si="23"/>
        <v>Terminal Handling Charge - DestinationPortugal</v>
      </c>
      <c r="C696" s="24" t="s">
        <v>585</v>
      </c>
      <c r="D696" s="24" t="s">
        <v>747</v>
      </c>
      <c r="E696" s="1" t="s">
        <v>753</v>
      </c>
      <c r="F696" s="12" t="s">
        <v>31</v>
      </c>
      <c r="G696" s="13">
        <v>44866</v>
      </c>
      <c r="H696" s="11" t="s">
        <v>18</v>
      </c>
      <c r="I696" s="11" t="s">
        <v>18</v>
      </c>
      <c r="J696" s="11" t="s">
        <v>18</v>
      </c>
      <c r="K696" s="11" t="s">
        <v>19</v>
      </c>
      <c r="L696" s="11" t="s">
        <v>19</v>
      </c>
      <c r="M696" s="11" t="s">
        <v>19</v>
      </c>
      <c r="N696" s="11" t="s">
        <v>19</v>
      </c>
      <c r="O696" s="11" t="s">
        <v>463</v>
      </c>
      <c r="P696" s="11" t="s">
        <v>464</v>
      </c>
      <c r="Q696" s="11" t="s">
        <v>585</v>
      </c>
      <c r="R696" s="11" t="s">
        <v>60</v>
      </c>
      <c r="S696" s="20">
        <v>40</v>
      </c>
      <c r="T696" s="11" t="s">
        <v>738</v>
      </c>
      <c r="U696" s="11" t="s">
        <v>22</v>
      </c>
      <c r="V696" s="11" t="s">
        <v>22</v>
      </c>
      <c r="W696" s="11" t="s">
        <v>23</v>
      </c>
      <c r="X696" s="11" t="s">
        <v>31</v>
      </c>
      <c r="Y696">
        <v>250</v>
      </c>
      <c r="Z696" t="e">
        <f t="shared" si="24"/>
        <v>#REF!</v>
      </c>
    </row>
    <row r="697" spans="1:26" x14ac:dyDescent="0.35">
      <c r="A697" s="24" t="str">
        <f>+IF(B697&lt;&gt;'Terminal Handling Charge'!$B$3,"",IF(COUNTIF(B:B,B697)&gt;0,COUNTIF(B$3:B697,B697),""))</f>
        <v/>
      </c>
      <c r="B697" s="24" t="str">
        <f t="shared" si="23"/>
        <v>Terminal Handling Charge - DestinationPortugal</v>
      </c>
      <c r="C697" s="24" t="s">
        <v>585</v>
      </c>
      <c r="D697" s="24" t="s">
        <v>747</v>
      </c>
      <c r="E697" s="1" t="s">
        <v>753</v>
      </c>
      <c r="F697" s="12" t="s">
        <v>31</v>
      </c>
      <c r="G697" s="13">
        <v>44866</v>
      </c>
      <c r="H697" s="11" t="s">
        <v>18</v>
      </c>
      <c r="I697" s="11" t="s">
        <v>18</v>
      </c>
      <c r="J697" s="11" t="s">
        <v>18</v>
      </c>
      <c r="K697" s="11" t="s">
        <v>19</v>
      </c>
      <c r="L697" s="11" t="s">
        <v>19</v>
      </c>
      <c r="M697" s="11" t="s">
        <v>19</v>
      </c>
      <c r="N697" s="11" t="s">
        <v>19</v>
      </c>
      <c r="O697" s="11" t="s">
        <v>463</v>
      </c>
      <c r="P697" s="11" t="s">
        <v>464</v>
      </c>
      <c r="Q697" s="11" t="s">
        <v>585</v>
      </c>
      <c r="R697" s="11" t="s">
        <v>58</v>
      </c>
      <c r="S697" s="20">
        <v>40</v>
      </c>
      <c r="T697" s="11" t="s">
        <v>738</v>
      </c>
      <c r="U697" s="11" t="s">
        <v>22</v>
      </c>
      <c r="V697" s="11" t="s">
        <v>22</v>
      </c>
      <c r="W697" s="11" t="s">
        <v>23</v>
      </c>
      <c r="X697" s="11" t="s">
        <v>31</v>
      </c>
      <c r="Y697">
        <v>250</v>
      </c>
      <c r="Z697" t="e">
        <f t="shared" si="24"/>
        <v>#REF!</v>
      </c>
    </row>
    <row r="698" spans="1:26" x14ac:dyDescent="0.35">
      <c r="A698" s="24" t="str">
        <f>+IF(B698&lt;&gt;'Terminal Handling Charge'!$B$3,"",IF(COUNTIF(B:B,B698)&gt;0,COUNTIF(B$3:B698,B698),""))</f>
        <v/>
      </c>
      <c r="B698" s="24" t="str">
        <f t="shared" si="23"/>
        <v>Terminal Handling Charge - DestinationFrance</v>
      </c>
      <c r="C698" s="24" t="s">
        <v>710</v>
      </c>
      <c r="D698" s="24" t="s">
        <v>747</v>
      </c>
      <c r="E698" s="1" t="s">
        <v>753</v>
      </c>
      <c r="F698" s="12" t="s">
        <v>31</v>
      </c>
      <c r="G698" s="13">
        <v>44866</v>
      </c>
      <c r="H698" s="11" t="s">
        <v>18</v>
      </c>
      <c r="I698" s="11" t="s">
        <v>18</v>
      </c>
      <c r="J698" s="11" t="s">
        <v>18</v>
      </c>
      <c r="K698" s="11" t="s">
        <v>19</v>
      </c>
      <c r="L698" s="11" t="s">
        <v>19</v>
      </c>
      <c r="M698" s="11" t="s">
        <v>19</v>
      </c>
      <c r="N698" s="11" t="s">
        <v>19</v>
      </c>
      <c r="O698" s="11" t="s">
        <v>425</v>
      </c>
      <c r="P698" s="11" t="s">
        <v>426</v>
      </c>
      <c r="Q698" s="11" t="s">
        <v>710</v>
      </c>
      <c r="R698" s="11" t="s">
        <v>56</v>
      </c>
      <c r="S698" s="20">
        <v>20</v>
      </c>
      <c r="T698" s="11" t="s">
        <v>21</v>
      </c>
      <c r="U698" s="11" t="s">
        <v>22</v>
      </c>
      <c r="V698" s="11" t="s">
        <v>22</v>
      </c>
      <c r="W698" s="11" t="s">
        <v>23</v>
      </c>
      <c r="X698" s="11" t="s">
        <v>31</v>
      </c>
      <c r="Y698">
        <v>315</v>
      </c>
      <c r="Z698" t="e">
        <f t="shared" si="24"/>
        <v>#REF!</v>
      </c>
    </row>
    <row r="699" spans="1:26" x14ac:dyDescent="0.35">
      <c r="A699" s="24" t="str">
        <f>+IF(B699&lt;&gt;'Terminal Handling Charge'!$B$3,"",IF(COUNTIF(B:B,B699)&gt;0,COUNTIF(B$3:B699,B699),""))</f>
        <v/>
      </c>
      <c r="B699" s="24" t="str">
        <f t="shared" si="23"/>
        <v>Terminal Handling Charge - DestinationFrance</v>
      </c>
      <c r="C699" s="24" t="s">
        <v>710</v>
      </c>
      <c r="D699" s="24" t="s">
        <v>747</v>
      </c>
      <c r="E699" s="1" t="s">
        <v>753</v>
      </c>
      <c r="F699" s="12" t="s">
        <v>31</v>
      </c>
      <c r="G699" s="13">
        <v>44866</v>
      </c>
      <c r="H699" s="11" t="s">
        <v>18</v>
      </c>
      <c r="I699" s="11" t="s">
        <v>18</v>
      </c>
      <c r="J699" s="11" t="s">
        <v>18</v>
      </c>
      <c r="K699" s="11" t="s">
        <v>19</v>
      </c>
      <c r="L699" s="11" t="s">
        <v>19</v>
      </c>
      <c r="M699" s="11" t="s">
        <v>19</v>
      </c>
      <c r="N699" s="11" t="s">
        <v>19</v>
      </c>
      <c r="O699" s="11" t="s">
        <v>425</v>
      </c>
      <c r="P699" s="11" t="s">
        <v>426</v>
      </c>
      <c r="Q699" s="11" t="s">
        <v>710</v>
      </c>
      <c r="R699" s="11" t="s">
        <v>30</v>
      </c>
      <c r="S699" s="20" t="s">
        <v>30</v>
      </c>
      <c r="T699" s="11" t="s">
        <v>21</v>
      </c>
      <c r="U699" s="11" t="s">
        <v>22</v>
      </c>
      <c r="V699" s="11" t="s">
        <v>22</v>
      </c>
      <c r="W699" s="11" t="s">
        <v>23</v>
      </c>
      <c r="X699" s="11" t="s">
        <v>31</v>
      </c>
      <c r="Y699">
        <v>240</v>
      </c>
      <c r="Z699" t="e">
        <f t="shared" si="24"/>
        <v>#REF!</v>
      </c>
    </row>
    <row r="700" spans="1:26" x14ac:dyDescent="0.35">
      <c r="A700" s="24" t="str">
        <f>+IF(B700&lt;&gt;'Terminal Handling Charge'!$B$3,"",IF(COUNTIF(B:B,B700)&gt;0,COUNTIF(B$3:B700,B700),""))</f>
        <v/>
      </c>
      <c r="B700" s="24" t="str">
        <f t="shared" si="23"/>
        <v>Terminal Handling Charge - DestinationFrance</v>
      </c>
      <c r="C700" s="24" t="s">
        <v>710</v>
      </c>
      <c r="D700" s="24" t="s">
        <v>747</v>
      </c>
      <c r="E700" s="1" t="s">
        <v>753</v>
      </c>
      <c r="F700" s="12" t="s">
        <v>31</v>
      </c>
      <c r="G700" s="13">
        <v>44866</v>
      </c>
      <c r="H700" s="11" t="s">
        <v>18</v>
      </c>
      <c r="I700" s="11" t="s">
        <v>18</v>
      </c>
      <c r="J700" s="11" t="s">
        <v>18</v>
      </c>
      <c r="K700" s="11" t="s">
        <v>19</v>
      </c>
      <c r="L700" s="11" t="s">
        <v>19</v>
      </c>
      <c r="M700" s="11" t="s">
        <v>19</v>
      </c>
      <c r="N700" s="11" t="s">
        <v>19</v>
      </c>
      <c r="O700" s="11" t="s">
        <v>425</v>
      </c>
      <c r="P700" s="11" t="s">
        <v>426</v>
      </c>
      <c r="Q700" s="11" t="s">
        <v>710</v>
      </c>
      <c r="R700" s="11" t="s">
        <v>27</v>
      </c>
      <c r="S700" s="20" t="s">
        <v>27</v>
      </c>
      <c r="T700" s="11" t="s">
        <v>28</v>
      </c>
      <c r="U700" s="11" t="s">
        <v>22</v>
      </c>
      <c r="V700" s="11" t="s">
        <v>22</v>
      </c>
      <c r="W700" s="11" t="s">
        <v>23</v>
      </c>
      <c r="X700" s="11" t="s">
        <v>31</v>
      </c>
      <c r="Y700">
        <v>350</v>
      </c>
      <c r="Z700" t="e">
        <f t="shared" si="24"/>
        <v>#REF!</v>
      </c>
    </row>
    <row r="701" spans="1:26" x14ac:dyDescent="0.35">
      <c r="A701" s="24" t="str">
        <f>+IF(B701&lt;&gt;'Terminal Handling Charge'!$B$3,"",IF(COUNTIF(B:B,B701)&gt;0,COUNTIF(B$3:B701,B701),""))</f>
        <v/>
      </c>
      <c r="B701" s="24" t="str">
        <f t="shared" si="23"/>
        <v>Terminal Handling Charge - DestinationFrance</v>
      </c>
      <c r="C701" s="24" t="s">
        <v>710</v>
      </c>
      <c r="D701" s="24" t="s">
        <v>747</v>
      </c>
      <c r="E701" s="1" t="s">
        <v>753</v>
      </c>
      <c r="F701" s="12" t="s">
        <v>31</v>
      </c>
      <c r="G701" s="13">
        <v>44866</v>
      </c>
      <c r="H701" s="11" t="s">
        <v>18</v>
      </c>
      <c r="I701" s="11" t="s">
        <v>18</v>
      </c>
      <c r="J701" s="11" t="s">
        <v>18</v>
      </c>
      <c r="K701" s="11" t="s">
        <v>19</v>
      </c>
      <c r="L701" s="11" t="s">
        <v>19</v>
      </c>
      <c r="M701" s="11" t="s">
        <v>19</v>
      </c>
      <c r="N701" s="11" t="s">
        <v>19</v>
      </c>
      <c r="O701" s="11" t="s">
        <v>425</v>
      </c>
      <c r="P701" s="11" t="s">
        <v>426</v>
      </c>
      <c r="Q701" s="11" t="s">
        <v>710</v>
      </c>
      <c r="R701" s="11" t="s">
        <v>77</v>
      </c>
      <c r="S701" s="20">
        <v>20</v>
      </c>
      <c r="T701" s="11" t="s">
        <v>738</v>
      </c>
      <c r="U701" s="11" t="s">
        <v>22</v>
      </c>
      <c r="V701" s="11" t="s">
        <v>22</v>
      </c>
      <c r="W701" s="11" t="s">
        <v>23</v>
      </c>
      <c r="X701" s="11" t="s">
        <v>31</v>
      </c>
      <c r="Y701">
        <v>315</v>
      </c>
      <c r="Z701" t="e">
        <f t="shared" si="24"/>
        <v>#REF!</v>
      </c>
    </row>
    <row r="702" spans="1:26" x14ac:dyDescent="0.35">
      <c r="A702" s="24" t="str">
        <f>+IF(B702&lt;&gt;'Terminal Handling Charge'!$B$3,"",IF(COUNTIF(B:B,B702)&gt;0,COUNTIF(B$3:B702,B702),""))</f>
        <v/>
      </c>
      <c r="B702" s="24" t="str">
        <f t="shared" si="23"/>
        <v>Terminal Handling Charge - DestinationFrance</v>
      </c>
      <c r="C702" s="24" t="s">
        <v>710</v>
      </c>
      <c r="D702" s="24" t="s">
        <v>747</v>
      </c>
      <c r="E702" s="1" t="s">
        <v>753</v>
      </c>
      <c r="F702" s="12" t="s">
        <v>31</v>
      </c>
      <c r="G702" s="13">
        <v>44866</v>
      </c>
      <c r="H702" s="11" t="s">
        <v>18</v>
      </c>
      <c r="I702" s="11" t="s">
        <v>18</v>
      </c>
      <c r="J702" s="11" t="s">
        <v>18</v>
      </c>
      <c r="K702" s="11" t="s">
        <v>19</v>
      </c>
      <c r="L702" s="11" t="s">
        <v>19</v>
      </c>
      <c r="M702" s="11" t="s">
        <v>19</v>
      </c>
      <c r="N702" s="11" t="s">
        <v>19</v>
      </c>
      <c r="O702" s="11" t="s">
        <v>425</v>
      </c>
      <c r="P702" s="11" t="s">
        <v>426</v>
      </c>
      <c r="Q702" s="11" t="s">
        <v>710</v>
      </c>
      <c r="R702" s="11" t="s">
        <v>59</v>
      </c>
      <c r="S702" s="20">
        <v>20</v>
      </c>
      <c r="T702" s="11" t="s">
        <v>738</v>
      </c>
      <c r="U702" s="11" t="s">
        <v>22</v>
      </c>
      <c r="V702" s="11" t="s">
        <v>22</v>
      </c>
      <c r="W702" s="11" t="s">
        <v>23</v>
      </c>
      <c r="X702" s="11" t="s">
        <v>31</v>
      </c>
      <c r="Y702">
        <v>315</v>
      </c>
      <c r="Z702" t="e">
        <f t="shared" si="24"/>
        <v>#REF!</v>
      </c>
    </row>
    <row r="703" spans="1:26" x14ac:dyDescent="0.35">
      <c r="A703" s="24" t="str">
        <f>+IF(B703&lt;&gt;'Terminal Handling Charge'!$B$3,"",IF(COUNTIF(B:B,B703)&gt;0,COUNTIF(B$3:B703,B703),""))</f>
        <v/>
      </c>
      <c r="B703" s="24" t="str">
        <f t="shared" si="23"/>
        <v>Terminal Handling Charge - DestinationFrance</v>
      </c>
      <c r="C703" s="24" t="s">
        <v>710</v>
      </c>
      <c r="D703" s="24" t="s">
        <v>747</v>
      </c>
      <c r="E703" s="1" t="s">
        <v>753</v>
      </c>
      <c r="F703" s="12" t="s">
        <v>31</v>
      </c>
      <c r="G703" s="13">
        <v>44866</v>
      </c>
      <c r="H703" s="11" t="s">
        <v>18</v>
      </c>
      <c r="I703" s="11" t="s">
        <v>18</v>
      </c>
      <c r="J703" s="11" t="s">
        <v>18</v>
      </c>
      <c r="K703" s="11" t="s">
        <v>19</v>
      </c>
      <c r="L703" s="11" t="s">
        <v>19</v>
      </c>
      <c r="M703" s="11" t="s">
        <v>19</v>
      </c>
      <c r="N703" s="11" t="s">
        <v>19</v>
      </c>
      <c r="O703" s="11" t="s">
        <v>425</v>
      </c>
      <c r="P703" s="11" t="s">
        <v>426</v>
      </c>
      <c r="Q703" s="11" t="s">
        <v>710</v>
      </c>
      <c r="R703" s="11" t="s">
        <v>63</v>
      </c>
      <c r="S703" s="20">
        <v>20</v>
      </c>
      <c r="T703" s="11" t="s">
        <v>738</v>
      </c>
      <c r="U703" s="11" t="s">
        <v>22</v>
      </c>
      <c r="V703" s="11" t="s">
        <v>22</v>
      </c>
      <c r="W703" s="11" t="s">
        <v>23</v>
      </c>
      <c r="X703" s="11" t="s">
        <v>31</v>
      </c>
      <c r="Y703">
        <v>315</v>
      </c>
      <c r="Z703" t="e">
        <f t="shared" si="24"/>
        <v>#REF!</v>
      </c>
    </row>
    <row r="704" spans="1:26" x14ac:dyDescent="0.35">
      <c r="A704" s="24" t="str">
        <f>+IF(B704&lt;&gt;'Terminal Handling Charge'!$B$3,"",IF(COUNTIF(B:B,B704)&gt;0,COUNTIF(B$3:B704,B704),""))</f>
        <v/>
      </c>
      <c r="B704" s="24" t="str">
        <f t="shared" si="23"/>
        <v>Terminal Handling Charge - DestinationFrance</v>
      </c>
      <c r="C704" s="24" t="s">
        <v>710</v>
      </c>
      <c r="D704" s="24" t="s">
        <v>747</v>
      </c>
      <c r="E704" s="1" t="s">
        <v>753</v>
      </c>
      <c r="F704" s="12" t="s">
        <v>31</v>
      </c>
      <c r="G704" s="13">
        <v>44866</v>
      </c>
      <c r="H704" s="11" t="s">
        <v>18</v>
      </c>
      <c r="I704" s="11" t="s">
        <v>18</v>
      </c>
      <c r="J704" s="11" t="s">
        <v>18</v>
      </c>
      <c r="K704" s="11" t="s">
        <v>19</v>
      </c>
      <c r="L704" s="11" t="s">
        <v>19</v>
      </c>
      <c r="M704" s="11" t="s">
        <v>19</v>
      </c>
      <c r="N704" s="11" t="s">
        <v>19</v>
      </c>
      <c r="O704" s="11" t="s">
        <v>425</v>
      </c>
      <c r="P704" s="11" t="s">
        <v>426</v>
      </c>
      <c r="Q704" s="11" t="s">
        <v>710</v>
      </c>
      <c r="R704" s="11" t="s">
        <v>61</v>
      </c>
      <c r="S704" s="20">
        <v>20</v>
      </c>
      <c r="T704" s="11" t="s">
        <v>738</v>
      </c>
      <c r="U704" s="11" t="s">
        <v>22</v>
      </c>
      <c r="V704" s="11" t="s">
        <v>22</v>
      </c>
      <c r="W704" s="11" t="s">
        <v>23</v>
      </c>
      <c r="X704" s="11" t="s">
        <v>31</v>
      </c>
      <c r="Y704">
        <v>315</v>
      </c>
      <c r="Z704" t="e">
        <f t="shared" si="24"/>
        <v>#REF!</v>
      </c>
    </row>
    <row r="705" spans="1:26" x14ac:dyDescent="0.35">
      <c r="A705" s="24" t="str">
        <f>+IF(B705&lt;&gt;'Terminal Handling Charge'!$B$3,"",IF(COUNTIF(B:B,B705)&gt;0,COUNTIF(B$3:B705,B705),""))</f>
        <v/>
      </c>
      <c r="B705" s="24" t="str">
        <f t="shared" si="23"/>
        <v>Terminal Handling Charge - DestinationFrance</v>
      </c>
      <c r="C705" s="24" t="s">
        <v>710</v>
      </c>
      <c r="D705" s="24" t="s">
        <v>747</v>
      </c>
      <c r="E705" s="1" t="s">
        <v>753</v>
      </c>
      <c r="F705" s="12" t="s">
        <v>31</v>
      </c>
      <c r="G705" s="13">
        <v>44866</v>
      </c>
      <c r="H705" s="11" t="s">
        <v>18</v>
      </c>
      <c r="I705" s="11" t="s">
        <v>18</v>
      </c>
      <c r="J705" s="11" t="s">
        <v>18</v>
      </c>
      <c r="K705" s="11" t="s">
        <v>19</v>
      </c>
      <c r="L705" s="11" t="s">
        <v>19</v>
      </c>
      <c r="M705" s="11" t="s">
        <v>19</v>
      </c>
      <c r="N705" s="11" t="s">
        <v>19</v>
      </c>
      <c r="O705" s="11" t="s">
        <v>425</v>
      </c>
      <c r="P705" s="11" t="s">
        <v>426</v>
      </c>
      <c r="Q705" s="11" t="s">
        <v>710</v>
      </c>
      <c r="R705" s="11" t="s">
        <v>60</v>
      </c>
      <c r="S705" s="20">
        <v>40</v>
      </c>
      <c r="T705" s="11" t="s">
        <v>738</v>
      </c>
      <c r="U705" s="11" t="s">
        <v>22</v>
      </c>
      <c r="V705" s="11" t="s">
        <v>22</v>
      </c>
      <c r="W705" s="11" t="s">
        <v>23</v>
      </c>
      <c r="X705" s="11" t="s">
        <v>31</v>
      </c>
      <c r="Y705">
        <v>315</v>
      </c>
      <c r="Z705" t="e">
        <f t="shared" si="24"/>
        <v>#REF!</v>
      </c>
    </row>
    <row r="706" spans="1:26" x14ac:dyDescent="0.35">
      <c r="A706" s="24" t="str">
        <f>+IF(B706&lt;&gt;'Terminal Handling Charge'!$B$3,"",IF(COUNTIF(B:B,B706)&gt;0,COUNTIF(B$3:B706,B706),""))</f>
        <v/>
      </c>
      <c r="B706" s="24" t="str">
        <f t="shared" si="23"/>
        <v>Terminal Handling Charge - DestinationFrance</v>
      </c>
      <c r="C706" s="24" t="s">
        <v>710</v>
      </c>
      <c r="D706" s="24" t="s">
        <v>747</v>
      </c>
      <c r="E706" s="1" t="s">
        <v>753</v>
      </c>
      <c r="F706" s="12" t="s">
        <v>31</v>
      </c>
      <c r="G706" s="13">
        <v>44866</v>
      </c>
      <c r="H706" s="11" t="s">
        <v>18</v>
      </c>
      <c r="I706" s="11" t="s">
        <v>18</v>
      </c>
      <c r="J706" s="11" t="s">
        <v>18</v>
      </c>
      <c r="K706" s="11" t="s">
        <v>19</v>
      </c>
      <c r="L706" s="11" t="s">
        <v>19</v>
      </c>
      <c r="M706" s="11" t="s">
        <v>19</v>
      </c>
      <c r="N706" s="11" t="s">
        <v>19</v>
      </c>
      <c r="O706" s="11" t="s">
        <v>425</v>
      </c>
      <c r="P706" s="11" t="s">
        <v>426</v>
      </c>
      <c r="Q706" s="11" t="s">
        <v>710</v>
      </c>
      <c r="R706" s="11" t="s">
        <v>58</v>
      </c>
      <c r="S706" s="20">
        <v>40</v>
      </c>
      <c r="T706" s="11" t="s">
        <v>738</v>
      </c>
      <c r="U706" s="11" t="s">
        <v>22</v>
      </c>
      <c r="V706" s="11" t="s">
        <v>22</v>
      </c>
      <c r="W706" s="11" t="s">
        <v>23</v>
      </c>
      <c r="X706" s="11" t="s">
        <v>31</v>
      </c>
      <c r="Y706">
        <v>315</v>
      </c>
      <c r="Z706" t="e">
        <f t="shared" si="24"/>
        <v>#REF!</v>
      </c>
    </row>
    <row r="707" spans="1:26" x14ac:dyDescent="0.35">
      <c r="A707" s="24" t="str">
        <f>+IF(B707&lt;&gt;'Terminal Handling Charge'!$B$3,"",IF(COUNTIF(B:B,B707)&gt;0,COUNTIF(B$3:B707,B707),""))</f>
        <v/>
      </c>
      <c r="B707" s="24" t="str">
        <f t="shared" si="23"/>
        <v>Terminal Handling Charge - DestinationFrance</v>
      </c>
      <c r="C707" s="24" t="s">
        <v>710</v>
      </c>
      <c r="D707" s="24" t="s">
        <v>747</v>
      </c>
      <c r="E707" s="1" t="s">
        <v>753</v>
      </c>
      <c r="F707" s="12" t="s">
        <v>31</v>
      </c>
      <c r="G707" s="13">
        <v>44866</v>
      </c>
      <c r="H707" s="11" t="s">
        <v>18</v>
      </c>
      <c r="I707" s="11" t="s">
        <v>18</v>
      </c>
      <c r="J707" s="11" t="s">
        <v>18</v>
      </c>
      <c r="K707" s="11" t="s">
        <v>19</v>
      </c>
      <c r="L707" s="11" t="s">
        <v>19</v>
      </c>
      <c r="M707" s="11" t="s">
        <v>19</v>
      </c>
      <c r="N707" s="11" t="s">
        <v>19</v>
      </c>
      <c r="O707" s="11" t="s">
        <v>425</v>
      </c>
      <c r="P707" s="11" t="s">
        <v>426</v>
      </c>
      <c r="Q707" s="11" t="s">
        <v>710</v>
      </c>
      <c r="R707" s="11" t="s">
        <v>33</v>
      </c>
      <c r="S707" s="20">
        <v>40</v>
      </c>
      <c r="T707" s="11" t="s">
        <v>738</v>
      </c>
      <c r="U707" s="11" t="s">
        <v>22</v>
      </c>
      <c r="V707" s="11" t="s">
        <v>22</v>
      </c>
      <c r="W707" s="11" t="s">
        <v>23</v>
      </c>
      <c r="X707" s="11" t="s">
        <v>31</v>
      </c>
      <c r="Y707">
        <v>315</v>
      </c>
      <c r="Z707" t="e">
        <f t="shared" si="24"/>
        <v>#REF!</v>
      </c>
    </row>
    <row r="708" spans="1:26" x14ac:dyDescent="0.35">
      <c r="A708" s="24" t="str">
        <f>+IF(B708&lt;&gt;'Terminal Handling Charge'!$B$3,"",IF(COUNTIF(B:B,B708)&gt;0,COUNTIF(B$3:B708,B708),""))</f>
        <v/>
      </c>
      <c r="B708" s="24" t="str">
        <f t="shared" si="23"/>
        <v>Terminal Handling Charge - DestinationFrance</v>
      </c>
      <c r="C708" s="24" t="s">
        <v>710</v>
      </c>
      <c r="D708" s="24" t="s">
        <v>747</v>
      </c>
      <c r="E708" s="1" t="s">
        <v>753</v>
      </c>
      <c r="F708" s="12" t="s">
        <v>31</v>
      </c>
      <c r="G708" s="13">
        <v>44866</v>
      </c>
      <c r="H708" s="11" t="s">
        <v>18</v>
      </c>
      <c r="I708" s="11" t="s">
        <v>18</v>
      </c>
      <c r="J708" s="11" t="s">
        <v>18</v>
      </c>
      <c r="K708" s="11" t="s">
        <v>19</v>
      </c>
      <c r="L708" s="11" t="s">
        <v>19</v>
      </c>
      <c r="M708" s="11" t="s">
        <v>19</v>
      </c>
      <c r="N708" s="11" t="s">
        <v>19</v>
      </c>
      <c r="O708" s="11" t="s">
        <v>425</v>
      </c>
      <c r="P708" s="11" t="s">
        <v>426</v>
      </c>
      <c r="Q708" s="11" t="s">
        <v>710</v>
      </c>
      <c r="R708" s="11" t="s">
        <v>64</v>
      </c>
      <c r="S708" s="20">
        <v>40</v>
      </c>
      <c r="T708" s="11" t="s">
        <v>738</v>
      </c>
      <c r="U708" s="11" t="s">
        <v>22</v>
      </c>
      <c r="V708" s="11" t="s">
        <v>22</v>
      </c>
      <c r="W708" s="11" t="s">
        <v>23</v>
      </c>
      <c r="X708" s="11" t="s">
        <v>31</v>
      </c>
      <c r="Y708">
        <v>315</v>
      </c>
      <c r="Z708" t="e">
        <f t="shared" si="24"/>
        <v>#REF!</v>
      </c>
    </row>
    <row r="709" spans="1:26" x14ac:dyDescent="0.35">
      <c r="A709" s="24" t="str">
        <f>+IF(B709&lt;&gt;'Terminal Handling Charge'!$B$3,"",IF(COUNTIF(B:B,B709)&gt;0,COUNTIF(B$3:B709,B709),""))</f>
        <v/>
      </c>
      <c r="B709" s="24" t="str">
        <f t="shared" si="23"/>
        <v>Terminal Handling Charge - DestinationFiji Islands</v>
      </c>
      <c r="C709" s="24" t="s">
        <v>699</v>
      </c>
      <c r="D709" s="24" t="s">
        <v>747</v>
      </c>
      <c r="E709" s="1" t="s">
        <v>62</v>
      </c>
      <c r="F709" s="12" t="s">
        <v>756</v>
      </c>
      <c r="G709" s="13">
        <v>44866</v>
      </c>
      <c r="H709" s="11" t="s">
        <v>18</v>
      </c>
      <c r="I709" s="11" t="s">
        <v>18</v>
      </c>
      <c r="J709" s="11" t="s">
        <v>18</v>
      </c>
      <c r="K709" s="11" t="s">
        <v>19</v>
      </c>
      <c r="L709" s="11" t="s">
        <v>19</v>
      </c>
      <c r="M709" s="11" t="s">
        <v>19</v>
      </c>
      <c r="N709" s="11" t="s">
        <v>19</v>
      </c>
      <c r="O709" s="11" t="s">
        <v>374</v>
      </c>
      <c r="P709" s="11" t="s">
        <v>375</v>
      </c>
      <c r="Q709" s="11" t="s">
        <v>699</v>
      </c>
      <c r="R709" s="11" t="s">
        <v>45</v>
      </c>
      <c r="S709" s="20">
        <v>20</v>
      </c>
      <c r="T709" s="11" t="s">
        <v>32</v>
      </c>
      <c r="U709" s="11" t="s">
        <v>22</v>
      </c>
      <c r="V709" s="11" t="s">
        <v>22</v>
      </c>
      <c r="W709" s="11" t="s">
        <v>23</v>
      </c>
      <c r="X709" s="11" t="s">
        <v>110</v>
      </c>
      <c r="Y709">
        <v>475</v>
      </c>
      <c r="Z709" t="e">
        <f t="shared" si="24"/>
        <v>#REF!</v>
      </c>
    </row>
    <row r="710" spans="1:26" x14ac:dyDescent="0.35">
      <c r="A710" s="24" t="str">
        <f>+IF(B710&lt;&gt;'Terminal Handling Charge'!$B$3,"",IF(COUNTIF(B:B,B710)&gt;0,COUNTIF(B$3:B710,B710),""))</f>
        <v/>
      </c>
      <c r="B710" s="24" t="str">
        <f t="shared" si="23"/>
        <v>Terminal Handling Charge - DestinationFiji Islands</v>
      </c>
      <c r="C710" s="24" t="s">
        <v>699</v>
      </c>
      <c r="D710" s="24" t="s">
        <v>747</v>
      </c>
      <c r="E710" s="1" t="s">
        <v>62</v>
      </c>
      <c r="F710" s="12" t="s">
        <v>756</v>
      </c>
      <c r="G710" s="13">
        <v>44866</v>
      </c>
      <c r="H710" s="11" t="s">
        <v>18</v>
      </c>
      <c r="I710" s="11" t="s">
        <v>18</v>
      </c>
      <c r="J710" s="11" t="s">
        <v>18</v>
      </c>
      <c r="K710" s="11" t="s">
        <v>19</v>
      </c>
      <c r="L710" s="11" t="s">
        <v>19</v>
      </c>
      <c r="M710" s="11" t="s">
        <v>19</v>
      </c>
      <c r="N710" s="11" t="s">
        <v>19</v>
      </c>
      <c r="O710" s="11" t="s">
        <v>374</v>
      </c>
      <c r="P710" s="11" t="s">
        <v>375</v>
      </c>
      <c r="Q710" s="11" t="s">
        <v>699</v>
      </c>
      <c r="R710" s="11" t="s">
        <v>737</v>
      </c>
      <c r="S710" s="20">
        <v>40</v>
      </c>
      <c r="T710" s="11" t="s">
        <v>32</v>
      </c>
      <c r="U710" s="11" t="s">
        <v>22</v>
      </c>
      <c r="V710" s="11" t="s">
        <v>22</v>
      </c>
      <c r="W710" s="11" t="s">
        <v>23</v>
      </c>
      <c r="X710" s="11" t="s">
        <v>110</v>
      </c>
      <c r="Y710">
        <v>945</v>
      </c>
      <c r="Z710" t="e">
        <f t="shared" si="24"/>
        <v>#REF!</v>
      </c>
    </row>
    <row r="711" spans="1:26" x14ac:dyDescent="0.35">
      <c r="A711" s="24" t="str">
        <f>+IF(B711&lt;&gt;'Terminal Handling Charge'!$B$3,"",IF(COUNTIF(B:B,B711)&gt;0,COUNTIF(B$3:B711,B711),""))</f>
        <v/>
      </c>
      <c r="B711" s="24" t="str">
        <f t="shared" si="23"/>
        <v>Terminal Handling Charge - DestinationFiji Islands</v>
      </c>
      <c r="C711" s="24" t="s">
        <v>699</v>
      </c>
      <c r="D711" s="24" t="s">
        <v>747</v>
      </c>
      <c r="E711" s="1" t="s">
        <v>62</v>
      </c>
      <c r="F711" s="12" t="s">
        <v>756</v>
      </c>
      <c r="G711" s="13">
        <v>44866</v>
      </c>
      <c r="H711" s="11" t="s">
        <v>18</v>
      </c>
      <c r="I711" s="11" t="s">
        <v>18</v>
      </c>
      <c r="J711" s="11" t="s">
        <v>18</v>
      </c>
      <c r="K711" s="11" t="s">
        <v>19</v>
      </c>
      <c r="L711" s="11" t="s">
        <v>19</v>
      </c>
      <c r="M711" s="11" t="s">
        <v>19</v>
      </c>
      <c r="N711" s="11" t="s">
        <v>19</v>
      </c>
      <c r="O711" s="11" t="s">
        <v>374</v>
      </c>
      <c r="P711" s="11" t="s">
        <v>375</v>
      </c>
      <c r="Q711" s="11" t="s">
        <v>699</v>
      </c>
      <c r="R711" s="11" t="s">
        <v>65</v>
      </c>
      <c r="S711" s="20">
        <v>45</v>
      </c>
      <c r="T711" s="11" t="s">
        <v>21</v>
      </c>
      <c r="U711" s="11" t="s">
        <v>22</v>
      </c>
      <c r="V711" s="11" t="s">
        <v>22</v>
      </c>
      <c r="W711" s="11" t="s">
        <v>23</v>
      </c>
      <c r="X711" s="11" t="s">
        <v>110</v>
      </c>
      <c r="Y711">
        <v>945</v>
      </c>
      <c r="Z711" t="e">
        <f t="shared" si="24"/>
        <v>#REF!</v>
      </c>
    </row>
    <row r="712" spans="1:26" ht="29" x14ac:dyDescent="0.35">
      <c r="A712" s="24" t="str">
        <f>+IF(B712&lt;&gt;'Terminal Handling Charge'!$B$3,"",IF(COUNTIF(B:B,B712)&gt;0,COUNTIF(B$3:B712,B712),""))</f>
        <v/>
      </c>
      <c r="B712" s="24" t="str">
        <f t="shared" si="23"/>
        <v>Terminal Handling Charge - DestinationLatvia</v>
      </c>
      <c r="C712" s="24" t="s">
        <v>716</v>
      </c>
      <c r="D712" s="24" t="s">
        <v>747</v>
      </c>
      <c r="E712" s="1" t="s">
        <v>751</v>
      </c>
      <c r="F712" s="12" t="s">
        <v>31</v>
      </c>
      <c r="G712" s="13">
        <v>44866</v>
      </c>
      <c r="H712" s="11" t="s">
        <v>18</v>
      </c>
      <c r="I712" s="11" t="s">
        <v>18</v>
      </c>
      <c r="J712" s="11" t="s">
        <v>18</v>
      </c>
      <c r="K712" s="11" t="s">
        <v>19</v>
      </c>
      <c r="L712" s="11" t="s">
        <v>19</v>
      </c>
      <c r="M712" s="11" t="s">
        <v>19</v>
      </c>
      <c r="N712" s="11" t="s">
        <v>19</v>
      </c>
      <c r="O712" s="11" t="s">
        <v>201</v>
      </c>
      <c r="P712" s="11" t="s">
        <v>716</v>
      </c>
      <c r="Q712" s="11" t="s">
        <v>716</v>
      </c>
      <c r="R712" s="11" t="s">
        <v>78</v>
      </c>
      <c r="S712" s="20" t="s">
        <v>78</v>
      </c>
      <c r="T712" s="11" t="s">
        <v>34</v>
      </c>
      <c r="U712" s="11" t="s">
        <v>22</v>
      </c>
      <c r="V712" s="11" t="s">
        <v>22</v>
      </c>
      <c r="W712" s="11" t="s">
        <v>23</v>
      </c>
      <c r="X712" s="11" t="s">
        <v>31</v>
      </c>
      <c r="Y712">
        <v>170</v>
      </c>
      <c r="Z712" t="e">
        <f>#REF!+1</f>
        <v>#REF!</v>
      </c>
    </row>
    <row r="713" spans="1:26" x14ac:dyDescent="0.35">
      <c r="A713" s="24" t="str">
        <f>+IF(B713&lt;&gt;'Terminal Handling Charge'!$B$3,"",IF(COUNTIF(B:B,B713)&gt;0,COUNTIF(B$3:B713,B713),""))</f>
        <v/>
      </c>
      <c r="B713" s="24" t="str">
        <f t="shared" si="23"/>
        <v>Terminal Handling Charge - DestinationLatvia</v>
      </c>
      <c r="C713" s="24" t="s">
        <v>716</v>
      </c>
      <c r="D713" s="24" t="s">
        <v>747</v>
      </c>
      <c r="E713" s="1" t="s">
        <v>751</v>
      </c>
      <c r="F713" s="12" t="s">
        <v>31</v>
      </c>
      <c r="G713" s="13">
        <v>44866</v>
      </c>
      <c r="H713" s="11" t="s">
        <v>18</v>
      </c>
      <c r="I713" s="11" t="s">
        <v>18</v>
      </c>
      <c r="J713" s="11" t="s">
        <v>18</v>
      </c>
      <c r="K713" s="11" t="s">
        <v>19</v>
      </c>
      <c r="L713" s="11" t="s">
        <v>19</v>
      </c>
      <c r="M713" s="11" t="s">
        <v>19</v>
      </c>
      <c r="N713" s="11" t="s">
        <v>19</v>
      </c>
      <c r="O713" s="11" t="s">
        <v>201</v>
      </c>
      <c r="P713" s="11" t="s">
        <v>716</v>
      </c>
      <c r="Q713" s="11" t="s">
        <v>716</v>
      </c>
      <c r="R713" s="11" t="s">
        <v>30</v>
      </c>
      <c r="S713" s="20" t="s">
        <v>30</v>
      </c>
      <c r="T713" s="11" t="s">
        <v>21</v>
      </c>
      <c r="U713" s="11" t="s">
        <v>22</v>
      </c>
      <c r="V713" s="11" t="s">
        <v>22</v>
      </c>
      <c r="W713" s="11" t="s">
        <v>23</v>
      </c>
      <c r="X713" s="11" t="s">
        <v>31</v>
      </c>
      <c r="Y713">
        <v>145</v>
      </c>
      <c r="Z713" t="e">
        <f t="shared" si="24"/>
        <v>#REF!</v>
      </c>
    </row>
    <row r="714" spans="1:26" x14ac:dyDescent="0.35">
      <c r="A714" s="24" t="str">
        <f>+IF(B714&lt;&gt;'Terminal Handling Charge'!$B$3,"",IF(COUNTIF(B:B,B714)&gt;0,COUNTIF(B$3:B714,B714),""))</f>
        <v/>
      </c>
      <c r="B714" s="24" t="str">
        <f t="shared" si="23"/>
        <v>Terminal Handling Charge - DestinationLatvia</v>
      </c>
      <c r="C714" s="24" t="s">
        <v>716</v>
      </c>
      <c r="D714" s="24" t="s">
        <v>747</v>
      </c>
      <c r="E714" s="1" t="s">
        <v>751</v>
      </c>
      <c r="F714" s="12" t="s">
        <v>31</v>
      </c>
      <c r="G714" s="13">
        <v>44866</v>
      </c>
      <c r="H714" s="11" t="s">
        <v>18</v>
      </c>
      <c r="I714" s="11" t="s">
        <v>18</v>
      </c>
      <c r="J714" s="11" t="s">
        <v>18</v>
      </c>
      <c r="K714" s="11" t="s">
        <v>19</v>
      </c>
      <c r="L714" s="11" t="s">
        <v>19</v>
      </c>
      <c r="M714" s="11" t="s">
        <v>19</v>
      </c>
      <c r="N714" s="11" t="s">
        <v>19</v>
      </c>
      <c r="O714" s="11" t="s">
        <v>201</v>
      </c>
      <c r="P714" s="11" t="s">
        <v>716</v>
      </c>
      <c r="Q714" s="11" t="s">
        <v>716</v>
      </c>
      <c r="R714" s="11" t="s">
        <v>27</v>
      </c>
      <c r="S714" s="20" t="s">
        <v>27</v>
      </c>
      <c r="T714" s="11" t="s">
        <v>28</v>
      </c>
      <c r="U714" s="11" t="s">
        <v>22</v>
      </c>
      <c r="V714" s="11" t="s">
        <v>22</v>
      </c>
      <c r="W714" s="11" t="s">
        <v>23</v>
      </c>
      <c r="X714" s="11" t="s">
        <v>31</v>
      </c>
      <c r="Y714">
        <v>195</v>
      </c>
      <c r="Z714" t="e">
        <f t="shared" si="24"/>
        <v>#REF!</v>
      </c>
    </row>
    <row r="715" spans="1:26" x14ac:dyDescent="0.35">
      <c r="A715" s="24" t="str">
        <f>+IF(B715&lt;&gt;'Terminal Handling Charge'!$B$3,"",IF(COUNTIF(B:B,B715)&gt;0,COUNTIF(B$3:B715,B715),""))</f>
        <v/>
      </c>
      <c r="B715" s="24" t="str">
        <f t="shared" si="23"/>
        <v>Terminal Handling Charge - DestinationSpain</v>
      </c>
      <c r="C715" s="24" t="s">
        <v>669</v>
      </c>
      <c r="D715" s="24" t="s">
        <v>747</v>
      </c>
      <c r="E715" s="1" t="s">
        <v>753</v>
      </c>
      <c r="F715" s="12" t="s">
        <v>31</v>
      </c>
      <c r="G715" s="13">
        <v>44866</v>
      </c>
      <c r="H715" s="11" t="s">
        <v>18</v>
      </c>
      <c r="I715" s="11" t="s">
        <v>18</v>
      </c>
      <c r="J715" s="11" t="s">
        <v>18</v>
      </c>
      <c r="K715" s="11" t="s">
        <v>19</v>
      </c>
      <c r="L715" s="11" t="s">
        <v>19</v>
      </c>
      <c r="M715" s="11" t="s">
        <v>19</v>
      </c>
      <c r="N715" s="11" t="s">
        <v>19</v>
      </c>
      <c r="O715" s="11" t="s">
        <v>539</v>
      </c>
      <c r="P715" s="11" t="s">
        <v>540</v>
      </c>
      <c r="Q715" s="11" t="s">
        <v>669</v>
      </c>
      <c r="R715" s="11" t="s">
        <v>30</v>
      </c>
      <c r="S715" s="20" t="s">
        <v>30</v>
      </c>
      <c r="T715" s="11" t="s">
        <v>21</v>
      </c>
      <c r="U715" s="11" t="s">
        <v>22</v>
      </c>
      <c r="V715" s="11" t="s">
        <v>22</v>
      </c>
      <c r="W715" s="11" t="s">
        <v>23</v>
      </c>
      <c r="X715" s="11" t="s">
        <v>31</v>
      </c>
      <c r="Y715">
        <v>245</v>
      </c>
      <c r="Z715" t="e">
        <f t="shared" si="24"/>
        <v>#REF!</v>
      </c>
    </row>
    <row r="716" spans="1:26" x14ac:dyDescent="0.35">
      <c r="A716" s="24" t="str">
        <f>+IF(B716&lt;&gt;'Terminal Handling Charge'!$B$3,"",IF(COUNTIF(B:B,B716)&gt;0,COUNTIF(B$3:B716,B716),""))</f>
        <v/>
      </c>
      <c r="B716" s="24" t="str">
        <f t="shared" si="23"/>
        <v>Terminal Handling Charge - DestinationSpain</v>
      </c>
      <c r="C716" s="24" t="s">
        <v>669</v>
      </c>
      <c r="D716" s="24" t="s">
        <v>747</v>
      </c>
      <c r="E716" s="1" t="s">
        <v>753</v>
      </c>
      <c r="F716" s="12" t="s">
        <v>31</v>
      </c>
      <c r="G716" s="13">
        <v>44866</v>
      </c>
      <c r="H716" s="11" t="s">
        <v>18</v>
      </c>
      <c r="I716" s="11" t="s">
        <v>18</v>
      </c>
      <c r="J716" s="11" t="s">
        <v>18</v>
      </c>
      <c r="K716" s="11" t="s">
        <v>19</v>
      </c>
      <c r="L716" s="11" t="s">
        <v>19</v>
      </c>
      <c r="M716" s="11" t="s">
        <v>19</v>
      </c>
      <c r="N716" s="11" t="s">
        <v>19</v>
      </c>
      <c r="O716" s="11" t="s">
        <v>539</v>
      </c>
      <c r="P716" s="11" t="s">
        <v>540</v>
      </c>
      <c r="Q716" s="11" t="s">
        <v>669</v>
      </c>
      <c r="R716" s="11" t="s">
        <v>27</v>
      </c>
      <c r="S716" s="20" t="s">
        <v>27</v>
      </c>
      <c r="T716" s="11" t="s">
        <v>28</v>
      </c>
      <c r="U716" s="11" t="s">
        <v>22</v>
      </c>
      <c r="V716" s="11" t="s">
        <v>22</v>
      </c>
      <c r="W716" s="11" t="s">
        <v>23</v>
      </c>
      <c r="X716" s="11" t="s">
        <v>31</v>
      </c>
      <c r="Y716">
        <v>340</v>
      </c>
      <c r="Z716" t="e">
        <f t="shared" si="24"/>
        <v>#REF!</v>
      </c>
    </row>
    <row r="717" spans="1:26" x14ac:dyDescent="0.35">
      <c r="A717" s="24" t="str">
        <f>+IF(B717&lt;&gt;'Terminal Handling Charge'!$B$3,"",IF(COUNTIF(B:B,B717)&gt;0,COUNTIF(B$3:B717,B717),""))</f>
        <v/>
      </c>
      <c r="B717" s="24" t="str">
        <f t="shared" si="23"/>
        <v>Terminal Handling Charge - DestinationPapua New Guinea</v>
      </c>
      <c r="C717" s="24" t="s">
        <v>695</v>
      </c>
      <c r="D717" s="24" t="s">
        <v>747</v>
      </c>
      <c r="E717" s="1" t="s">
        <v>62</v>
      </c>
      <c r="F717" s="12" t="s">
        <v>756</v>
      </c>
      <c r="G717" s="13">
        <v>44927</v>
      </c>
      <c r="H717" s="11" t="s">
        <v>18</v>
      </c>
      <c r="I717" s="11" t="s">
        <v>18</v>
      </c>
      <c r="J717" s="11" t="s">
        <v>18</v>
      </c>
      <c r="K717" s="11" t="s">
        <v>19</v>
      </c>
      <c r="L717" s="11" t="s">
        <v>19</v>
      </c>
      <c r="M717" s="11" t="s">
        <v>19</v>
      </c>
      <c r="N717" s="11" t="s">
        <v>19</v>
      </c>
      <c r="O717" s="11" t="s">
        <v>184</v>
      </c>
      <c r="P717" s="11" t="s">
        <v>185</v>
      </c>
      <c r="Q717" s="11" t="s">
        <v>695</v>
      </c>
      <c r="R717" s="11" t="s">
        <v>40</v>
      </c>
      <c r="S717" s="20">
        <v>20</v>
      </c>
      <c r="T717" s="11" t="s">
        <v>21</v>
      </c>
      <c r="U717" s="11" t="s">
        <v>22</v>
      </c>
      <c r="V717" s="11" t="s">
        <v>22</v>
      </c>
      <c r="W717" s="11" t="s">
        <v>23</v>
      </c>
      <c r="X717" s="11" t="s">
        <v>66</v>
      </c>
      <c r="Y717">
        <v>2950</v>
      </c>
      <c r="Z717" t="e">
        <f t="shared" si="24"/>
        <v>#REF!</v>
      </c>
    </row>
    <row r="718" spans="1:26" x14ac:dyDescent="0.35">
      <c r="A718" s="24" t="str">
        <f>+IF(B718&lt;&gt;'Terminal Handling Charge'!$B$3,"",IF(COUNTIF(B:B,B718)&gt;0,COUNTIF(B$3:B718,B718),""))</f>
        <v/>
      </c>
      <c r="B718" s="24" t="str">
        <f t="shared" si="23"/>
        <v>Terminal Handling Charge - DestinationPapua New Guinea</v>
      </c>
      <c r="C718" s="24" t="s">
        <v>695</v>
      </c>
      <c r="D718" s="24" t="s">
        <v>747</v>
      </c>
      <c r="E718" s="1" t="s">
        <v>62</v>
      </c>
      <c r="F718" s="12" t="s">
        <v>756</v>
      </c>
      <c r="G718" s="13">
        <v>44927</v>
      </c>
      <c r="H718" s="11" t="s">
        <v>18</v>
      </c>
      <c r="I718" s="11" t="s">
        <v>18</v>
      </c>
      <c r="J718" s="11" t="s">
        <v>18</v>
      </c>
      <c r="K718" s="11" t="s">
        <v>19</v>
      </c>
      <c r="L718" s="11" t="s">
        <v>19</v>
      </c>
      <c r="M718" s="11" t="s">
        <v>19</v>
      </c>
      <c r="N718" s="11" t="s">
        <v>19</v>
      </c>
      <c r="O718" s="11" t="s">
        <v>184</v>
      </c>
      <c r="P718" s="11" t="s">
        <v>185</v>
      </c>
      <c r="Q718" s="11" t="s">
        <v>695</v>
      </c>
      <c r="R718" s="11" t="s">
        <v>20</v>
      </c>
      <c r="S718" s="20">
        <v>40</v>
      </c>
      <c r="T718" s="11" t="s">
        <v>21</v>
      </c>
      <c r="U718" s="11" t="s">
        <v>22</v>
      </c>
      <c r="V718" s="11" t="s">
        <v>22</v>
      </c>
      <c r="W718" s="11" t="s">
        <v>23</v>
      </c>
      <c r="X718" s="11" t="s">
        <v>66</v>
      </c>
      <c r="Y718">
        <v>5675</v>
      </c>
      <c r="Z718" t="e">
        <f t="shared" si="24"/>
        <v>#REF!</v>
      </c>
    </row>
    <row r="719" spans="1:26" x14ac:dyDescent="0.35">
      <c r="A719" s="24" t="str">
        <f>+IF(B719&lt;&gt;'Terminal Handling Charge'!$B$3,"",IF(COUNTIF(B:B,B719)&gt;0,COUNTIF(B$3:B719,B719),""))</f>
        <v/>
      </c>
      <c r="B719" s="24" t="str">
        <f t="shared" si="23"/>
        <v>Terminal Handling Charge - DestinationPapua New Guinea</v>
      </c>
      <c r="C719" s="24" t="s">
        <v>695</v>
      </c>
      <c r="D719" s="24" t="s">
        <v>747</v>
      </c>
      <c r="E719" s="1" t="s">
        <v>62</v>
      </c>
      <c r="F719" s="12" t="s">
        <v>756</v>
      </c>
      <c r="G719" s="13">
        <v>44927</v>
      </c>
      <c r="H719" s="11" t="s">
        <v>18</v>
      </c>
      <c r="I719" s="11" t="s">
        <v>18</v>
      </c>
      <c r="J719" s="11" t="s">
        <v>18</v>
      </c>
      <c r="K719" s="11" t="s">
        <v>19</v>
      </c>
      <c r="L719" s="11" t="s">
        <v>19</v>
      </c>
      <c r="M719" s="11" t="s">
        <v>19</v>
      </c>
      <c r="N719" s="11" t="s">
        <v>19</v>
      </c>
      <c r="O719" s="11" t="s">
        <v>184</v>
      </c>
      <c r="P719" s="11" t="s">
        <v>185</v>
      </c>
      <c r="Q719" s="11" t="s">
        <v>695</v>
      </c>
      <c r="R719" s="11" t="s">
        <v>65</v>
      </c>
      <c r="S719" s="20">
        <v>45</v>
      </c>
      <c r="T719" s="11" t="s">
        <v>21</v>
      </c>
      <c r="U719" s="11" t="s">
        <v>22</v>
      </c>
      <c r="V719" s="11" t="s">
        <v>22</v>
      </c>
      <c r="W719" s="11" t="s">
        <v>23</v>
      </c>
      <c r="X719" s="11" t="s">
        <v>66</v>
      </c>
      <c r="Y719">
        <v>5675</v>
      </c>
      <c r="Z719" t="e">
        <f t="shared" si="24"/>
        <v>#REF!</v>
      </c>
    </row>
    <row r="720" spans="1:26" x14ac:dyDescent="0.35">
      <c r="A720" s="24" t="str">
        <f>+IF(B720&lt;&gt;'Terminal Handling Charge'!$B$3,"",IF(COUNTIF(B:B,B720)&gt;0,COUNTIF(B$3:B720,B720),""))</f>
        <v/>
      </c>
      <c r="B720" s="24" t="str">
        <f t="shared" si="23"/>
        <v>Terminal Handling Charge - DestinationPapua New Guinea</v>
      </c>
      <c r="C720" s="24" t="s">
        <v>695</v>
      </c>
      <c r="D720" s="24" t="s">
        <v>747</v>
      </c>
      <c r="E720" s="1" t="s">
        <v>62</v>
      </c>
      <c r="F720" s="12" t="s">
        <v>756</v>
      </c>
      <c r="G720" s="13">
        <v>44927</v>
      </c>
      <c r="H720" s="11" t="s">
        <v>18</v>
      </c>
      <c r="I720" s="11" t="s">
        <v>18</v>
      </c>
      <c r="J720" s="11" t="s">
        <v>18</v>
      </c>
      <c r="K720" s="11" t="s">
        <v>19</v>
      </c>
      <c r="L720" s="11" t="s">
        <v>19</v>
      </c>
      <c r="M720" s="11" t="s">
        <v>19</v>
      </c>
      <c r="N720" s="11" t="s">
        <v>19</v>
      </c>
      <c r="O720" s="11" t="s">
        <v>184</v>
      </c>
      <c r="P720" s="11" t="s">
        <v>185</v>
      </c>
      <c r="Q720" s="11" t="s">
        <v>695</v>
      </c>
      <c r="R720" s="11" t="s">
        <v>762</v>
      </c>
      <c r="S720" s="20">
        <v>20</v>
      </c>
      <c r="T720" s="11" t="s">
        <v>28</v>
      </c>
      <c r="U720" s="11" t="s">
        <v>22</v>
      </c>
      <c r="V720" s="11" t="s">
        <v>22</v>
      </c>
      <c r="W720" s="11" t="s">
        <v>23</v>
      </c>
      <c r="X720" s="11" t="s">
        <v>66</v>
      </c>
      <c r="Y720">
        <v>3195</v>
      </c>
      <c r="Z720" t="e">
        <f t="shared" si="24"/>
        <v>#REF!</v>
      </c>
    </row>
    <row r="721" spans="1:26" x14ac:dyDescent="0.35">
      <c r="A721" s="24" t="str">
        <f>+IF(B721&lt;&gt;'Terminal Handling Charge'!$B$3,"",IF(COUNTIF(B:B,B721)&gt;0,COUNTIF(B$3:B721,B721),""))</f>
        <v/>
      </c>
      <c r="B721" s="24" t="str">
        <f t="shared" si="23"/>
        <v>Terminal Handling Charge - DestinationPapua New Guinea</v>
      </c>
      <c r="C721" s="24" t="s">
        <v>695</v>
      </c>
      <c r="D721" s="24" t="s">
        <v>747</v>
      </c>
      <c r="E721" s="1" t="s">
        <v>62</v>
      </c>
      <c r="F721" s="12" t="s">
        <v>756</v>
      </c>
      <c r="G721" s="13">
        <v>44927</v>
      </c>
      <c r="H721" s="11" t="s">
        <v>18</v>
      </c>
      <c r="I721" s="11" t="s">
        <v>18</v>
      </c>
      <c r="J721" s="11" t="s">
        <v>18</v>
      </c>
      <c r="K721" s="11" t="s">
        <v>19</v>
      </c>
      <c r="L721" s="11" t="s">
        <v>19</v>
      </c>
      <c r="M721" s="11" t="s">
        <v>19</v>
      </c>
      <c r="N721" s="11" t="s">
        <v>19</v>
      </c>
      <c r="O721" s="11" t="s">
        <v>184</v>
      </c>
      <c r="P721" s="11" t="s">
        <v>185</v>
      </c>
      <c r="Q721" s="11" t="s">
        <v>695</v>
      </c>
      <c r="R721" s="11" t="s">
        <v>38</v>
      </c>
      <c r="S721" s="20">
        <v>40</v>
      </c>
      <c r="T721" s="11" t="s">
        <v>28</v>
      </c>
      <c r="U721" s="11" t="s">
        <v>22</v>
      </c>
      <c r="V721" s="11" t="s">
        <v>22</v>
      </c>
      <c r="W721" s="11" t="s">
        <v>23</v>
      </c>
      <c r="X721" s="11" t="s">
        <v>66</v>
      </c>
      <c r="Y721">
        <v>6020</v>
      </c>
      <c r="Z721" t="e">
        <f t="shared" si="24"/>
        <v>#REF!</v>
      </c>
    </row>
    <row r="722" spans="1:26" x14ac:dyDescent="0.35">
      <c r="A722" s="24" t="str">
        <f>+IF(B722&lt;&gt;'Terminal Handling Charge'!$B$3,"",IF(COUNTIF(B:B,B722)&gt;0,COUNTIF(B$3:B722,B722),""))</f>
        <v/>
      </c>
      <c r="B722" s="24" t="str">
        <f t="shared" si="23"/>
        <v>Terminal Handling Charge - DestinationFrance</v>
      </c>
      <c r="C722" s="24" t="s">
        <v>710</v>
      </c>
      <c r="D722" s="24" t="s">
        <v>747</v>
      </c>
      <c r="E722" s="1" t="s">
        <v>753</v>
      </c>
      <c r="F722" s="12" t="s">
        <v>31</v>
      </c>
      <c r="G722" s="13">
        <v>44866</v>
      </c>
      <c r="H722" s="11" t="s">
        <v>18</v>
      </c>
      <c r="I722" s="11" t="s">
        <v>18</v>
      </c>
      <c r="J722" s="11" t="s">
        <v>18</v>
      </c>
      <c r="K722" s="11" t="s">
        <v>19</v>
      </c>
      <c r="L722" s="11" t="s">
        <v>19</v>
      </c>
      <c r="M722" s="11" t="s">
        <v>19</v>
      </c>
      <c r="N722" s="11" t="s">
        <v>19</v>
      </c>
      <c r="O722" s="11" t="s">
        <v>437</v>
      </c>
      <c r="P722" s="11" t="s">
        <v>438</v>
      </c>
      <c r="Q722" s="11" t="s">
        <v>710</v>
      </c>
      <c r="R722" s="11" t="s">
        <v>56</v>
      </c>
      <c r="S722" s="20">
        <v>20</v>
      </c>
      <c r="T722" s="11" t="s">
        <v>21</v>
      </c>
      <c r="U722" s="11" t="s">
        <v>22</v>
      </c>
      <c r="V722" s="11" t="s">
        <v>22</v>
      </c>
      <c r="W722" s="11" t="s">
        <v>23</v>
      </c>
      <c r="X722" s="11" t="s">
        <v>31</v>
      </c>
      <c r="Y722">
        <v>315</v>
      </c>
      <c r="Z722" t="e">
        <f t="shared" si="24"/>
        <v>#REF!</v>
      </c>
    </row>
    <row r="723" spans="1:26" x14ac:dyDescent="0.35">
      <c r="A723" s="24" t="str">
        <f>+IF(B723&lt;&gt;'Terminal Handling Charge'!$B$3,"",IF(COUNTIF(B:B,B723)&gt;0,COUNTIF(B$3:B723,B723),""))</f>
        <v/>
      </c>
      <c r="B723" s="24" t="str">
        <f t="shared" si="23"/>
        <v>Terminal Handling Charge - DestinationFrance</v>
      </c>
      <c r="C723" s="24" t="s">
        <v>710</v>
      </c>
      <c r="D723" s="24" t="s">
        <v>747</v>
      </c>
      <c r="E723" s="1" t="s">
        <v>753</v>
      </c>
      <c r="F723" s="12" t="s">
        <v>31</v>
      </c>
      <c r="G723" s="13">
        <v>44866</v>
      </c>
      <c r="H723" s="11" t="s">
        <v>18</v>
      </c>
      <c r="I723" s="11" t="s">
        <v>18</v>
      </c>
      <c r="J723" s="11" t="s">
        <v>18</v>
      </c>
      <c r="K723" s="11" t="s">
        <v>19</v>
      </c>
      <c r="L723" s="11" t="s">
        <v>19</v>
      </c>
      <c r="M723" s="11" t="s">
        <v>19</v>
      </c>
      <c r="N723" s="11" t="s">
        <v>19</v>
      </c>
      <c r="O723" s="11" t="s">
        <v>437</v>
      </c>
      <c r="P723" s="11" t="s">
        <v>438</v>
      </c>
      <c r="Q723" s="11" t="s">
        <v>710</v>
      </c>
      <c r="R723" s="11" t="s">
        <v>30</v>
      </c>
      <c r="S723" s="20" t="s">
        <v>30</v>
      </c>
      <c r="T723" s="11" t="s">
        <v>21</v>
      </c>
      <c r="U723" s="11" t="s">
        <v>22</v>
      </c>
      <c r="V723" s="11" t="s">
        <v>22</v>
      </c>
      <c r="W723" s="11" t="s">
        <v>23</v>
      </c>
      <c r="X723" s="11" t="s">
        <v>31</v>
      </c>
      <c r="Y723">
        <v>240</v>
      </c>
      <c r="Z723" t="e">
        <f t="shared" si="24"/>
        <v>#REF!</v>
      </c>
    </row>
    <row r="724" spans="1:26" x14ac:dyDescent="0.35">
      <c r="A724" s="24" t="str">
        <f>+IF(B724&lt;&gt;'Terminal Handling Charge'!$B$3,"",IF(COUNTIF(B:B,B724)&gt;0,COUNTIF(B$3:B724,B724),""))</f>
        <v/>
      </c>
      <c r="B724" s="24" t="str">
        <f t="shared" si="23"/>
        <v>Terminal Handling Charge - DestinationFrance</v>
      </c>
      <c r="C724" s="24" t="s">
        <v>710</v>
      </c>
      <c r="D724" s="24" t="s">
        <v>747</v>
      </c>
      <c r="E724" s="1" t="s">
        <v>753</v>
      </c>
      <c r="F724" s="12" t="s">
        <v>31</v>
      </c>
      <c r="G724" s="13">
        <v>44866</v>
      </c>
      <c r="H724" s="11" t="s">
        <v>18</v>
      </c>
      <c r="I724" s="11" t="s">
        <v>18</v>
      </c>
      <c r="J724" s="11" t="s">
        <v>18</v>
      </c>
      <c r="K724" s="11" t="s">
        <v>19</v>
      </c>
      <c r="L724" s="11" t="s">
        <v>19</v>
      </c>
      <c r="M724" s="11" t="s">
        <v>19</v>
      </c>
      <c r="N724" s="11" t="s">
        <v>19</v>
      </c>
      <c r="O724" s="11" t="s">
        <v>437</v>
      </c>
      <c r="P724" s="11" t="s">
        <v>438</v>
      </c>
      <c r="Q724" s="11" t="s">
        <v>710</v>
      </c>
      <c r="R724" s="11" t="s">
        <v>27</v>
      </c>
      <c r="S724" s="20" t="s">
        <v>27</v>
      </c>
      <c r="T724" s="11" t="s">
        <v>28</v>
      </c>
      <c r="U724" s="11" t="s">
        <v>22</v>
      </c>
      <c r="V724" s="11" t="s">
        <v>22</v>
      </c>
      <c r="W724" s="11" t="s">
        <v>23</v>
      </c>
      <c r="X724" s="11" t="s">
        <v>31</v>
      </c>
      <c r="Y724">
        <v>350</v>
      </c>
      <c r="Z724" t="e">
        <f t="shared" si="24"/>
        <v>#REF!</v>
      </c>
    </row>
    <row r="725" spans="1:26" x14ac:dyDescent="0.35">
      <c r="A725" s="24" t="str">
        <f>+IF(B725&lt;&gt;'Terminal Handling Charge'!$B$3,"",IF(COUNTIF(B:B,B725)&gt;0,COUNTIF(B$3:B725,B725),""))</f>
        <v/>
      </c>
      <c r="B725" s="24" t="str">
        <f t="shared" si="23"/>
        <v>Terminal Handling Charge - DestinationFrance</v>
      </c>
      <c r="C725" s="24" t="s">
        <v>710</v>
      </c>
      <c r="D725" s="24" t="s">
        <v>747</v>
      </c>
      <c r="E725" s="1" t="s">
        <v>753</v>
      </c>
      <c r="F725" s="12" t="s">
        <v>31</v>
      </c>
      <c r="G725" s="13">
        <v>44866</v>
      </c>
      <c r="H725" s="11" t="s">
        <v>18</v>
      </c>
      <c r="I725" s="11" t="s">
        <v>18</v>
      </c>
      <c r="J725" s="11" t="s">
        <v>18</v>
      </c>
      <c r="K725" s="11" t="s">
        <v>19</v>
      </c>
      <c r="L725" s="11" t="s">
        <v>19</v>
      </c>
      <c r="M725" s="11" t="s">
        <v>19</v>
      </c>
      <c r="N725" s="11" t="s">
        <v>19</v>
      </c>
      <c r="O725" s="11" t="s">
        <v>437</v>
      </c>
      <c r="P725" s="11" t="s">
        <v>438</v>
      </c>
      <c r="Q725" s="11" t="s">
        <v>710</v>
      </c>
      <c r="R725" s="11" t="s">
        <v>59</v>
      </c>
      <c r="S725" s="20">
        <v>20</v>
      </c>
      <c r="T725" s="11" t="s">
        <v>738</v>
      </c>
      <c r="U725" s="11" t="s">
        <v>22</v>
      </c>
      <c r="V725" s="11" t="s">
        <v>22</v>
      </c>
      <c r="W725" s="11" t="s">
        <v>23</v>
      </c>
      <c r="X725" s="11" t="s">
        <v>31</v>
      </c>
      <c r="Y725">
        <v>315</v>
      </c>
      <c r="Z725" t="e">
        <f t="shared" si="24"/>
        <v>#REF!</v>
      </c>
    </row>
    <row r="726" spans="1:26" x14ac:dyDescent="0.35">
      <c r="A726" s="24" t="str">
        <f>+IF(B726&lt;&gt;'Terminal Handling Charge'!$B$3,"",IF(COUNTIF(B:B,B726)&gt;0,COUNTIF(B$3:B726,B726),""))</f>
        <v/>
      </c>
      <c r="B726" s="24" t="str">
        <f t="shared" si="23"/>
        <v>Terminal Handling Charge - DestinationFrance</v>
      </c>
      <c r="C726" s="24" t="s">
        <v>710</v>
      </c>
      <c r="D726" s="24" t="s">
        <v>747</v>
      </c>
      <c r="E726" s="1" t="s">
        <v>753</v>
      </c>
      <c r="F726" s="12" t="s">
        <v>31</v>
      </c>
      <c r="G726" s="13">
        <v>44866</v>
      </c>
      <c r="H726" s="11" t="s">
        <v>18</v>
      </c>
      <c r="I726" s="11" t="s">
        <v>18</v>
      </c>
      <c r="J726" s="11" t="s">
        <v>18</v>
      </c>
      <c r="K726" s="11" t="s">
        <v>19</v>
      </c>
      <c r="L726" s="11" t="s">
        <v>19</v>
      </c>
      <c r="M726" s="11" t="s">
        <v>19</v>
      </c>
      <c r="N726" s="11" t="s">
        <v>19</v>
      </c>
      <c r="O726" s="11" t="s">
        <v>437</v>
      </c>
      <c r="P726" s="11" t="s">
        <v>438</v>
      </c>
      <c r="Q726" s="11" t="s">
        <v>710</v>
      </c>
      <c r="R726" s="11" t="s">
        <v>77</v>
      </c>
      <c r="S726" s="20">
        <v>20</v>
      </c>
      <c r="T726" s="11" t="s">
        <v>738</v>
      </c>
      <c r="U726" s="11" t="s">
        <v>22</v>
      </c>
      <c r="V726" s="11" t="s">
        <v>22</v>
      </c>
      <c r="W726" s="11" t="s">
        <v>23</v>
      </c>
      <c r="X726" s="11" t="s">
        <v>31</v>
      </c>
      <c r="Y726">
        <v>315</v>
      </c>
      <c r="Z726" t="e">
        <f t="shared" si="24"/>
        <v>#REF!</v>
      </c>
    </row>
    <row r="727" spans="1:26" x14ac:dyDescent="0.35">
      <c r="A727" s="24" t="str">
        <f>+IF(B727&lt;&gt;'Terminal Handling Charge'!$B$3,"",IF(COUNTIF(B:B,B727)&gt;0,COUNTIF(B$3:B727,B727),""))</f>
        <v/>
      </c>
      <c r="B727" s="24" t="str">
        <f t="shared" si="23"/>
        <v>Terminal Handling Charge - DestinationFrance</v>
      </c>
      <c r="C727" s="24" t="s">
        <v>710</v>
      </c>
      <c r="D727" s="24" t="s">
        <v>747</v>
      </c>
      <c r="E727" s="1" t="s">
        <v>753</v>
      </c>
      <c r="F727" s="12" t="s">
        <v>31</v>
      </c>
      <c r="G727" s="13">
        <v>44866</v>
      </c>
      <c r="H727" s="11" t="s">
        <v>18</v>
      </c>
      <c r="I727" s="11" t="s">
        <v>18</v>
      </c>
      <c r="J727" s="11" t="s">
        <v>18</v>
      </c>
      <c r="K727" s="11" t="s">
        <v>19</v>
      </c>
      <c r="L727" s="11" t="s">
        <v>19</v>
      </c>
      <c r="M727" s="11" t="s">
        <v>19</v>
      </c>
      <c r="N727" s="11" t="s">
        <v>19</v>
      </c>
      <c r="O727" s="11" t="s">
        <v>437</v>
      </c>
      <c r="P727" s="11" t="s">
        <v>438</v>
      </c>
      <c r="Q727" s="11" t="s">
        <v>710</v>
      </c>
      <c r="R727" s="11" t="s">
        <v>61</v>
      </c>
      <c r="S727" s="20">
        <v>20</v>
      </c>
      <c r="T727" s="11" t="s">
        <v>738</v>
      </c>
      <c r="U727" s="11" t="s">
        <v>22</v>
      </c>
      <c r="V727" s="11" t="s">
        <v>22</v>
      </c>
      <c r="W727" s="11" t="s">
        <v>23</v>
      </c>
      <c r="X727" s="11" t="s">
        <v>31</v>
      </c>
      <c r="Y727">
        <v>315</v>
      </c>
      <c r="Z727" t="e">
        <f t="shared" si="24"/>
        <v>#REF!</v>
      </c>
    </row>
    <row r="728" spans="1:26" x14ac:dyDescent="0.35">
      <c r="A728" s="24" t="str">
        <f>+IF(B728&lt;&gt;'Terminal Handling Charge'!$B$3,"",IF(COUNTIF(B:B,B728)&gt;0,COUNTIF(B$3:B728,B728),""))</f>
        <v/>
      </c>
      <c r="B728" s="24" t="str">
        <f t="shared" si="23"/>
        <v>Terminal Handling Charge - DestinationFrance</v>
      </c>
      <c r="C728" s="24" t="s">
        <v>710</v>
      </c>
      <c r="D728" s="24" t="s">
        <v>747</v>
      </c>
      <c r="E728" s="1" t="s">
        <v>753</v>
      </c>
      <c r="F728" s="12" t="s">
        <v>31</v>
      </c>
      <c r="G728" s="13">
        <v>44866</v>
      </c>
      <c r="H728" s="11" t="s">
        <v>18</v>
      </c>
      <c r="I728" s="11" t="s">
        <v>18</v>
      </c>
      <c r="J728" s="11" t="s">
        <v>18</v>
      </c>
      <c r="K728" s="11" t="s">
        <v>19</v>
      </c>
      <c r="L728" s="11" t="s">
        <v>19</v>
      </c>
      <c r="M728" s="11" t="s">
        <v>19</v>
      </c>
      <c r="N728" s="11" t="s">
        <v>19</v>
      </c>
      <c r="O728" s="11" t="s">
        <v>437</v>
      </c>
      <c r="P728" s="11" t="s">
        <v>438</v>
      </c>
      <c r="Q728" s="11" t="s">
        <v>710</v>
      </c>
      <c r="R728" s="11" t="s">
        <v>63</v>
      </c>
      <c r="S728" s="20">
        <v>20</v>
      </c>
      <c r="T728" s="11" t="s">
        <v>738</v>
      </c>
      <c r="U728" s="11" t="s">
        <v>22</v>
      </c>
      <c r="V728" s="11" t="s">
        <v>22</v>
      </c>
      <c r="W728" s="11" t="s">
        <v>23</v>
      </c>
      <c r="X728" s="11" t="s">
        <v>31</v>
      </c>
      <c r="Y728">
        <v>315</v>
      </c>
      <c r="Z728" t="e">
        <f t="shared" si="24"/>
        <v>#REF!</v>
      </c>
    </row>
    <row r="729" spans="1:26" x14ac:dyDescent="0.35">
      <c r="A729" s="24" t="str">
        <f>+IF(B729&lt;&gt;'Terminal Handling Charge'!$B$3,"",IF(COUNTIF(B:B,B729)&gt;0,COUNTIF(B$3:B729,B729),""))</f>
        <v/>
      </c>
      <c r="B729" s="24" t="str">
        <f t="shared" si="23"/>
        <v>Terminal Handling Charge - DestinationFrance</v>
      </c>
      <c r="C729" s="24" t="s">
        <v>710</v>
      </c>
      <c r="D729" s="24" t="s">
        <v>747</v>
      </c>
      <c r="E729" s="1" t="s">
        <v>753</v>
      </c>
      <c r="F729" s="12" t="s">
        <v>31</v>
      </c>
      <c r="G729" s="13">
        <v>44866</v>
      </c>
      <c r="H729" s="11" t="s">
        <v>18</v>
      </c>
      <c r="I729" s="11" t="s">
        <v>18</v>
      </c>
      <c r="J729" s="11" t="s">
        <v>18</v>
      </c>
      <c r="K729" s="11" t="s">
        <v>19</v>
      </c>
      <c r="L729" s="11" t="s">
        <v>19</v>
      </c>
      <c r="M729" s="11" t="s">
        <v>19</v>
      </c>
      <c r="N729" s="11" t="s">
        <v>19</v>
      </c>
      <c r="O729" s="11" t="s">
        <v>437</v>
      </c>
      <c r="P729" s="11" t="s">
        <v>438</v>
      </c>
      <c r="Q729" s="11" t="s">
        <v>710</v>
      </c>
      <c r="R729" s="11" t="s">
        <v>58</v>
      </c>
      <c r="S729" s="20">
        <v>40</v>
      </c>
      <c r="T729" s="11" t="s">
        <v>738</v>
      </c>
      <c r="U729" s="11" t="s">
        <v>22</v>
      </c>
      <c r="V729" s="11" t="s">
        <v>22</v>
      </c>
      <c r="W729" s="11" t="s">
        <v>23</v>
      </c>
      <c r="X729" s="11" t="s">
        <v>31</v>
      </c>
      <c r="Y729">
        <v>315</v>
      </c>
      <c r="Z729" t="e">
        <f t="shared" si="24"/>
        <v>#REF!</v>
      </c>
    </row>
    <row r="730" spans="1:26" x14ac:dyDescent="0.35">
      <c r="A730" s="24" t="str">
        <f>+IF(B730&lt;&gt;'Terminal Handling Charge'!$B$3,"",IF(COUNTIF(B:B,B730)&gt;0,COUNTIF(B$3:B730,B730),""))</f>
        <v/>
      </c>
      <c r="B730" s="24" t="str">
        <f t="shared" si="23"/>
        <v>Terminal Handling Charge - DestinationFrance</v>
      </c>
      <c r="C730" s="24" t="s">
        <v>710</v>
      </c>
      <c r="D730" s="24" t="s">
        <v>747</v>
      </c>
      <c r="E730" s="1" t="s">
        <v>753</v>
      </c>
      <c r="F730" s="12" t="s">
        <v>31</v>
      </c>
      <c r="G730" s="13">
        <v>44866</v>
      </c>
      <c r="H730" s="11" t="s">
        <v>18</v>
      </c>
      <c r="I730" s="11" t="s">
        <v>18</v>
      </c>
      <c r="J730" s="11" t="s">
        <v>18</v>
      </c>
      <c r="K730" s="11" t="s">
        <v>19</v>
      </c>
      <c r="L730" s="11" t="s">
        <v>19</v>
      </c>
      <c r="M730" s="11" t="s">
        <v>19</v>
      </c>
      <c r="N730" s="11" t="s">
        <v>19</v>
      </c>
      <c r="O730" s="11" t="s">
        <v>437</v>
      </c>
      <c r="P730" s="11" t="s">
        <v>438</v>
      </c>
      <c r="Q730" s="11" t="s">
        <v>710</v>
      </c>
      <c r="R730" s="11" t="s">
        <v>33</v>
      </c>
      <c r="S730" s="20">
        <v>40</v>
      </c>
      <c r="T730" s="11" t="s">
        <v>738</v>
      </c>
      <c r="U730" s="11" t="s">
        <v>22</v>
      </c>
      <c r="V730" s="11" t="s">
        <v>22</v>
      </c>
      <c r="W730" s="11" t="s">
        <v>23</v>
      </c>
      <c r="X730" s="11" t="s">
        <v>31</v>
      </c>
      <c r="Y730">
        <v>315</v>
      </c>
      <c r="Z730" t="e">
        <f t="shared" si="24"/>
        <v>#REF!</v>
      </c>
    </row>
    <row r="731" spans="1:26" x14ac:dyDescent="0.35">
      <c r="A731" s="24" t="str">
        <f>+IF(B731&lt;&gt;'Terminal Handling Charge'!$B$3,"",IF(COUNTIF(B:B,B731)&gt;0,COUNTIF(B$3:B731,B731),""))</f>
        <v/>
      </c>
      <c r="B731" s="24" t="str">
        <f t="shared" si="23"/>
        <v>Terminal Handling Charge - DestinationFrance</v>
      </c>
      <c r="C731" s="24" t="s">
        <v>710</v>
      </c>
      <c r="D731" s="24" t="s">
        <v>747</v>
      </c>
      <c r="E731" s="1" t="s">
        <v>753</v>
      </c>
      <c r="F731" s="12" t="s">
        <v>31</v>
      </c>
      <c r="G731" s="13">
        <v>44866</v>
      </c>
      <c r="H731" s="11" t="s">
        <v>18</v>
      </c>
      <c r="I731" s="11" t="s">
        <v>18</v>
      </c>
      <c r="J731" s="11" t="s">
        <v>18</v>
      </c>
      <c r="K731" s="11" t="s">
        <v>19</v>
      </c>
      <c r="L731" s="11" t="s">
        <v>19</v>
      </c>
      <c r="M731" s="11" t="s">
        <v>19</v>
      </c>
      <c r="N731" s="11" t="s">
        <v>19</v>
      </c>
      <c r="O731" s="11" t="s">
        <v>437</v>
      </c>
      <c r="P731" s="11" t="s">
        <v>438</v>
      </c>
      <c r="Q731" s="11" t="s">
        <v>710</v>
      </c>
      <c r="R731" s="11" t="s">
        <v>60</v>
      </c>
      <c r="S731" s="20">
        <v>40</v>
      </c>
      <c r="T731" s="11" t="s">
        <v>738</v>
      </c>
      <c r="U731" s="11" t="s">
        <v>22</v>
      </c>
      <c r="V731" s="11" t="s">
        <v>22</v>
      </c>
      <c r="W731" s="11" t="s">
        <v>23</v>
      </c>
      <c r="X731" s="11" t="s">
        <v>31</v>
      </c>
      <c r="Y731">
        <v>315</v>
      </c>
      <c r="Z731" t="e">
        <f t="shared" si="24"/>
        <v>#REF!</v>
      </c>
    </row>
    <row r="732" spans="1:26" x14ac:dyDescent="0.35">
      <c r="A732" s="24" t="str">
        <f>+IF(B732&lt;&gt;'Terminal Handling Charge'!$B$3,"",IF(COUNTIF(B:B,B732)&gt;0,COUNTIF(B$3:B732,B732),""))</f>
        <v/>
      </c>
      <c r="B732" s="24" t="str">
        <f t="shared" si="23"/>
        <v>Terminal Handling Charge - DestinationFrance</v>
      </c>
      <c r="C732" s="24" t="s">
        <v>710</v>
      </c>
      <c r="D732" s="24" t="s">
        <v>747</v>
      </c>
      <c r="E732" s="1" t="s">
        <v>753</v>
      </c>
      <c r="F732" s="12" t="s">
        <v>31</v>
      </c>
      <c r="G732" s="13">
        <v>44866</v>
      </c>
      <c r="H732" s="11" t="s">
        <v>18</v>
      </c>
      <c r="I732" s="11" t="s">
        <v>18</v>
      </c>
      <c r="J732" s="11" t="s">
        <v>18</v>
      </c>
      <c r="K732" s="11" t="s">
        <v>19</v>
      </c>
      <c r="L732" s="11" t="s">
        <v>19</v>
      </c>
      <c r="M732" s="11" t="s">
        <v>19</v>
      </c>
      <c r="N732" s="11" t="s">
        <v>19</v>
      </c>
      <c r="O732" s="11" t="s">
        <v>437</v>
      </c>
      <c r="P732" s="11" t="s">
        <v>438</v>
      </c>
      <c r="Q732" s="11" t="s">
        <v>710</v>
      </c>
      <c r="R732" s="11" t="s">
        <v>64</v>
      </c>
      <c r="S732" s="20">
        <v>40</v>
      </c>
      <c r="T732" s="11" t="s">
        <v>738</v>
      </c>
      <c r="U732" s="11" t="s">
        <v>22</v>
      </c>
      <c r="V732" s="11" t="s">
        <v>22</v>
      </c>
      <c r="W732" s="11" t="s">
        <v>23</v>
      </c>
      <c r="X732" s="11" t="s">
        <v>31</v>
      </c>
      <c r="Y732">
        <v>315</v>
      </c>
      <c r="Z732" t="e">
        <f t="shared" si="24"/>
        <v>#REF!</v>
      </c>
    </row>
    <row r="733" spans="1:26" x14ac:dyDescent="0.35">
      <c r="A733" s="24" t="str">
        <f>+IF(B733&lt;&gt;'Terminal Handling Charge'!$B$3,"",IF(COUNTIF(B:B,B733)&gt;0,COUNTIF(B$3:B733,B733),""))</f>
        <v/>
      </c>
      <c r="B733" s="24" t="str">
        <f t="shared" si="23"/>
        <v>Terminal Handling Charge - DestinationFrance</v>
      </c>
      <c r="C733" s="24" t="s">
        <v>710</v>
      </c>
      <c r="D733" s="24" t="s">
        <v>747</v>
      </c>
      <c r="E733" s="1" t="s">
        <v>753</v>
      </c>
      <c r="F733" s="12" t="s">
        <v>31</v>
      </c>
      <c r="G733" s="13">
        <v>44866</v>
      </c>
      <c r="H733" s="11" t="s">
        <v>18</v>
      </c>
      <c r="I733" s="11" t="s">
        <v>18</v>
      </c>
      <c r="J733" s="11" t="s">
        <v>18</v>
      </c>
      <c r="K733" s="11" t="s">
        <v>19</v>
      </c>
      <c r="L733" s="11" t="s">
        <v>19</v>
      </c>
      <c r="M733" s="11" t="s">
        <v>19</v>
      </c>
      <c r="N733" s="11" t="s">
        <v>19</v>
      </c>
      <c r="O733" s="11" t="s">
        <v>412</v>
      </c>
      <c r="P733" s="11" t="s">
        <v>413</v>
      </c>
      <c r="Q733" s="11" t="s">
        <v>710</v>
      </c>
      <c r="R733" s="11" t="s">
        <v>56</v>
      </c>
      <c r="S733" s="20">
        <v>20</v>
      </c>
      <c r="T733" s="11" t="s">
        <v>21</v>
      </c>
      <c r="U733" s="11" t="s">
        <v>22</v>
      </c>
      <c r="V733" s="11" t="s">
        <v>22</v>
      </c>
      <c r="W733" s="11" t="s">
        <v>23</v>
      </c>
      <c r="X733" s="11" t="s">
        <v>31</v>
      </c>
      <c r="Y733">
        <v>315</v>
      </c>
      <c r="Z733" t="e">
        <f t="shared" si="24"/>
        <v>#REF!</v>
      </c>
    </row>
    <row r="734" spans="1:26" x14ac:dyDescent="0.35">
      <c r="A734" s="24" t="str">
        <f>+IF(B734&lt;&gt;'Terminal Handling Charge'!$B$3,"",IF(COUNTIF(B:B,B734)&gt;0,COUNTIF(B$3:B734,B734),""))</f>
        <v/>
      </c>
      <c r="B734" s="24" t="str">
        <f t="shared" si="23"/>
        <v>Terminal Handling Charge - DestinationFrance</v>
      </c>
      <c r="C734" s="24" t="s">
        <v>710</v>
      </c>
      <c r="D734" s="24" t="s">
        <v>747</v>
      </c>
      <c r="E734" s="1" t="s">
        <v>753</v>
      </c>
      <c r="F734" s="12" t="s">
        <v>31</v>
      </c>
      <c r="G734" s="13">
        <v>44866</v>
      </c>
      <c r="H734" s="11" t="s">
        <v>18</v>
      </c>
      <c r="I734" s="11" t="s">
        <v>18</v>
      </c>
      <c r="J734" s="11" t="s">
        <v>18</v>
      </c>
      <c r="K734" s="11" t="s">
        <v>19</v>
      </c>
      <c r="L734" s="11" t="s">
        <v>19</v>
      </c>
      <c r="M734" s="11" t="s">
        <v>19</v>
      </c>
      <c r="N734" s="11" t="s">
        <v>19</v>
      </c>
      <c r="O734" s="11" t="s">
        <v>412</v>
      </c>
      <c r="P734" s="11" t="s">
        <v>413</v>
      </c>
      <c r="Q734" s="11" t="s">
        <v>710</v>
      </c>
      <c r="R734" s="11" t="s">
        <v>30</v>
      </c>
      <c r="S734" s="20" t="s">
        <v>30</v>
      </c>
      <c r="T734" s="11" t="s">
        <v>21</v>
      </c>
      <c r="U734" s="11" t="s">
        <v>22</v>
      </c>
      <c r="V734" s="11" t="s">
        <v>22</v>
      </c>
      <c r="W734" s="11" t="s">
        <v>23</v>
      </c>
      <c r="X734" s="11" t="s">
        <v>31</v>
      </c>
      <c r="Y734">
        <v>240</v>
      </c>
      <c r="Z734" t="e">
        <f t="shared" si="24"/>
        <v>#REF!</v>
      </c>
    </row>
    <row r="735" spans="1:26" x14ac:dyDescent="0.35">
      <c r="A735" s="24" t="str">
        <f>+IF(B735&lt;&gt;'Terminal Handling Charge'!$B$3,"",IF(COUNTIF(B:B,B735)&gt;0,COUNTIF(B$3:B735,B735),""))</f>
        <v/>
      </c>
      <c r="B735" s="24" t="str">
        <f t="shared" si="23"/>
        <v>Terminal Handling Charge - DestinationFrance</v>
      </c>
      <c r="C735" s="24" t="s">
        <v>710</v>
      </c>
      <c r="D735" s="24" t="s">
        <v>747</v>
      </c>
      <c r="E735" s="1" t="s">
        <v>753</v>
      </c>
      <c r="F735" s="12" t="s">
        <v>31</v>
      </c>
      <c r="G735" s="13">
        <v>44866</v>
      </c>
      <c r="H735" s="11" t="s">
        <v>18</v>
      </c>
      <c r="I735" s="11" t="s">
        <v>18</v>
      </c>
      <c r="J735" s="11" t="s">
        <v>18</v>
      </c>
      <c r="K735" s="11" t="s">
        <v>19</v>
      </c>
      <c r="L735" s="11" t="s">
        <v>19</v>
      </c>
      <c r="M735" s="11" t="s">
        <v>19</v>
      </c>
      <c r="N735" s="11" t="s">
        <v>19</v>
      </c>
      <c r="O735" s="11" t="s">
        <v>412</v>
      </c>
      <c r="P735" s="11" t="s">
        <v>413</v>
      </c>
      <c r="Q735" s="11" t="s">
        <v>710</v>
      </c>
      <c r="R735" s="11" t="s">
        <v>27</v>
      </c>
      <c r="S735" s="20" t="s">
        <v>27</v>
      </c>
      <c r="T735" s="11" t="s">
        <v>28</v>
      </c>
      <c r="U735" s="11" t="s">
        <v>22</v>
      </c>
      <c r="V735" s="11" t="s">
        <v>22</v>
      </c>
      <c r="W735" s="11" t="s">
        <v>23</v>
      </c>
      <c r="X735" s="11" t="s">
        <v>31</v>
      </c>
      <c r="Y735">
        <v>350</v>
      </c>
      <c r="Z735" t="e">
        <f t="shared" si="24"/>
        <v>#REF!</v>
      </c>
    </row>
    <row r="736" spans="1:26" x14ac:dyDescent="0.35">
      <c r="A736" s="24" t="str">
        <f>+IF(B736&lt;&gt;'Terminal Handling Charge'!$B$3,"",IF(COUNTIF(B:B,B736)&gt;0,COUNTIF(B$3:B736,B736),""))</f>
        <v/>
      </c>
      <c r="B736" s="24" t="str">
        <f t="shared" si="23"/>
        <v>Terminal Handling Charge - DestinationFrance</v>
      </c>
      <c r="C736" s="24" t="s">
        <v>710</v>
      </c>
      <c r="D736" s="24" t="s">
        <v>747</v>
      </c>
      <c r="E736" s="1" t="s">
        <v>753</v>
      </c>
      <c r="F736" s="12" t="s">
        <v>31</v>
      </c>
      <c r="G736" s="13">
        <v>44866</v>
      </c>
      <c r="H736" s="11" t="s">
        <v>18</v>
      </c>
      <c r="I736" s="11" t="s">
        <v>18</v>
      </c>
      <c r="J736" s="11" t="s">
        <v>18</v>
      </c>
      <c r="K736" s="11" t="s">
        <v>19</v>
      </c>
      <c r="L736" s="11" t="s">
        <v>19</v>
      </c>
      <c r="M736" s="11" t="s">
        <v>19</v>
      </c>
      <c r="N736" s="11" t="s">
        <v>19</v>
      </c>
      <c r="O736" s="11" t="s">
        <v>412</v>
      </c>
      <c r="P736" s="11" t="s">
        <v>413</v>
      </c>
      <c r="Q736" s="11" t="s">
        <v>710</v>
      </c>
      <c r="R736" s="11" t="s">
        <v>77</v>
      </c>
      <c r="S736" s="20">
        <v>20</v>
      </c>
      <c r="T736" s="11" t="s">
        <v>738</v>
      </c>
      <c r="U736" s="11" t="s">
        <v>22</v>
      </c>
      <c r="V736" s="11" t="s">
        <v>22</v>
      </c>
      <c r="W736" s="11" t="s">
        <v>23</v>
      </c>
      <c r="X736" s="11" t="s">
        <v>31</v>
      </c>
      <c r="Y736">
        <v>315</v>
      </c>
      <c r="Z736" t="e">
        <f t="shared" si="24"/>
        <v>#REF!</v>
      </c>
    </row>
    <row r="737" spans="1:26" x14ac:dyDescent="0.35">
      <c r="A737" s="24" t="str">
        <f>+IF(B737&lt;&gt;'Terminal Handling Charge'!$B$3,"",IF(COUNTIF(B:B,B737)&gt;0,COUNTIF(B$3:B737,B737),""))</f>
        <v/>
      </c>
      <c r="B737" s="24" t="str">
        <f t="shared" si="23"/>
        <v>Terminal Handling Charge - DestinationFrance</v>
      </c>
      <c r="C737" s="24" t="s">
        <v>710</v>
      </c>
      <c r="D737" s="24" t="s">
        <v>747</v>
      </c>
      <c r="E737" s="1" t="s">
        <v>753</v>
      </c>
      <c r="F737" s="12" t="s">
        <v>31</v>
      </c>
      <c r="G737" s="13">
        <v>44866</v>
      </c>
      <c r="H737" s="11" t="s">
        <v>18</v>
      </c>
      <c r="I737" s="11" t="s">
        <v>18</v>
      </c>
      <c r="J737" s="11" t="s">
        <v>18</v>
      </c>
      <c r="K737" s="11" t="s">
        <v>19</v>
      </c>
      <c r="L737" s="11" t="s">
        <v>19</v>
      </c>
      <c r="M737" s="11" t="s">
        <v>19</v>
      </c>
      <c r="N737" s="11" t="s">
        <v>19</v>
      </c>
      <c r="O737" s="11" t="s">
        <v>412</v>
      </c>
      <c r="P737" s="11" t="s">
        <v>413</v>
      </c>
      <c r="Q737" s="11" t="s">
        <v>710</v>
      </c>
      <c r="R737" s="11" t="s">
        <v>61</v>
      </c>
      <c r="S737" s="20">
        <v>20</v>
      </c>
      <c r="T737" s="11" t="s">
        <v>738</v>
      </c>
      <c r="U737" s="11" t="s">
        <v>22</v>
      </c>
      <c r="V737" s="11" t="s">
        <v>22</v>
      </c>
      <c r="W737" s="11" t="s">
        <v>23</v>
      </c>
      <c r="X737" s="11" t="s">
        <v>31</v>
      </c>
      <c r="Y737">
        <v>315</v>
      </c>
      <c r="Z737" t="e">
        <f t="shared" si="24"/>
        <v>#REF!</v>
      </c>
    </row>
    <row r="738" spans="1:26" x14ac:dyDescent="0.35">
      <c r="A738" s="24" t="str">
        <f>+IF(B738&lt;&gt;'Terminal Handling Charge'!$B$3,"",IF(COUNTIF(B:B,B738)&gt;0,COUNTIF(B$3:B738,B738),""))</f>
        <v/>
      </c>
      <c r="B738" s="24" t="str">
        <f t="shared" si="23"/>
        <v>Terminal Handling Charge - DestinationFrance</v>
      </c>
      <c r="C738" s="24" t="s">
        <v>710</v>
      </c>
      <c r="D738" s="24" t="s">
        <v>747</v>
      </c>
      <c r="E738" s="1" t="s">
        <v>753</v>
      </c>
      <c r="F738" s="12" t="s">
        <v>31</v>
      </c>
      <c r="G738" s="13">
        <v>44866</v>
      </c>
      <c r="H738" s="11" t="s">
        <v>18</v>
      </c>
      <c r="I738" s="11" t="s">
        <v>18</v>
      </c>
      <c r="J738" s="11" t="s">
        <v>18</v>
      </c>
      <c r="K738" s="11" t="s">
        <v>19</v>
      </c>
      <c r="L738" s="11" t="s">
        <v>19</v>
      </c>
      <c r="M738" s="11" t="s">
        <v>19</v>
      </c>
      <c r="N738" s="11" t="s">
        <v>19</v>
      </c>
      <c r="O738" s="11" t="s">
        <v>412</v>
      </c>
      <c r="P738" s="11" t="s">
        <v>413</v>
      </c>
      <c r="Q738" s="11" t="s">
        <v>710</v>
      </c>
      <c r="R738" s="11" t="s">
        <v>63</v>
      </c>
      <c r="S738" s="20">
        <v>20</v>
      </c>
      <c r="T738" s="11" t="s">
        <v>738</v>
      </c>
      <c r="U738" s="11" t="s">
        <v>22</v>
      </c>
      <c r="V738" s="11" t="s">
        <v>22</v>
      </c>
      <c r="W738" s="11" t="s">
        <v>23</v>
      </c>
      <c r="X738" s="11" t="s">
        <v>31</v>
      </c>
      <c r="Y738">
        <v>315</v>
      </c>
      <c r="Z738" t="e">
        <f t="shared" si="24"/>
        <v>#REF!</v>
      </c>
    </row>
    <row r="739" spans="1:26" x14ac:dyDescent="0.35">
      <c r="A739" s="24" t="str">
        <f>+IF(B739&lt;&gt;'Terminal Handling Charge'!$B$3,"",IF(COUNTIF(B:B,B739)&gt;0,COUNTIF(B$3:B739,B739),""))</f>
        <v/>
      </c>
      <c r="B739" s="24" t="str">
        <f t="shared" si="23"/>
        <v>Terminal Handling Charge - DestinationFrance</v>
      </c>
      <c r="C739" s="24" t="s">
        <v>710</v>
      </c>
      <c r="D739" s="24" t="s">
        <v>747</v>
      </c>
      <c r="E739" s="1" t="s">
        <v>753</v>
      </c>
      <c r="F739" s="12" t="s">
        <v>31</v>
      </c>
      <c r="G739" s="13">
        <v>44866</v>
      </c>
      <c r="H739" s="11" t="s">
        <v>18</v>
      </c>
      <c r="I739" s="11" t="s">
        <v>18</v>
      </c>
      <c r="J739" s="11" t="s">
        <v>18</v>
      </c>
      <c r="K739" s="11" t="s">
        <v>19</v>
      </c>
      <c r="L739" s="11" t="s">
        <v>19</v>
      </c>
      <c r="M739" s="11" t="s">
        <v>19</v>
      </c>
      <c r="N739" s="11" t="s">
        <v>19</v>
      </c>
      <c r="O739" s="11" t="s">
        <v>412</v>
      </c>
      <c r="P739" s="11" t="s">
        <v>413</v>
      </c>
      <c r="Q739" s="11" t="s">
        <v>710</v>
      </c>
      <c r="R739" s="11" t="s">
        <v>59</v>
      </c>
      <c r="S739" s="20">
        <v>20</v>
      </c>
      <c r="T739" s="11" t="s">
        <v>738</v>
      </c>
      <c r="U739" s="11" t="s">
        <v>22</v>
      </c>
      <c r="V739" s="11" t="s">
        <v>22</v>
      </c>
      <c r="W739" s="11" t="s">
        <v>23</v>
      </c>
      <c r="X739" s="11" t="s">
        <v>31</v>
      </c>
      <c r="Y739">
        <v>315</v>
      </c>
      <c r="Z739" t="e">
        <f t="shared" si="24"/>
        <v>#REF!</v>
      </c>
    </row>
    <row r="740" spans="1:26" x14ac:dyDescent="0.35">
      <c r="A740" s="24" t="str">
        <f>+IF(B740&lt;&gt;'Terminal Handling Charge'!$B$3,"",IF(COUNTIF(B:B,B740)&gt;0,COUNTIF(B$3:B740,B740),""))</f>
        <v/>
      </c>
      <c r="B740" s="24" t="str">
        <f t="shared" si="23"/>
        <v>Terminal Handling Charge - DestinationFrance</v>
      </c>
      <c r="C740" s="24" t="s">
        <v>710</v>
      </c>
      <c r="D740" s="24" t="s">
        <v>747</v>
      </c>
      <c r="E740" s="1" t="s">
        <v>753</v>
      </c>
      <c r="F740" s="12" t="s">
        <v>31</v>
      </c>
      <c r="G740" s="13">
        <v>44866</v>
      </c>
      <c r="H740" s="11" t="s">
        <v>18</v>
      </c>
      <c r="I740" s="11" t="s">
        <v>18</v>
      </c>
      <c r="J740" s="11" t="s">
        <v>18</v>
      </c>
      <c r="K740" s="11" t="s">
        <v>19</v>
      </c>
      <c r="L740" s="11" t="s">
        <v>19</v>
      </c>
      <c r="M740" s="11" t="s">
        <v>19</v>
      </c>
      <c r="N740" s="11" t="s">
        <v>19</v>
      </c>
      <c r="O740" s="11" t="s">
        <v>412</v>
      </c>
      <c r="P740" s="11" t="s">
        <v>413</v>
      </c>
      <c r="Q740" s="11" t="s">
        <v>710</v>
      </c>
      <c r="R740" s="11" t="s">
        <v>58</v>
      </c>
      <c r="S740" s="20">
        <v>40</v>
      </c>
      <c r="T740" s="11" t="s">
        <v>738</v>
      </c>
      <c r="U740" s="11" t="s">
        <v>22</v>
      </c>
      <c r="V740" s="11" t="s">
        <v>22</v>
      </c>
      <c r="W740" s="11" t="s">
        <v>23</v>
      </c>
      <c r="X740" s="11" t="s">
        <v>31</v>
      </c>
      <c r="Y740">
        <v>315</v>
      </c>
      <c r="Z740" t="e">
        <f t="shared" si="24"/>
        <v>#REF!</v>
      </c>
    </row>
    <row r="741" spans="1:26" x14ac:dyDescent="0.35">
      <c r="A741" s="24" t="str">
        <f>+IF(B741&lt;&gt;'Terminal Handling Charge'!$B$3,"",IF(COUNTIF(B:B,B741)&gt;0,COUNTIF(B$3:B741,B741),""))</f>
        <v/>
      </c>
      <c r="B741" s="24" t="str">
        <f t="shared" si="23"/>
        <v>Terminal Handling Charge - DestinationFrance</v>
      </c>
      <c r="C741" s="24" t="s">
        <v>710</v>
      </c>
      <c r="D741" s="24" t="s">
        <v>747</v>
      </c>
      <c r="E741" s="1" t="s">
        <v>753</v>
      </c>
      <c r="F741" s="12" t="s">
        <v>31</v>
      </c>
      <c r="G741" s="13">
        <v>44866</v>
      </c>
      <c r="H741" s="11" t="s">
        <v>18</v>
      </c>
      <c r="I741" s="11" t="s">
        <v>18</v>
      </c>
      <c r="J741" s="11" t="s">
        <v>18</v>
      </c>
      <c r="K741" s="11" t="s">
        <v>19</v>
      </c>
      <c r="L741" s="11" t="s">
        <v>19</v>
      </c>
      <c r="M741" s="11" t="s">
        <v>19</v>
      </c>
      <c r="N741" s="11" t="s">
        <v>19</v>
      </c>
      <c r="O741" s="11" t="s">
        <v>412</v>
      </c>
      <c r="P741" s="11" t="s">
        <v>413</v>
      </c>
      <c r="Q741" s="11" t="s">
        <v>710</v>
      </c>
      <c r="R741" s="11" t="s">
        <v>33</v>
      </c>
      <c r="S741" s="20">
        <v>40</v>
      </c>
      <c r="T741" s="11" t="s">
        <v>738</v>
      </c>
      <c r="U741" s="11" t="s">
        <v>22</v>
      </c>
      <c r="V741" s="11" t="s">
        <v>22</v>
      </c>
      <c r="W741" s="11" t="s">
        <v>23</v>
      </c>
      <c r="X741" s="11" t="s">
        <v>31</v>
      </c>
      <c r="Y741">
        <v>315</v>
      </c>
      <c r="Z741" t="e">
        <f t="shared" si="24"/>
        <v>#REF!</v>
      </c>
    </row>
    <row r="742" spans="1:26" x14ac:dyDescent="0.35">
      <c r="A742" s="24" t="str">
        <f>+IF(B742&lt;&gt;'Terminal Handling Charge'!$B$3,"",IF(COUNTIF(B:B,B742)&gt;0,COUNTIF(B$3:B742,B742),""))</f>
        <v/>
      </c>
      <c r="B742" s="24" t="str">
        <f t="shared" si="23"/>
        <v>Terminal Handling Charge - DestinationFrance</v>
      </c>
      <c r="C742" s="24" t="s">
        <v>710</v>
      </c>
      <c r="D742" s="24" t="s">
        <v>747</v>
      </c>
      <c r="E742" s="1" t="s">
        <v>753</v>
      </c>
      <c r="F742" s="12" t="s">
        <v>31</v>
      </c>
      <c r="G742" s="13">
        <v>44866</v>
      </c>
      <c r="H742" s="11" t="s">
        <v>18</v>
      </c>
      <c r="I742" s="11" t="s">
        <v>18</v>
      </c>
      <c r="J742" s="11" t="s">
        <v>18</v>
      </c>
      <c r="K742" s="11" t="s">
        <v>19</v>
      </c>
      <c r="L742" s="11" t="s">
        <v>19</v>
      </c>
      <c r="M742" s="11" t="s">
        <v>19</v>
      </c>
      <c r="N742" s="11" t="s">
        <v>19</v>
      </c>
      <c r="O742" s="11" t="s">
        <v>412</v>
      </c>
      <c r="P742" s="11" t="s">
        <v>413</v>
      </c>
      <c r="Q742" s="11" t="s">
        <v>710</v>
      </c>
      <c r="R742" s="11" t="s">
        <v>60</v>
      </c>
      <c r="S742" s="20">
        <v>40</v>
      </c>
      <c r="T742" s="11" t="s">
        <v>738</v>
      </c>
      <c r="U742" s="11" t="s">
        <v>22</v>
      </c>
      <c r="V742" s="11" t="s">
        <v>22</v>
      </c>
      <c r="W742" s="11" t="s">
        <v>23</v>
      </c>
      <c r="X742" s="11" t="s">
        <v>31</v>
      </c>
      <c r="Y742">
        <v>315</v>
      </c>
      <c r="Z742" t="e">
        <f t="shared" si="24"/>
        <v>#REF!</v>
      </c>
    </row>
    <row r="743" spans="1:26" x14ac:dyDescent="0.35">
      <c r="A743" s="24" t="str">
        <f>+IF(B743&lt;&gt;'Terminal Handling Charge'!$B$3,"",IF(COUNTIF(B:B,B743)&gt;0,COUNTIF(B$3:B743,B743),""))</f>
        <v/>
      </c>
      <c r="B743" s="24" t="str">
        <f t="shared" si="23"/>
        <v>Terminal Handling Charge - DestinationFrance</v>
      </c>
      <c r="C743" s="24" t="s">
        <v>710</v>
      </c>
      <c r="D743" s="24" t="s">
        <v>747</v>
      </c>
      <c r="E743" s="1" t="s">
        <v>753</v>
      </c>
      <c r="F743" s="12" t="s">
        <v>31</v>
      </c>
      <c r="G743" s="13">
        <v>44866</v>
      </c>
      <c r="H743" s="11" t="s">
        <v>18</v>
      </c>
      <c r="I743" s="11" t="s">
        <v>18</v>
      </c>
      <c r="J743" s="11" t="s">
        <v>18</v>
      </c>
      <c r="K743" s="11" t="s">
        <v>19</v>
      </c>
      <c r="L743" s="11" t="s">
        <v>19</v>
      </c>
      <c r="M743" s="11" t="s">
        <v>19</v>
      </c>
      <c r="N743" s="11" t="s">
        <v>19</v>
      </c>
      <c r="O743" s="11" t="s">
        <v>412</v>
      </c>
      <c r="P743" s="11" t="s">
        <v>413</v>
      </c>
      <c r="Q743" s="11" t="s">
        <v>710</v>
      </c>
      <c r="R743" s="11" t="s">
        <v>64</v>
      </c>
      <c r="S743" s="20">
        <v>40</v>
      </c>
      <c r="T743" s="11" t="s">
        <v>738</v>
      </c>
      <c r="U743" s="11" t="s">
        <v>22</v>
      </c>
      <c r="V743" s="11" t="s">
        <v>22</v>
      </c>
      <c r="W743" s="11" t="s">
        <v>23</v>
      </c>
      <c r="X743" s="11" t="s">
        <v>31</v>
      </c>
      <c r="Y743">
        <v>315</v>
      </c>
      <c r="Z743" t="e">
        <f t="shared" si="24"/>
        <v>#REF!</v>
      </c>
    </row>
    <row r="744" spans="1:26" ht="29" x14ac:dyDescent="0.35">
      <c r="A744" s="24" t="str">
        <f>+IF(B744&lt;&gt;'Terminal Handling Charge'!$B$3,"",IF(COUNTIF(B:B,B744)&gt;0,COUNTIF(B$3:B744,B744),""))</f>
        <v/>
      </c>
      <c r="B744" s="24" t="str">
        <f t="shared" si="23"/>
        <v>Terminal Handling Charge - DestinationFinland</v>
      </c>
      <c r="C744" s="24" t="s">
        <v>703</v>
      </c>
      <c r="D744" s="24" t="s">
        <v>747</v>
      </c>
      <c r="E744" s="1" t="s">
        <v>751</v>
      </c>
      <c r="F744" s="12" t="s">
        <v>31</v>
      </c>
      <c r="G744" s="13">
        <v>44866</v>
      </c>
      <c r="H744" s="11" t="s">
        <v>18</v>
      </c>
      <c r="I744" s="11" t="s">
        <v>18</v>
      </c>
      <c r="J744" s="11" t="s">
        <v>18</v>
      </c>
      <c r="K744" s="11" t="s">
        <v>19</v>
      </c>
      <c r="L744" s="11" t="s">
        <v>19</v>
      </c>
      <c r="M744" s="11" t="s">
        <v>19</v>
      </c>
      <c r="N744" s="11" t="s">
        <v>19</v>
      </c>
      <c r="O744" s="11" t="s">
        <v>590</v>
      </c>
      <c r="P744" s="11" t="s">
        <v>591</v>
      </c>
      <c r="Q744" s="11" t="s">
        <v>703</v>
      </c>
      <c r="R744" s="11" t="s">
        <v>78</v>
      </c>
      <c r="S744" s="20" t="s">
        <v>78</v>
      </c>
      <c r="T744" s="11" t="s">
        <v>34</v>
      </c>
      <c r="U744" s="11" t="s">
        <v>22</v>
      </c>
      <c r="V744" s="11" t="s">
        <v>22</v>
      </c>
      <c r="W744" s="11" t="s">
        <v>23</v>
      </c>
      <c r="X744" s="11" t="s">
        <v>31</v>
      </c>
      <c r="Y744">
        <v>225</v>
      </c>
      <c r="Z744" t="e">
        <f t="shared" si="24"/>
        <v>#REF!</v>
      </c>
    </row>
    <row r="745" spans="1:26" x14ac:dyDescent="0.35">
      <c r="A745" s="24" t="str">
        <f>+IF(B745&lt;&gt;'Terminal Handling Charge'!$B$3,"",IF(COUNTIF(B:B,B745)&gt;0,COUNTIF(B$3:B745,B745),""))</f>
        <v/>
      </c>
      <c r="B745" s="24" t="str">
        <f t="shared" si="23"/>
        <v>Terminal Handling Charge - DestinationFinland</v>
      </c>
      <c r="C745" s="24" t="s">
        <v>703</v>
      </c>
      <c r="D745" s="24" t="s">
        <v>747</v>
      </c>
      <c r="E745" s="1" t="s">
        <v>751</v>
      </c>
      <c r="F745" s="12" t="s">
        <v>31</v>
      </c>
      <c r="G745" s="13">
        <v>44866</v>
      </c>
      <c r="H745" s="11" t="s">
        <v>18</v>
      </c>
      <c r="I745" s="11" t="s">
        <v>18</v>
      </c>
      <c r="J745" s="11" t="s">
        <v>18</v>
      </c>
      <c r="K745" s="11" t="s">
        <v>19</v>
      </c>
      <c r="L745" s="11" t="s">
        <v>19</v>
      </c>
      <c r="M745" s="11" t="s">
        <v>19</v>
      </c>
      <c r="N745" s="11" t="s">
        <v>19</v>
      </c>
      <c r="O745" s="11" t="s">
        <v>590</v>
      </c>
      <c r="P745" s="11" t="s">
        <v>591</v>
      </c>
      <c r="Q745" s="11" t="s">
        <v>703</v>
      </c>
      <c r="R745" s="11" t="s">
        <v>27</v>
      </c>
      <c r="S745" s="20" t="s">
        <v>27</v>
      </c>
      <c r="T745" s="11" t="s">
        <v>28</v>
      </c>
      <c r="U745" s="11" t="s">
        <v>22</v>
      </c>
      <c r="V745" s="11" t="s">
        <v>22</v>
      </c>
      <c r="W745" s="11" t="s">
        <v>23</v>
      </c>
      <c r="X745" s="11" t="s">
        <v>31</v>
      </c>
      <c r="Y745">
        <v>295</v>
      </c>
      <c r="Z745" t="e">
        <f t="shared" si="24"/>
        <v>#REF!</v>
      </c>
    </row>
    <row r="746" spans="1:26" x14ac:dyDescent="0.35">
      <c r="A746" s="24" t="str">
        <f>+IF(B746&lt;&gt;'Terminal Handling Charge'!$B$3,"",IF(COUNTIF(B:B,B746)&gt;0,COUNTIF(B$3:B746,B746),""))</f>
        <v/>
      </c>
      <c r="B746" s="24" t="str">
        <f t="shared" si="23"/>
        <v>Terminal Handling Charge - DestinationSlovenia</v>
      </c>
      <c r="C746" s="24" t="s">
        <v>626</v>
      </c>
      <c r="D746" s="24" t="s">
        <v>747</v>
      </c>
      <c r="E746" s="1" t="s">
        <v>750</v>
      </c>
      <c r="F746" s="12" t="s">
        <v>31</v>
      </c>
      <c r="G746" s="13">
        <v>44866</v>
      </c>
      <c r="H746" s="11" t="s">
        <v>18</v>
      </c>
      <c r="I746" s="11" t="s">
        <v>18</v>
      </c>
      <c r="J746" s="11" t="s">
        <v>18</v>
      </c>
      <c r="K746" s="11" t="s">
        <v>19</v>
      </c>
      <c r="L746" s="11" t="s">
        <v>19</v>
      </c>
      <c r="M746" s="11" t="s">
        <v>19</v>
      </c>
      <c r="N746" s="11" t="s">
        <v>19</v>
      </c>
      <c r="O746" s="11" t="s">
        <v>69</v>
      </c>
      <c r="P746" s="11" t="s">
        <v>70</v>
      </c>
      <c r="Q746" s="11" t="s">
        <v>626</v>
      </c>
      <c r="R746" s="11" t="s">
        <v>30</v>
      </c>
      <c r="S746" s="20" t="s">
        <v>30</v>
      </c>
      <c r="T746" s="11" t="s">
        <v>34</v>
      </c>
      <c r="U746" s="11" t="s">
        <v>22</v>
      </c>
      <c r="V746" s="11" t="s">
        <v>22</v>
      </c>
      <c r="W746" s="11" t="s">
        <v>23</v>
      </c>
      <c r="X746" s="11" t="s">
        <v>31</v>
      </c>
      <c r="Y746">
        <v>190</v>
      </c>
      <c r="Z746" t="e">
        <f t="shared" si="24"/>
        <v>#REF!</v>
      </c>
    </row>
    <row r="747" spans="1:26" x14ac:dyDescent="0.35">
      <c r="A747" s="24" t="str">
        <f>+IF(B747&lt;&gt;'Terminal Handling Charge'!$B$3,"",IF(COUNTIF(B:B,B747)&gt;0,COUNTIF(B$3:B747,B747),""))</f>
        <v/>
      </c>
      <c r="B747" s="24" t="str">
        <f t="shared" si="23"/>
        <v>Terminal Handling Charge - DestinationSlovenia</v>
      </c>
      <c r="C747" s="24" t="s">
        <v>626</v>
      </c>
      <c r="D747" s="24" t="s">
        <v>747</v>
      </c>
      <c r="E747" s="1" t="s">
        <v>750</v>
      </c>
      <c r="F747" s="12" t="s">
        <v>31</v>
      </c>
      <c r="G747" s="13">
        <v>44866</v>
      </c>
      <c r="H747" s="11" t="s">
        <v>18</v>
      </c>
      <c r="I747" s="11" t="s">
        <v>18</v>
      </c>
      <c r="J747" s="11" t="s">
        <v>18</v>
      </c>
      <c r="K747" s="11" t="s">
        <v>19</v>
      </c>
      <c r="L747" s="11" t="s">
        <v>19</v>
      </c>
      <c r="M747" s="11" t="s">
        <v>19</v>
      </c>
      <c r="N747" s="11" t="s">
        <v>19</v>
      </c>
      <c r="O747" s="11" t="s">
        <v>69</v>
      </c>
      <c r="P747" s="11" t="s">
        <v>70</v>
      </c>
      <c r="Q747" s="11" t="s">
        <v>626</v>
      </c>
      <c r="R747" s="11" t="s">
        <v>27</v>
      </c>
      <c r="S747" s="20" t="s">
        <v>27</v>
      </c>
      <c r="T747" s="11" t="s">
        <v>34</v>
      </c>
      <c r="U747" s="11" t="s">
        <v>22</v>
      </c>
      <c r="V747" s="11" t="s">
        <v>22</v>
      </c>
      <c r="W747" s="11" t="s">
        <v>23</v>
      </c>
      <c r="X747" s="11" t="s">
        <v>31</v>
      </c>
      <c r="Y747">
        <v>280</v>
      </c>
      <c r="Z747" t="e">
        <f t="shared" si="24"/>
        <v>#REF!</v>
      </c>
    </row>
    <row r="748" spans="1:26" x14ac:dyDescent="0.35">
      <c r="A748" s="24" t="str">
        <f>+IF(B748&lt;&gt;'Terminal Handling Charge'!$B$3,"",IF(COUNTIF(B:B,B748)&gt;0,COUNTIF(B$3:B748,B748),""))</f>
        <v/>
      </c>
      <c r="B748" s="24" t="str">
        <f t="shared" si="23"/>
        <v>Terminal Handling Charge - DestinationSlovenia</v>
      </c>
      <c r="C748" s="24" t="s">
        <v>626</v>
      </c>
      <c r="D748" s="24" t="s">
        <v>747</v>
      </c>
      <c r="E748" s="1" t="s">
        <v>750</v>
      </c>
      <c r="F748" s="12" t="s">
        <v>31</v>
      </c>
      <c r="G748" s="13">
        <v>44866</v>
      </c>
      <c r="H748" s="11" t="s">
        <v>18</v>
      </c>
      <c r="I748" s="11" t="s">
        <v>18</v>
      </c>
      <c r="J748" s="11" t="s">
        <v>18</v>
      </c>
      <c r="K748" s="11" t="s">
        <v>19</v>
      </c>
      <c r="L748" s="11" t="s">
        <v>19</v>
      </c>
      <c r="M748" s="11" t="s">
        <v>19</v>
      </c>
      <c r="N748" s="11" t="s">
        <v>19</v>
      </c>
      <c r="O748" s="11" t="s">
        <v>69</v>
      </c>
      <c r="P748" s="11" t="s">
        <v>70</v>
      </c>
      <c r="Q748" s="11" t="s">
        <v>626</v>
      </c>
      <c r="R748" s="11" t="s">
        <v>30</v>
      </c>
      <c r="S748" s="20" t="s">
        <v>30</v>
      </c>
      <c r="T748" s="11" t="s">
        <v>21</v>
      </c>
      <c r="U748" s="11" t="s">
        <v>22</v>
      </c>
      <c r="V748" s="11" t="s">
        <v>22</v>
      </c>
      <c r="W748" s="11" t="s">
        <v>23</v>
      </c>
      <c r="X748" s="11" t="s">
        <v>31</v>
      </c>
      <c r="Y748">
        <v>180</v>
      </c>
      <c r="Z748" t="e">
        <f t="shared" si="24"/>
        <v>#REF!</v>
      </c>
    </row>
    <row r="749" spans="1:26" x14ac:dyDescent="0.35">
      <c r="A749" s="24" t="str">
        <f>+IF(B749&lt;&gt;'Terminal Handling Charge'!$B$3,"",IF(COUNTIF(B:B,B749)&gt;0,COUNTIF(B$3:B749,B749),""))</f>
        <v/>
      </c>
      <c r="B749" s="24" t="str">
        <f t="shared" si="23"/>
        <v>Terminal Handling Charge - DestinationSlovenia</v>
      </c>
      <c r="C749" s="24" t="s">
        <v>626</v>
      </c>
      <c r="D749" s="24" t="s">
        <v>747</v>
      </c>
      <c r="E749" s="1" t="s">
        <v>750</v>
      </c>
      <c r="F749" s="12" t="s">
        <v>31</v>
      </c>
      <c r="G749" s="13">
        <v>44866</v>
      </c>
      <c r="H749" s="11" t="s">
        <v>18</v>
      </c>
      <c r="I749" s="11" t="s">
        <v>18</v>
      </c>
      <c r="J749" s="11" t="s">
        <v>18</v>
      </c>
      <c r="K749" s="11" t="s">
        <v>19</v>
      </c>
      <c r="L749" s="11" t="s">
        <v>19</v>
      </c>
      <c r="M749" s="11" t="s">
        <v>19</v>
      </c>
      <c r="N749" s="11" t="s">
        <v>19</v>
      </c>
      <c r="O749" s="11" t="s">
        <v>69</v>
      </c>
      <c r="P749" s="11" t="s">
        <v>70</v>
      </c>
      <c r="Q749" s="11" t="s">
        <v>626</v>
      </c>
      <c r="R749" s="11" t="s">
        <v>27</v>
      </c>
      <c r="S749" s="20" t="s">
        <v>27</v>
      </c>
      <c r="T749" s="11" t="s">
        <v>28</v>
      </c>
      <c r="U749" s="11" t="s">
        <v>22</v>
      </c>
      <c r="V749" s="11" t="s">
        <v>22</v>
      </c>
      <c r="W749" s="11" t="s">
        <v>23</v>
      </c>
      <c r="X749" s="11" t="s">
        <v>31</v>
      </c>
      <c r="Y749">
        <v>250</v>
      </c>
      <c r="Z749" t="e">
        <f t="shared" si="24"/>
        <v>#REF!</v>
      </c>
    </row>
    <row r="750" spans="1:26" x14ac:dyDescent="0.35">
      <c r="A750" s="24" t="str">
        <f>+IF(B750&lt;&gt;'Terminal Handling Charge'!$B$3,"",IF(COUNTIF(B:B,B750)&gt;0,COUNTIF(B$3:B750,B750),""))</f>
        <v/>
      </c>
      <c r="B750" s="24" t="str">
        <f t="shared" si="23"/>
        <v>Terminal Handling Charge - DestinationIndia</v>
      </c>
      <c r="C750" s="24" t="s">
        <v>764</v>
      </c>
      <c r="D750" s="24" t="s">
        <v>747</v>
      </c>
      <c r="E750" s="1" t="s">
        <v>773</v>
      </c>
      <c r="F750" s="12" t="s">
        <v>774</v>
      </c>
      <c r="G750" s="13">
        <v>44866</v>
      </c>
      <c r="H750" s="11" t="s">
        <v>18</v>
      </c>
      <c r="I750" s="11" t="s">
        <v>18</v>
      </c>
      <c r="J750" s="11" t="s">
        <v>18</v>
      </c>
      <c r="K750" s="11" t="s">
        <v>19</v>
      </c>
      <c r="L750" s="11" t="s">
        <v>19</v>
      </c>
      <c r="M750" s="11" t="s">
        <v>19</v>
      </c>
      <c r="N750" s="11" t="s">
        <v>19</v>
      </c>
      <c r="O750" s="11" t="s">
        <v>781</v>
      </c>
      <c r="P750" s="11" t="s">
        <v>794</v>
      </c>
      <c r="Q750" s="11" t="s">
        <v>764</v>
      </c>
      <c r="R750" s="11" t="s">
        <v>40</v>
      </c>
      <c r="S750" s="20">
        <v>20</v>
      </c>
      <c r="T750" s="11" t="s">
        <v>21</v>
      </c>
      <c r="U750" s="11"/>
      <c r="V750" s="11"/>
      <c r="W750" s="11"/>
      <c r="X750" s="11" t="s">
        <v>801</v>
      </c>
      <c r="Y750">
        <v>10620</v>
      </c>
      <c r="Z750" t="e">
        <f t="shared" si="24"/>
        <v>#REF!</v>
      </c>
    </row>
    <row r="751" spans="1:26" x14ac:dyDescent="0.35">
      <c r="A751" s="24" t="str">
        <f>+IF(B751&lt;&gt;'Terminal Handling Charge'!$B$3,"",IF(COUNTIF(B:B,B751)&gt;0,COUNTIF(B$3:B751,B751),""))</f>
        <v/>
      </c>
      <c r="B751" s="24" t="str">
        <f t="shared" si="23"/>
        <v>Terminal Handling Charge - DestinationIndia</v>
      </c>
      <c r="C751" s="24" t="s">
        <v>764</v>
      </c>
      <c r="D751" s="24" t="s">
        <v>747</v>
      </c>
      <c r="E751" s="1" t="s">
        <v>773</v>
      </c>
      <c r="F751" s="12" t="s">
        <v>774</v>
      </c>
      <c r="G751" s="13">
        <v>44866</v>
      </c>
      <c r="H751" s="11" t="s">
        <v>18</v>
      </c>
      <c r="I751" s="11" t="s">
        <v>18</v>
      </c>
      <c r="J751" s="11" t="s">
        <v>18</v>
      </c>
      <c r="K751" s="11" t="s">
        <v>19</v>
      </c>
      <c r="L751" s="11" t="s">
        <v>19</v>
      </c>
      <c r="M751" s="11" t="s">
        <v>19</v>
      </c>
      <c r="N751" s="11" t="s">
        <v>19</v>
      </c>
      <c r="O751" s="11" t="s">
        <v>781</v>
      </c>
      <c r="P751" s="11" t="s">
        <v>794</v>
      </c>
      <c r="Q751" s="11" t="s">
        <v>764</v>
      </c>
      <c r="R751" s="11" t="s">
        <v>20</v>
      </c>
      <c r="S751" s="20">
        <v>40</v>
      </c>
      <c r="T751" s="11" t="s">
        <v>21</v>
      </c>
      <c r="U751" s="11"/>
      <c r="V751" s="11"/>
      <c r="W751" s="11"/>
      <c r="X751" s="11" t="s">
        <v>801</v>
      </c>
      <c r="Y751">
        <v>15360</v>
      </c>
      <c r="Z751" t="e">
        <f t="shared" si="24"/>
        <v>#REF!</v>
      </c>
    </row>
    <row r="752" spans="1:26" x14ac:dyDescent="0.35">
      <c r="A752" s="24" t="str">
        <f>+IF(B752&lt;&gt;'Terminal Handling Charge'!$B$3,"",IF(COUNTIF(B:B,B752)&gt;0,COUNTIF(B$3:B752,B752),""))</f>
        <v/>
      </c>
      <c r="B752" s="24" t="str">
        <f t="shared" si="23"/>
        <v>Terminal Handling Charge - DestinationIndia</v>
      </c>
      <c r="C752" s="24" t="s">
        <v>764</v>
      </c>
      <c r="D752" s="24" t="s">
        <v>747</v>
      </c>
      <c r="E752" s="1" t="s">
        <v>773</v>
      </c>
      <c r="F752" s="12" t="s">
        <v>774</v>
      </c>
      <c r="G752" s="13">
        <v>44866</v>
      </c>
      <c r="H752" s="11" t="s">
        <v>18</v>
      </c>
      <c r="I752" s="11" t="s">
        <v>18</v>
      </c>
      <c r="J752" s="11" t="s">
        <v>18</v>
      </c>
      <c r="K752" s="11" t="s">
        <v>19</v>
      </c>
      <c r="L752" s="11" t="s">
        <v>19</v>
      </c>
      <c r="M752" s="11" t="s">
        <v>19</v>
      </c>
      <c r="N752" s="11" t="s">
        <v>19</v>
      </c>
      <c r="O752" s="11" t="s">
        <v>781</v>
      </c>
      <c r="P752" s="11" t="s">
        <v>794</v>
      </c>
      <c r="Q752" s="11" t="s">
        <v>764</v>
      </c>
      <c r="R752" s="11" t="s">
        <v>77</v>
      </c>
      <c r="S752" s="20">
        <v>20</v>
      </c>
      <c r="T752" s="11" t="s">
        <v>772</v>
      </c>
      <c r="U752" s="11"/>
      <c r="V752" s="11"/>
      <c r="W752" s="11"/>
      <c r="X752" s="11" t="s">
        <v>801</v>
      </c>
      <c r="Y752">
        <v>14500</v>
      </c>
      <c r="Z752" t="e">
        <f t="shared" si="24"/>
        <v>#REF!</v>
      </c>
    </row>
    <row r="753" spans="1:26" x14ac:dyDescent="0.35">
      <c r="A753" s="24" t="str">
        <f>+IF(B753&lt;&gt;'Terminal Handling Charge'!$B$3,"",IF(COUNTIF(B:B,B753)&gt;0,COUNTIF(B$3:B753,B753),""))</f>
        <v/>
      </c>
      <c r="B753" s="24" t="str">
        <f t="shared" ref="B753:B816" si="25">D753&amp;C753</f>
        <v>Terminal Handling Charge - DestinationIndia</v>
      </c>
      <c r="C753" s="24" t="s">
        <v>764</v>
      </c>
      <c r="D753" s="24" t="s">
        <v>747</v>
      </c>
      <c r="E753" s="1" t="s">
        <v>773</v>
      </c>
      <c r="F753" s="12" t="s">
        <v>774</v>
      </c>
      <c r="G753" s="13">
        <v>44866</v>
      </c>
      <c r="H753" s="11" t="s">
        <v>18</v>
      </c>
      <c r="I753" s="11" t="s">
        <v>18</v>
      </c>
      <c r="J753" s="11" t="s">
        <v>18</v>
      </c>
      <c r="K753" s="11" t="s">
        <v>19</v>
      </c>
      <c r="L753" s="11" t="s">
        <v>19</v>
      </c>
      <c r="M753" s="11" t="s">
        <v>19</v>
      </c>
      <c r="N753" s="11" t="s">
        <v>19</v>
      </c>
      <c r="O753" s="11" t="s">
        <v>781</v>
      </c>
      <c r="P753" s="11" t="s">
        <v>794</v>
      </c>
      <c r="Q753" s="11" t="s">
        <v>764</v>
      </c>
      <c r="R753" s="11" t="s">
        <v>56</v>
      </c>
      <c r="S753" s="20">
        <v>20</v>
      </c>
      <c r="T753" s="11" t="s">
        <v>772</v>
      </c>
      <c r="U753" s="11"/>
      <c r="V753" s="11"/>
      <c r="W753" s="11"/>
      <c r="X753" s="11" t="s">
        <v>801</v>
      </c>
      <c r="Y753">
        <v>14500</v>
      </c>
      <c r="Z753" t="e">
        <f t="shared" ref="Z753:Z816" si="26">Z752+1</f>
        <v>#REF!</v>
      </c>
    </row>
    <row r="754" spans="1:26" x14ac:dyDescent="0.35">
      <c r="A754" s="24" t="str">
        <f>+IF(B754&lt;&gt;'Terminal Handling Charge'!$B$3,"",IF(COUNTIF(B:B,B754)&gt;0,COUNTIF(B$3:B754,B754),""))</f>
        <v/>
      </c>
      <c r="B754" s="24" t="str">
        <f t="shared" si="25"/>
        <v>Terminal Handling Charge - DestinationIndia</v>
      </c>
      <c r="C754" s="24" t="s">
        <v>764</v>
      </c>
      <c r="D754" s="24" t="s">
        <v>747</v>
      </c>
      <c r="E754" s="1" t="s">
        <v>773</v>
      </c>
      <c r="F754" s="12" t="s">
        <v>774</v>
      </c>
      <c r="G754" s="13">
        <v>44866</v>
      </c>
      <c r="H754" s="11" t="s">
        <v>18</v>
      </c>
      <c r="I754" s="11" t="s">
        <v>18</v>
      </c>
      <c r="J754" s="11" t="s">
        <v>18</v>
      </c>
      <c r="K754" s="11" t="s">
        <v>19</v>
      </c>
      <c r="L754" s="11" t="s">
        <v>19</v>
      </c>
      <c r="M754" s="11" t="s">
        <v>19</v>
      </c>
      <c r="N754" s="11" t="s">
        <v>19</v>
      </c>
      <c r="O754" s="11" t="s">
        <v>781</v>
      </c>
      <c r="P754" s="11" t="s">
        <v>794</v>
      </c>
      <c r="Q754" s="11" t="s">
        <v>764</v>
      </c>
      <c r="R754" s="11" t="s">
        <v>63</v>
      </c>
      <c r="S754" s="20">
        <v>20</v>
      </c>
      <c r="T754" s="11" t="s">
        <v>772</v>
      </c>
      <c r="U754" s="11"/>
      <c r="V754" s="11"/>
      <c r="W754" s="11"/>
      <c r="X754" s="11" t="s">
        <v>801</v>
      </c>
      <c r="Y754">
        <v>14500</v>
      </c>
      <c r="Z754" t="e">
        <f t="shared" si="26"/>
        <v>#REF!</v>
      </c>
    </row>
    <row r="755" spans="1:26" x14ac:dyDescent="0.35">
      <c r="A755" s="24" t="str">
        <f>+IF(B755&lt;&gt;'Terminal Handling Charge'!$B$3,"",IF(COUNTIF(B:B,B755)&gt;0,COUNTIF(B$3:B755,B755),""))</f>
        <v/>
      </c>
      <c r="B755" s="24" t="str">
        <f t="shared" si="25"/>
        <v>Terminal Handling Charge - DestinationIndia</v>
      </c>
      <c r="C755" s="24" t="s">
        <v>764</v>
      </c>
      <c r="D755" s="24" t="s">
        <v>747</v>
      </c>
      <c r="E755" s="1" t="s">
        <v>773</v>
      </c>
      <c r="F755" s="12" t="s">
        <v>774</v>
      </c>
      <c r="G755" s="13">
        <v>44866</v>
      </c>
      <c r="H755" s="11" t="s">
        <v>18</v>
      </c>
      <c r="I755" s="11" t="s">
        <v>18</v>
      </c>
      <c r="J755" s="11" t="s">
        <v>18</v>
      </c>
      <c r="K755" s="11" t="s">
        <v>19</v>
      </c>
      <c r="L755" s="11" t="s">
        <v>19</v>
      </c>
      <c r="M755" s="11" t="s">
        <v>19</v>
      </c>
      <c r="N755" s="11" t="s">
        <v>19</v>
      </c>
      <c r="O755" s="11" t="s">
        <v>781</v>
      </c>
      <c r="P755" s="11" t="s">
        <v>794</v>
      </c>
      <c r="Q755" s="11" t="s">
        <v>764</v>
      </c>
      <c r="R755" s="11" t="s">
        <v>59</v>
      </c>
      <c r="S755" s="20">
        <v>20</v>
      </c>
      <c r="T755" s="11" t="s">
        <v>772</v>
      </c>
      <c r="U755" s="11"/>
      <c r="V755" s="11"/>
      <c r="W755" s="11"/>
      <c r="X755" s="11" t="s">
        <v>801</v>
      </c>
      <c r="Y755">
        <v>14500</v>
      </c>
      <c r="Z755" t="e">
        <f t="shared" si="26"/>
        <v>#REF!</v>
      </c>
    </row>
    <row r="756" spans="1:26" x14ac:dyDescent="0.35">
      <c r="A756" s="24" t="str">
        <f>+IF(B756&lt;&gt;'Terminal Handling Charge'!$B$3,"",IF(COUNTIF(B:B,B756)&gt;0,COUNTIF(B$3:B756,B756),""))</f>
        <v/>
      </c>
      <c r="B756" s="24" t="str">
        <f t="shared" si="25"/>
        <v>Terminal Handling Charge - DestinationIndia</v>
      </c>
      <c r="C756" s="24" t="s">
        <v>764</v>
      </c>
      <c r="D756" s="24" t="s">
        <v>747</v>
      </c>
      <c r="E756" s="1" t="s">
        <v>773</v>
      </c>
      <c r="F756" s="12" t="s">
        <v>774</v>
      </c>
      <c r="G756" s="13">
        <v>44866</v>
      </c>
      <c r="H756" s="11" t="s">
        <v>18</v>
      </c>
      <c r="I756" s="11" t="s">
        <v>18</v>
      </c>
      <c r="J756" s="11" t="s">
        <v>18</v>
      </c>
      <c r="K756" s="11" t="s">
        <v>19</v>
      </c>
      <c r="L756" s="11" t="s">
        <v>19</v>
      </c>
      <c r="M756" s="11" t="s">
        <v>19</v>
      </c>
      <c r="N756" s="11" t="s">
        <v>19</v>
      </c>
      <c r="O756" s="11" t="s">
        <v>781</v>
      </c>
      <c r="P756" s="11" t="s">
        <v>794</v>
      </c>
      <c r="Q756" s="11" t="s">
        <v>764</v>
      </c>
      <c r="R756" s="11" t="s">
        <v>61</v>
      </c>
      <c r="S756" s="20">
        <v>20</v>
      </c>
      <c r="T756" s="11" t="s">
        <v>772</v>
      </c>
      <c r="U756" s="11"/>
      <c r="V756" s="11"/>
      <c r="W756" s="11"/>
      <c r="X756" s="11" t="s">
        <v>801</v>
      </c>
      <c r="Y756">
        <v>14500</v>
      </c>
      <c r="Z756" t="e">
        <f t="shared" si="26"/>
        <v>#REF!</v>
      </c>
    </row>
    <row r="757" spans="1:26" x14ac:dyDescent="0.35">
      <c r="A757" s="24" t="str">
        <f>+IF(B757&lt;&gt;'Terminal Handling Charge'!$B$3,"",IF(COUNTIF(B:B,B757)&gt;0,COUNTIF(B$3:B757,B757),""))</f>
        <v/>
      </c>
      <c r="B757" s="24" t="str">
        <f t="shared" si="25"/>
        <v>Terminal Handling Charge - DestinationIndia</v>
      </c>
      <c r="C757" s="24" t="s">
        <v>764</v>
      </c>
      <c r="D757" s="24" t="s">
        <v>747</v>
      </c>
      <c r="E757" s="1" t="s">
        <v>773</v>
      </c>
      <c r="F757" s="12" t="s">
        <v>774</v>
      </c>
      <c r="G757" s="13">
        <v>44866</v>
      </c>
      <c r="H757" s="11" t="s">
        <v>18</v>
      </c>
      <c r="I757" s="11" t="s">
        <v>18</v>
      </c>
      <c r="J757" s="11" t="s">
        <v>18</v>
      </c>
      <c r="K757" s="11" t="s">
        <v>19</v>
      </c>
      <c r="L757" s="11" t="s">
        <v>19</v>
      </c>
      <c r="M757" s="11" t="s">
        <v>19</v>
      </c>
      <c r="N757" s="11" t="s">
        <v>19</v>
      </c>
      <c r="O757" s="11" t="s">
        <v>781</v>
      </c>
      <c r="P757" s="11" t="s">
        <v>794</v>
      </c>
      <c r="Q757" s="11" t="s">
        <v>764</v>
      </c>
      <c r="R757" s="11" t="s">
        <v>33</v>
      </c>
      <c r="S757" s="20">
        <v>40</v>
      </c>
      <c r="T757" s="11" t="s">
        <v>772</v>
      </c>
      <c r="U757" s="11"/>
      <c r="V757" s="11"/>
      <c r="W757" s="11"/>
      <c r="X757" s="11" t="s">
        <v>801</v>
      </c>
      <c r="Y757">
        <v>21960</v>
      </c>
      <c r="Z757" t="e">
        <f t="shared" si="26"/>
        <v>#REF!</v>
      </c>
    </row>
    <row r="758" spans="1:26" x14ac:dyDescent="0.35">
      <c r="A758" s="24" t="str">
        <f>+IF(B758&lt;&gt;'Terminal Handling Charge'!$B$3,"",IF(COUNTIF(B:B,B758)&gt;0,COUNTIF(B$3:B758,B758),""))</f>
        <v/>
      </c>
      <c r="B758" s="24" t="str">
        <f t="shared" si="25"/>
        <v>Terminal Handling Charge - DestinationIndia</v>
      </c>
      <c r="C758" s="24" t="s">
        <v>764</v>
      </c>
      <c r="D758" s="24" t="s">
        <v>747</v>
      </c>
      <c r="E758" s="1" t="s">
        <v>773</v>
      </c>
      <c r="F758" s="12" t="s">
        <v>774</v>
      </c>
      <c r="G758" s="13">
        <v>44866</v>
      </c>
      <c r="H758" s="11" t="s">
        <v>18</v>
      </c>
      <c r="I758" s="11" t="s">
        <v>18</v>
      </c>
      <c r="J758" s="11" t="s">
        <v>18</v>
      </c>
      <c r="K758" s="11" t="s">
        <v>19</v>
      </c>
      <c r="L758" s="11" t="s">
        <v>19</v>
      </c>
      <c r="M758" s="11" t="s">
        <v>19</v>
      </c>
      <c r="N758" s="11" t="s">
        <v>19</v>
      </c>
      <c r="O758" s="11" t="s">
        <v>781</v>
      </c>
      <c r="P758" s="11" t="s">
        <v>794</v>
      </c>
      <c r="Q758" s="11" t="s">
        <v>764</v>
      </c>
      <c r="R758" s="11" t="s">
        <v>60</v>
      </c>
      <c r="S758" s="20">
        <v>40</v>
      </c>
      <c r="T758" s="11" t="s">
        <v>772</v>
      </c>
      <c r="U758" s="11"/>
      <c r="V758" s="11"/>
      <c r="W758" s="11"/>
      <c r="X758" s="11" t="s">
        <v>801</v>
      </c>
      <c r="Y758">
        <v>21960</v>
      </c>
      <c r="Z758" t="e">
        <f t="shared" si="26"/>
        <v>#REF!</v>
      </c>
    </row>
    <row r="759" spans="1:26" x14ac:dyDescent="0.35">
      <c r="A759" s="24" t="str">
        <f>+IF(B759&lt;&gt;'Terminal Handling Charge'!$B$3,"",IF(COUNTIF(B:B,B759)&gt;0,COUNTIF(B$3:B759,B759),""))</f>
        <v/>
      </c>
      <c r="B759" s="24" t="str">
        <f t="shared" si="25"/>
        <v>Terminal Handling Charge - DestinationIndia</v>
      </c>
      <c r="C759" s="24" t="s">
        <v>764</v>
      </c>
      <c r="D759" s="24" t="s">
        <v>747</v>
      </c>
      <c r="E759" s="1" t="s">
        <v>773</v>
      </c>
      <c r="F759" s="12" t="s">
        <v>774</v>
      </c>
      <c r="G759" s="13">
        <v>44866</v>
      </c>
      <c r="H759" s="11" t="s">
        <v>18</v>
      </c>
      <c r="I759" s="11" t="s">
        <v>18</v>
      </c>
      <c r="J759" s="11" t="s">
        <v>18</v>
      </c>
      <c r="K759" s="11" t="s">
        <v>19</v>
      </c>
      <c r="L759" s="11" t="s">
        <v>19</v>
      </c>
      <c r="M759" s="11" t="s">
        <v>19</v>
      </c>
      <c r="N759" s="11" t="s">
        <v>19</v>
      </c>
      <c r="O759" s="11" t="s">
        <v>781</v>
      </c>
      <c r="P759" s="11" t="s">
        <v>794</v>
      </c>
      <c r="Q759" s="11" t="s">
        <v>764</v>
      </c>
      <c r="R759" s="11" t="s">
        <v>58</v>
      </c>
      <c r="S759" s="20">
        <v>40</v>
      </c>
      <c r="T759" s="11" t="s">
        <v>772</v>
      </c>
      <c r="U759" s="11"/>
      <c r="V759" s="11"/>
      <c r="W759" s="11"/>
      <c r="X759" s="11" t="s">
        <v>801</v>
      </c>
      <c r="Y759">
        <v>21960</v>
      </c>
      <c r="Z759" t="e">
        <f t="shared" si="26"/>
        <v>#REF!</v>
      </c>
    </row>
    <row r="760" spans="1:26" x14ac:dyDescent="0.35">
      <c r="A760" s="24" t="str">
        <f>+IF(B760&lt;&gt;'Terminal Handling Charge'!$B$3,"",IF(COUNTIF(B:B,B760)&gt;0,COUNTIF(B$3:B760,B760),""))</f>
        <v/>
      </c>
      <c r="B760" s="24" t="str">
        <f t="shared" si="25"/>
        <v>Terminal Handling Charge - DestinationIndia</v>
      </c>
      <c r="C760" s="24" t="s">
        <v>764</v>
      </c>
      <c r="D760" s="24" t="s">
        <v>747</v>
      </c>
      <c r="E760" s="1" t="s">
        <v>773</v>
      </c>
      <c r="F760" s="12" t="s">
        <v>774</v>
      </c>
      <c r="G760" s="13">
        <v>44866</v>
      </c>
      <c r="H760" s="11" t="s">
        <v>18</v>
      </c>
      <c r="I760" s="11" t="s">
        <v>18</v>
      </c>
      <c r="J760" s="11" t="s">
        <v>18</v>
      </c>
      <c r="K760" s="11" t="s">
        <v>19</v>
      </c>
      <c r="L760" s="11" t="s">
        <v>19</v>
      </c>
      <c r="M760" s="11" t="s">
        <v>19</v>
      </c>
      <c r="N760" s="11" t="s">
        <v>19</v>
      </c>
      <c r="O760" s="11" t="s">
        <v>781</v>
      </c>
      <c r="P760" s="11" t="s">
        <v>794</v>
      </c>
      <c r="Q760" s="11" t="s">
        <v>764</v>
      </c>
      <c r="R760" s="11" t="s">
        <v>64</v>
      </c>
      <c r="S760" s="20">
        <v>40</v>
      </c>
      <c r="T760" s="11" t="s">
        <v>772</v>
      </c>
      <c r="U760" s="11"/>
      <c r="V760" s="11"/>
      <c r="W760" s="11"/>
      <c r="X760" s="11" t="s">
        <v>801</v>
      </c>
      <c r="Y760">
        <v>21860</v>
      </c>
      <c r="Z760" t="e">
        <f t="shared" si="26"/>
        <v>#REF!</v>
      </c>
    </row>
    <row r="761" spans="1:26" ht="29" x14ac:dyDescent="0.35">
      <c r="A761" s="24" t="str">
        <f>+IF(B761&lt;&gt;'Terminal Handling Charge'!$B$3,"",IF(COUNTIF(B:B,B761)&gt;0,COUNTIF(B$3:B761,B761),""))</f>
        <v/>
      </c>
      <c r="B761" s="24" t="str">
        <f t="shared" si="25"/>
        <v>Terminal Handling Charge - DestinationFinland</v>
      </c>
      <c r="C761" s="24" t="s">
        <v>703</v>
      </c>
      <c r="D761" s="24" t="s">
        <v>747</v>
      </c>
      <c r="E761" s="1" t="s">
        <v>751</v>
      </c>
      <c r="F761" s="12" t="s">
        <v>31</v>
      </c>
      <c r="G761" s="13">
        <v>44866</v>
      </c>
      <c r="H761" s="11" t="s">
        <v>18</v>
      </c>
      <c r="I761" s="11" t="s">
        <v>18</v>
      </c>
      <c r="J761" s="11" t="s">
        <v>18</v>
      </c>
      <c r="K761" s="11" t="s">
        <v>19</v>
      </c>
      <c r="L761" s="11" t="s">
        <v>19</v>
      </c>
      <c r="M761" s="11" t="s">
        <v>19</v>
      </c>
      <c r="N761" s="11" t="s">
        <v>19</v>
      </c>
      <c r="O761" s="11" t="s">
        <v>594</v>
      </c>
      <c r="P761" s="11" t="s">
        <v>595</v>
      </c>
      <c r="Q761" s="11" t="s">
        <v>703</v>
      </c>
      <c r="R761" s="11" t="s">
        <v>78</v>
      </c>
      <c r="S761" s="20" t="s">
        <v>78</v>
      </c>
      <c r="T761" s="11" t="s">
        <v>34</v>
      </c>
      <c r="U761" s="11" t="s">
        <v>22</v>
      </c>
      <c r="V761" s="11" t="s">
        <v>22</v>
      </c>
      <c r="W761" s="11" t="s">
        <v>23</v>
      </c>
      <c r="X761" s="11" t="s">
        <v>31</v>
      </c>
      <c r="Y761">
        <v>225</v>
      </c>
      <c r="Z761" t="e">
        <f t="shared" si="26"/>
        <v>#REF!</v>
      </c>
    </row>
    <row r="762" spans="1:26" x14ac:dyDescent="0.35">
      <c r="A762" s="24" t="str">
        <f>+IF(B762&lt;&gt;'Terminal Handling Charge'!$B$3,"",IF(COUNTIF(B:B,B762)&gt;0,COUNTIF(B$3:B762,B762),""))</f>
        <v/>
      </c>
      <c r="B762" s="24" t="str">
        <f t="shared" si="25"/>
        <v>Terminal Handling Charge - DestinationFinland</v>
      </c>
      <c r="C762" s="24" t="s">
        <v>703</v>
      </c>
      <c r="D762" s="24" t="s">
        <v>747</v>
      </c>
      <c r="E762" s="1" t="s">
        <v>751</v>
      </c>
      <c r="F762" s="12" t="s">
        <v>31</v>
      </c>
      <c r="G762" s="13">
        <v>44866</v>
      </c>
      <c r="H762" s="11" t="s">
        <v>18</v>
      </c>
      <c r="I762" s="11" t="s">
        <v>18</v>
      </c>
      <c r="J762" s="11" t="s">
        <v>18</v>
      </c>
      <c r="K762" s="11" t="s">
        <v>19</v>
      </c>
      <c r="L762" s="11" t="s">
        <v>19</v>
      </c>
      <c r="M762" s="11" t="s">
        <v>19</v>
      </c>
      <c r="N762" s="11" t="s">
        <v>19</v>
      </c>
      <c r="O762" s="11" t="s">
        <v>594</v>
      </c>
      <c r="P762" s="11" t="s">
        <v>595</v>
      </c>
      <c r="Q762" s="11" t="s">
        <v>703</v>
      </c>
      <c r="R762" s="11" t="s">
        <v>27</v>
      </c>
      <c r="S762" s="20" t="s">
        <v>27</v>
      </c>
      <c r="T762" s="11" t="s">
        <v>28</v>
      </c>
      <c r="U762" s="11" t="s">
        <v>22</v>
      </c>
      <c r="V762" s="11" t="s">
        <v>22</v>
      </c>
      <c r="W762" s="11" t="s">
        <v>23</v>
      </c>
      <c r="X762" s="11" t="s">
        <v>31</v>
      </c>
      <c r="Y762">
        <v>295</v>
      </c>
      <c r="Z762" t="e">
        <f t="shared" si="26"/>
        <v>#REF!</v>
      </c>
    </row>
    <row r="763" spans="1:26" ht="29" x14ac:dyDescent="0.35">
      <c r="A763" s="24" t="str">
        <f>+IF(B763&lt;&gt;'Terminal Handling Charge'!$B$3,"",IF(COUNTIF(B:B,B763)&gt;0,COUNTIF(B$3:B763,B763),""))</f>
        <v/>
      </c>
      <c r="B763" s="24" t="str">
        <f t="shared" si="25"/>
        <v>Terminal Handling Charge - DestinationLithuania</v>
      </c>
      <c r="C763" s="24" t="s">
        <v>707</v>
      </c>
      <c r="D763" s="24" t="s">
        <v>747</v>
      </c>
      <c r="E763" s="1" t="s">
        <v>751</v>
      </c>
      <c r="F763" s="12" t="s">
        <v>31</v>
      </c>
      <c r="G763" s="13">
        <v>44866</v>
      </c>
      <c r="H763" s="11" t="s">
        <v>18</v>
      </c>
      <c r="I763" s="11" t="s">
        <v>18</v>
      </c>
      <c r="J763" s="11" t="s">
        <v>18</v>
      </c>
      <c r="K763" s="11" t="s">
        <v>19</v>
      </c>
      <c r="L763" s="11" t="s">
        <v>19</v>
      </c>
      <c r="M763" s="11" t="s">
        <v>19</v>
      </c>
      <c r="N763" s="11" t="s">
        <v>19</v>
      </c>
      <c r="O763" s="11" t="s">
        <v>170</v>
      </c>
      <c r="P763" s="11" t="s">
        <v>171</v>
      </c>
      <c r="Q763" s="11" t="s">
        <v>707</v>
      </c>
      <c r="R763" s="11" t="s">
        <v>78</v>
      </c>
      <c r="S763" s="20" t="s">
        <v>78</v>
      </c>
      <c r="T763" s="11" t="s">
        <v>34</v>
      </c>
      <c r="U763" s="11" t="s">
        <v>22</v>
      </c>
      <c r="V763" s="11" t="s">
        <v>22</v>
      </c>
      <c r="W763" s="11" t="s">
        <v>23</v>
      </c>
      <c r="X763" s="11" t="s">
        <v>31</v>
      </c>
      <c r="Y763">
        <v>155</v>
      </c>
      <c r="Z763" t="e">
        <f t="shared" si="26"/>
        <v>#REF!</v>
      </c>
    </row>
    <row r="764" spans="1:26" x14ac:dyDescent="0.35">
      <c r="A764" s="24" t="str">
        <f>+IF(B764&lt;&gt;'Terminal Handling Charge'!$B$3,"",IF(COUNTIF(B:B,B764)&gt;0,COUNTIF(B$3:B764,B764),""))</f>
        <v/>
      </c>
      <c r="B764" s="24" t="str">
        <f t="shared" si="25"/>
        <v>Terminal Handling Charge - DestinationLithuania</v>
      </c>
      <c r="C764" s="24" t="s">
        <v>707</v>
      </c>
      <c r="D764" s="24" t="s">
        <v>747</v>
      </c>
      <c r="E764" s="1" t="s">
        <v>751</v>
      </c>
      <c r="F764" s="12" t="s">
        <v>31</v>
      </c>
      <c r="G764" s="13">
        <v>44866</v>
      </c>
      <c r="H764" s="11" t="s">
        <v>18</v>
      </c>
      <c r="I764" s="11" t="s">
        <v>18</v>
      </c>
      <c r="J764" s="11" t="s">
        <v>18</v>
      </c>
      <c r="K764" s="11" t="s">
        <v>19</v>
      </c>
      <c r="L764" s="11" t="s">
        <v>19</v>
      </c>
      <c r="M764" s="11" t="s">
        <v>19</v>
      </c>
      <c r="N764" s="11" t="s">
        <v>19</v>
      </c>
      <c r="O764" s="11" t="s">
        <v>170</v>
      </c>
      <c r="P764" s="11" t="s">
        <v>171</v>
      </c>
      <c r="Q764" s="11" t="s">
        <v>707</v>
      </c>
      <c r="R764" s="11" t="s">
        <v>30</v>
      </c>
      <c r="S764" s="20" t="s">
        <v>30</v>
      </c>
      <c r="T764" s="11" t="s">
        <v>21</v>
      </c>
      <c r="U764" s="11" t="s">
        <v>22</v>
      </c>
      <c r="V764" s="11" t="s">
        <v>22</v>
      </c>
      <c r="W764" s="11" t="s">
        <v>23</v>
      </c>
      <c r="X764" s="11" t="s">
        <v>31</v>
      </c>
      <c r="Y764">
        <v>105</v>
      </c>
      <c r="Z764" t="e">
        <f t="shared" si="26"/>
        <v>#REF!</v>
      </c>
    </row>
    <row r="765" spans="1:26" x14ac:dyDescent="0.35">
      <c r="A765" s="24" t="str">
        <f>+IF(B765&lt;&gt;'Terminal Handling Charge'!$B$3,"",IF(COUNTIF(B:B,B765)&gt;0,COUNTIF(B$3:B765,B765),""))</f>
        <v/>
      </c>
      <c r="B765" s="24" t="str">
        <f t="shared" si="25"/>
        <v>Terminal Handling Charge - DestinationLithuania</v>
      </c>
      <c r="C765" s="24" t="s">
        <v>707</v>
      </c>
      <c r="D765" s="24" t="s">
        <v>747</v>
      </c>
      <c r="E765" s="1" t="s">
        <v>751</v>
      </c>
      <c r="F765" s="12" t="s">
        <v>31</v>
      </c>
      <c r="G765" s="13">
        <v>44866</v>
      </c>
      <c r="H765" s="11" t="s">
        <v>18</v>
      </c>
      <c r="I765" s="11" t="s">
        <v>18</v>
      </c>
      <c r="J765" s="11" t="s">
        <v>18</v>
      </c>
      <c r="K765" s="11" t="s">
        <v>19</v>
      </c>
      <c r="L765" s="11" t="s">
        <v>19</v>
      </c>
      <c r="M765" s="11" t="s">
        <v>19</v>
      </c>
      <c r="N765" s="11" t="s">
        <v>19</v>
      </c>
      <c r="O765" s="11" t="s">
        <v>170</v>
      </c>
      <c r="P765" s="11" t="s">
        <v>171</v>
      </c>
      <c r="Q765" s="11" t="s">
        <v>707</v>
      </c>
      <c r="R765" s="11" t="s">
        <v>27</v>
      </c>
      <c r="S765" s="20" t="s">
        <v>27</v>
      </c>
      <c r="T765" s="11" t="s">
        <v>28</v>
      </c>
      <c r="U765" s="11" t="s">
        <v>22</v>
      </c>
      <c r="V765" s="11" t="s">
        <v>22</v>
      </c>
      <c r="W765" s="11" t="s">
        <v>23</v>
      </c>
      <c r="X765" s="11" t="s">
        <v>31</v>
      </c>
      <c r="Y765">
        <v>190</v>
      </c>
      <c r="Z765" t="e">
        <f t="shared" si="26"/>
        <v>#REF!</v>
      </c>
    </row>
    <row r="766" spans="1:26" ht="29" x14ac:dyDescent="0.35">
      <c r="A766" s="24" t="str">
        <f>+IF(B766&lt;&gt;'Terminal Handling Charge'!$B$3,"",IF(COUNTIF(B:B,B766)&gt;0,COUNTIF(B$3:B766,B766),""))</f>
        <v/>
      </c>
      <c r="B766" s="24" t="str">
        <f t="shared" si="25"/>
        <v>Terminal Handling Charge - DestinationJamaica</v>
      </c>
      <c r="C766" s="24" t="s">
        <v>705</v>
      </c>
      <c r="D766" s="24" t="s">
        <v>747</v>
      </c>
      <c r="E766" s="1" t="s">
        <v>101</v>
      </c>
      <c r="F766" s="12" t="s">
        <v>757</v>
      </c>
      <c r="G766" s="13">
        <v>44866</v>
      </c>
      <c r="H766" s="11" t="s">
        <v>18</v>
      </c>
      <c r="I766" s="11" t="s">
        <v>18</v>
      </c>
      <c r="J766" s="11" t="s">
        <v>18</v>
      </c>
      <c r="K766" s="11" t="s">
        <v>19</v>
      </c>
      <c r="L766" s="11" t="s">
        <v>19</v>
      </c>
      <c r="M766" s="11" t="s">
        <v>19</v>
      </c>
      <c r="N766" s="11" t="s">
        <v>19</v>
      </c>
      <c r="O766" s="11" t="s">
        <v>157</v>
      </c>
      <c r="P766" s="11" t="s">
        <v>158</v>
      </c>
      <c r="Q766" s="11" t="s">
        <v>705</v>
      </c>
      <c r="R766" s="11" t="s">
        <v>78</v>
      </c>
      <c r="S766" s="20" t="s">
        <v>78</v>
      </c>
      <c r="T766" s="11" t="s">
        <v>32</v>
      </c>
      <c r="U766" s="11" t="s">
        <v>22</v>
      </c>
      <c r="V766" s="11" t="s">
        <v>22</v>
      </c>
      <c r="W766" s="11" t="s">
        <v>23</v>
      </c>
      <c r="X766" s="11" t="s">
        <v>24</v>
      </c>
      <c r="Y766">
        <v>320</v>
      </c>
      <c r="Z766" t="e">
        <f t="shared" si="26"/>
        <v>#REF!</v>
      </c>
    </row>
    <row r="767" spans="1:26" ht="29" x14ac:dyDescent="0.35">
      <c r="A767" s="24" t="str">
        <f>+IF(B767&lt;&gt;'Terminal Handling Charge'!$B$3,"",IF(COUNTIF(B:B,B767)&gt;0,COUNTIF(B$3:B767,B767),""))</f>
        <v/>
      </c>
      <c r="B767" s="24" t="str">
        <f t="shared" si="25"/>
        <v>Terminal Handling Charge - DestinationFinland</v>
      </c>
      <c r="C767" s="24" t="s">
        <v>703</v>
      </c>
      <c r="D767" s="24" t="s">
        <v>747</v>
      </c>
      <c r="E767" s="1" t="s">
        <v>751</v>
      </c>
      <c r="F767" s="12" t="s">
        <v>31</v>
      </c>
      <c r="G767" s="13">
        <v>44866</v>
      </c>
      <c r="H767" s="11" t="s">
        <v>18</v>
      </c>
      <c r="I767" s="11" t="s">
        <v>18</v>
      </c>
      <c r="J767" s="11" t="s">
        <v>18</v>
      </c>
      <c r="K767" s="11" t="s">
        <v>19</v>
      </c>
      <c r="L767" s="11" t="s">
        <v>19</v>
      </c>
      <c r="M767" s="11" t="s">
        <v>19</v>
      </c>
      <c r="N767" s="11" t="s">
        <v>19</v>
      </c>
      <c r="O767" s="11" t="s">
        <v>592</v>
      </c>
      <c r="P767" s="11" t="s">
        <v>593</v>
      </c>
      <c r="Q767" s="11" t="s">
        <v>703</v>
      </c>
      <c r="R767" s="11" t="s">
        <v>78</v>
      </c>
      <c r="S767" s="20" t="s">
        <v>78</v>
      </c>
      <c r="T767" s="11" t="s">
        <v>34</v>
      </c>
      <c r="U767" s="11" t="s">
        <v>22</v>
      </c>
      <c r="V767" s="11" t="s">
        <v>22</v>
      </c>
      <c r="W767" s="11" t="s">
        <v>23</v>
      </c>
      <c r="X767" s="11" t="s">
        <v>31</v>
      </c>
      <c r="Y767">
        <v>225</v>
      </c>
      <c r="Z767" t="e">
        <f t="shared" si="26"/>
        <v>#REF!</v>
      </c>
    </row>
    <row r="768" spans="1:26" x14ac:dyDescent="0.35">
      <c r="A768" s="24" t="str">
        <f>+IF(B768&lt;&gt;'Terminal Handling Charge'!$B$3,"",IF(COUNTIF(B:B,B768)&gt;0,COUNTIF(B$3:B768,B768),""))</f>
        <v/>
      </c>
      <c r="B768" s="24" t="str">
        <f t="shared" si="25"/>
        <v>Terminal Handling Charge - DestinationFinland</v>
      </c>
      <c r="C768" s="24" t="s">
        <v>703</v>
      </c>
      <c r="D768" s="24" t="s">
        <v>747</v>
      </c>
      <c r="E768" s="1" t="s">
        <v>751</v>
      </c>
      <c r="F768" s="12" t="s">
        <v>31</v>
      </c>
      <c r="G768" s="13">
        <v>44866</v>
      </c>
      <c r="H768" s="11" t="s">
        <v>18</v>
      </c>
      <c r="I768" s="11" t="s">
        <v>18</v>
      </c>
      <c r="J768" s="11" t="s">
        <v>18</v>
      </c>
      <c r="K768" s="11" t="s">
        <v>19</v>
      </c>
      <c r="L768" s="11" t="s">
        <v>19</v>
      </c>
      <c r="M768" s="11" t="s">
        <v>19</v>
      </c>
      <c r="N768" s="11" t="s">
        <v>19</v>
      </c>
      <c r="O768" s="11" t="s">
        <v>592</v>
      </c>
      <c r="P768" s="11" t="s">
        <v>593</v>
      </c>
      <c r="Q768" s="11" t="s">
        <v>703</v>
      </c>
      <c r="R768" s="11" t="s">
        <v>27</v>
      </c>
      <c r="S768" s="20" t="s">
        <v>27</v>
      </c>
      <c r="T768" s="11" t="s">
        <v>28</v>
      </c>
      <c r="U768" s="11" t="s">
        <v>22</v>
      </c>
      <c r="V768" s="11" t="s">
        <v>22</v>
      </c>
      <c r="W768" s="11" t="s">
        <v>23</v>
      </c>
      <c r="X768" s="11" t="s">
        <v>31</v>
      </c>
      <c r="Y768">
        <v>295</v>
      </c>
      <c r="Z768" t="e">
        <f t="shared" si="26"/>
        <v>#REF!</v>
      </c>
    </row>
    <row r="769" spans="1:26" x14ac:dyDescent="0.35">
      <c r="A769" s="24" t="str">
        <f>+IF(B769&lt;&gt;'Terminal Handling Charge'!$B$3,"",IF(COUNTIF(B:B,B769)&gt;0,COUNTIF(B$3:B769,B769),""))</f>
        <v/>
      </c>
      <c r="B769" s="24" t="str">
        <f t="shared" si="25"/>
        <v>Terminal Handling Charge - DestinationIndia</v>
      </c>
      <c r="C769" s="24" t="s">
        <v>764</v>
      </c>
      <c r="D769" s="24" t="s">
        <v>747</v>
      </c>
      <c r="E769" s="1" t="s">
        <v>773</v>
      </c>
      <c r="F769" s="12" t="s">
        <v>774</v>
      </c>
      <c r="G769" s="13">
        <v>44866</v>
      </c>
      <c r="H769" s="11" t="s">
        <v>18</v>
      </c>
      <c r="I769" s="11" t="s">
        <v>18</v>
      </c>
      <c r="J769" s="11" t="s">
        <v>18</v>
      </c>
      <c r="K769" s="11" t="s">
        <v>19</v>
      </c>
      <c r="L769" s="11" t="s">
        <v>19</v>
      </c>
      <c r="M769" s="11" t="s">
        <v>19</v>
      </c>
      <c r="N769" s="11" t="s">
        <v>19</v>
      </c>
      <c r="O769" s="11" t="s">
        <v>776</v>
      </c>
      <c r="P769" s="11" t="s">
        <v>789</v>
      </c>
      <c r="Q769" s="11" t="s">
        <v>764</v>
      </c>
      <c r="R769" s="11" t="s">
        <v>40</v>
      </c>
      <c r="S769" s="20">
        <v>20</v>
      </c>
      <c r="T769" s="11" t="s">
        <v>21</v>
      </c>
      <c r="U769" s="11"/>
      <c r="V769" s="11"/>
      <c r="W769" s="11"/>
      <c r="X769" s="11" t="s">
        <v>801</v>
      </c>
      <c r="Y769">
        <v>8576</v>
      </c>
      <c r="Z769" t="e">
        <f t="shared" si="26"/>
        <v>#REF!</v>
      </c>
    </row>
    <row r="770" spans="1:26" x14ac:dyDescent="0.35">
      <c r="A770" s="24" t="str">
        <f>+IF(B770&lt;&gt;'Terminal Handling Charge'!$B$3,"",IF(COUNTIF(B:B,B770)&gt;0,COUNTIF(B$3:B770,B770),""))</f>
        <v/>
      </c>
      <c r="B770" s="24" t="str">
        <f t="shared" si="25"/>
        <v>Terminal Handling Charge - DestinationIndia</v>
      </c>
      <c r="C770" s="24" t="s">
        <v>764</v>
      </c>
      <c r="D770" s="24" t="s">
        <v>747</v>
      </c>
      <c r="E770" s="1" t="s">
        <v>773</v>
      </c>
      <c r="F770" s="12" t="s">
        <v>774</v>
      </c>
      <c r="G770" s="13">
        <v>44866</v>
      </c>
      <c r="H770" s="11" t="s">
        <v>18</v>
      </c>
      <c r="I770" s="11" t="s">
        <v>18</v>
      </c>
      <c r="J770" s="11" t="s">
        <v>18</v>
      </c>
      <c r="K770" s="11" t="s">
        <v>19</v>
      </c>
      <c r="L770" s="11" t="s">
        <v>19</v>
      </c>
      <c r="M770" s="11" t="s">
        <v>19</v>
      </c>
      <c r="N770" s="11" t="s">
        <v>19</v>
      </c>
      <c r="O770" s="11" t="s">
        <v>776</v>
      </c>
      <c r="P770" s="11" t="s">
        <v>789</v>
      </c>
      <c r="Q770" s="11" t="s">
        <v>764</v>
      </c>
      <c r="R770" s="11" t="s">
        <v>20</v>
      </c>
      <c r="S770" s="20">
        <v>40</v>
      </c>
      <c r="T770" s="11" t="s">
        <v>21</v>
      </c>
      <c r="U770" s="11"/>
      <c r="V770" s="11"/>
      <c r="W770" s="11"/>
      <c r="X770" s="11" t="s">
        <v>801</v>
      </c>
      <c r="Y770">
        <v>13780</v>
      </c>
      <c r="Z770" t="e">
        <f t="shared" si="26"/>
        <v>#REF!</v>
      </c>
    </row>
    <row r="771" spans="1:26" x14ac:dyDescent="0.35">
      <c r="A771" s="24" t="str">
        <f>+IF(B771&lt;&gt;'Terminal Handling Charge'!$B$3,"",IF(COUNTIF(B:B,B771)&gt;0,COUNTIF(B$3:B771,B771),""))</f>
        <v/>
      </c>
      <c r="B771" s="24" t="str">
        <f t="shared" si="25"/>
        <v>Terminal Handling Charge - DestinationIndia</v>
      </c>
      <c r="C771" s="24" t="s">
        <v>764</v>
      </c>
      <c r="D771" s="24" t="s">
        <v>747</v>
      </c>
      <c r="E771" s="1" t="s">
        <v>773</v>
      </c>
      <c r="F771" s="12" t="s">
        <v>774</v>
      </c>
      <c r="G771" s="13">
        <v>44866</v>
      </c>
      <c r="H771" s="11" t="s">
        <v>18</v>
      </c>
      <c r="I771" s="11" t="s">
        <v>18</v>
      </c>
      <c r="J771" s="11" t="s">
        <v>18</v>
      </c>
      <c r="K771" s="11" t="s">
        <v>19</v>
      </c>
      <c r="L771" s="11" t="s">
        <v>19</v>
      </c>
      <c r="M771" s="11" t="s">
        <v>19</v>
      </c>
      <c r="N771" s="11" t="s">
        <v>19</v>
      </c>
      <c r="O771" s="11" t="s">
        <v>776</v>
      </c>
      <c r="P771" s="11" t="s">
        <v>789</v>
      </c>
      <c r="Q771" s="11" t="s">
        <v>764</v>
      </c>
      <c r="R771" s="11" t="s">
        <v>65</v>
      </c>
      <c r="S771" s="20">
        <v>45</v>
      </c>
      <c r="T771" s="11" t="s">
        <v>21</v>
      </c>
      <c r="U771" s="11"/>
      <c r="V771" s="11"/>
      <c r="W771" s="11"/>
      <c r="X771" s="11" t="s">
        <v>801</v>
      </c>
      <c r="Y771">
        <v>15913</v>
      </c>
      <c r="Z771" t="e">
        <f t="shared" si="26"/>
        <v>#REF!</v>
      </c>
    </row>
    <row r="772" spans="1:26" x14ac:dyDescent="0.35">
      <c r="A772" s="24" t="str">
        <f>+IF(B772&lt;&gt;'Terminal Handling Charge'!$B$3,"",IF(COUNTIF(B:B,B772)&gt;0,COUNTIF(B$3:B772,B772),""))</f>
        <v/>
      </c>
      <c r="B772" s="24" t="str">
        <f t="shared" si="25"/>
        <v>Terminal Handling Charge - DestinationIndia</v>
      </c>
      <c r="C772" s="24" t="s">
        <v>764</v>
      </c>
      <c r="D772" s="24" t="s">
        <v>747</v>
      </c>
      <c r="E772" s="1" t="s">
        <v>773</v>
      </c>
      <c r="F772" s="12" t="s">
        <v>774</v>
      </c>
      <c r="G772" s="13">
        <v>44866</v>
      </c>
      <c r="H772" s="11" t="s">
        <v>18</v>
      </c>
      <c r="I772" s="11" t="s">
        <v>18</v>
      </c>
      <c r="J772" s="11" t="s">
        <v>18</v>
      </c>
      <c r="K772" s="11" t="s">
        <v>19</v>
      </c>
      <c r="L772" s="11" t="s">
        <v>19</v>
      </c>
      <c r="M772" s="11" t="s">
        <v>19</v>
      </c>
      <c r="N772" s="11" t="s">
        <v>19</v>
      </c>
      <c r="O772" s="11" t="s">
        <v>776</v>
      </c>
      <c r="P772" s="11" t="s">
        <v>789</v>
      </c>
      <c r="Q772" s="11" t="s">
        <v>764</v>
      </c>
      <c r="R772" s="11" t="s">
        <v>63</v>
      </c>
      <c r="S772" s="20">
        <v>20</v>
      </c>
      <c r="T772" s="11" t="s">
        <v>772</v>
      </c>
      <c r="U772" s="11"/>
      <c r="V772" s="11"/>
      <c r="W772" s="11"/>
      <c r="X772" s="11" t="s">
        <v>801</v>
      </c>
      <c r="Y772">
        <v>13405</v>
      </c>
      <c r="Z772" t="e">
        <f t="shared" si="26"/>
        <v>#REF!</v>
      </c>
    </row>
    <row r="773" spans="1:26" x14ac:dyDescent="0.35">
      <c r="A773" s="24" t="str">
        <f>+IF(B773&lt;&gt;'Terminal Handling Charge'!$B$3,"",IF(COUNTIF(B:B,B773)&gt;0,COUNTIF(B$3:B773,B773),""))</f>
        <v/>
      </c>
      <c r="B773" s="24" t="str">
        <f t="shared" si="25"/>
        <v>Terminal Handling Charge - DestinationIndia</v>
      </c>
      <c r="C773" s="24" t="s">
        <v>764</v>
      </c>
      <c r="D773" s="24" t="s">
        <v>747</v>
      </c>
      <c r="E773" s="1" t="s">
        <v>773</v>
      </c>
      <c r="F773" s="12" t="s">
        <v>774</v>
      </c>
      <c r="G773" s="13">
        <v>44866</v>
      </c>
      <c r="H773" s="11" t="s">
        <v>18</v>
      </c>
      <c r="I773" s="11" t="s">
        <v>18</v>
      </c>
      <c r="J773" s="11" t="s">
        <v>18</v>
      </c>
      <c r="K773" s="11" t="s">
        <v>19</v>
      </c>
      <c r="L773" s="11" t="s">
        <v>19</v>
      </c>
      <c r="M773" s="11" t="s">
        <v>19</v>
      </c>
      <c r="N773" s="11" t="s">
        <v>19</v>
      </c>
      <c r="O773" s="11" t="s">
        <v>776</v>
      </c>
      <c r="P773" s="11" t="s">
        <v>789</v>
      </c>
      <c r="Q773" s="11" t="s">
        <v>764</v>
      </c>
      <c r="R773" s="11" t="s">
        <v>61</v>
      </c>
      <c r="S773" s="20">
        <v>20</v>
      </c>
      <c r="T773" s="11" t="s">
        <v>772</v>
      </c>
      <c r="U773" s="11"/>
      <c r="V773" s="11"/>
      <c r="W773" s="11"/>
      <c r="X773" s="11" t="s">
        <v>801</v>
      </c>
      <c r="Y773">
        <v>13405</v>
      </c>
      <c r="Z773" t="e">
        <f t="shared" si="26"/>
        <v>#REF!</v>
      </c>
    </row>
    <row r="774" spans="1:26" x14ac:dyDescent="0.35">
      <c r="A774" s="24" t="str">
        <f>+IF(B774&lt;&gt;'Terminal Handling Charge'!$B$3,"",IF(COUNTIF(B:B,B774)&gt;0,COUNTIF(B$3:B774,B774),""))</f>
        <v/>
      </c>
      <c r="B774" s="24" t="str">
        <f t="shared" si="25"/>
        <v>Terminal Handling Charge - DestinationIndia</v>
      </c>
      <c r="C774" s="24" t="s">
        <v>764</v>
      </c>
      <c r="D774" s="24" t="s">
        <v>747</v>
      </c>
      <c r="E774" s="1" t="s">
        <v>773</v>
      </c>
      <c r="F774" s="12" t="s">
        <v>774</v>
      </c>
      <c r="G774" s="13">
        <v>44866</v>
      </c>
      <c r="H774" s="11" t="s">
        <v>18</v>
      </c>
      <c r="I774" s="11" t="s">
        <v>18</v>
      </c>
      <c r="J774" s="11" t="s">
        <v>18</v>
      </c>
      <c r="K774" s="11" t="s">
        <v>19</v>
      </c>
      <c r="L774" s="11" t="s">
        <v>19</v>
      </c>
      <c r="M774" s="11" t="s">
        <v>19</v>
      </c>
      <c r="N774" s="11" t="s">
        <v>19</v>
      </c>
      <c r="O774" s="11" t="s">
        <v>776</v>
      </c>
      <c r="P774" s="11" t="s">
        <v>789</v>
      </c>
      <c r="Q774" s="11" t="s">
        <v>764</v>
      </c>
      <c r="R774" s="11" t="s">
        <v>77</v>
      </c>
      <c r="S774" s="20">
        <v>20</v>
      </c>
      <c r="T774" s="11" t="s">
        <v>772</v>
      </c>
      <c r="U774" s="11"/>
      <c r="V774" s="11"/>
      <c r="W774" s="11"/>
      <c r="X774" s="11" t="s">
        <v>801</v>
      </c>
      <c r="Y774">
        <v>13405</v>
      </c>
      <c r="Z774" t="e">
        <f t="shared" si="26"/>
        <v>#REF!</v>
      </c>
    </row>
    <row r="775" spans="1:26" x14ac:dyDescent="0.35">
      <c r="A775" s="24" t="str">
        <f>+IF(B775&lt;&gt;'Terminal Handling Charge'!$B$3,"",IF(COUNTIF(B:B,B775)&gt;0,COUNTIF(B$3:B775,B775),""))</f>
        <v/>
      </c>
      <c r="B775" s="24" t="str">
        <f t="shared" si="25"/>
        <v>Terminal Handling Charge - DestinationIndia</v>
      </c>
      <c r="C775" s="24" t="s">
        <v>764</v>
      </c>
      <c r="D775" s="24" t="s">
        <v>747</v>
      </c>
      <c r="E775" s="1" t="s">
        <v>773</v>
      </c>
      <c r="F775" s="12" t="s">
        <v>774</v>
      </c>
      <c r="G775" s="13">
        <v>44866</v>
      </c>
      <c r="H775" s="11" t="s">
        <v>18</v>
      </c>
      <c r="I775" s="11" t="s">
        <v>18</v>
      </c>
      <c r="J775" s="11" t="s">
        <v>18</v>
      </c>
      <c r="K775" s="11" t="s">
        <v>19</v>
      </c>
      <c r="L775" s="11" t="s">
        <v>19</v>
      </c>
      <c r="M775" s="11" t="s">
        <v>19</v>
      </c>
      <c r="N775" s="11" t="s">
        <v>19</v>
      </c>
      <c r="O775" s="11" t="s">
        <v>776</v>
      </c>
      <c r="P775" s="11" t="s">
        <v>789</v>
      </c>
      <c r="Q775" s="11" t="s">
        <v>764</v>
      </c>
      <c r="R775" s="11" t="s">
        <v>59</v>
      </c>
      <c r="S775" s="20">
        <v>20</v>
      </c>
      <c r="T775" s="11" t="s">
        <v>772</v>
      </c>
      <c r="U775" s="11"/>
      <c r="V775" s="11"/>
      <c r="W775" s="11"/>
      <c r="X775" s="11" t="s">
        <v>801</v>
      </c>
      <c r="Y775">
        <v>13405</v>
      </c>
      <c r="Z775" t="e">
        <f t="shared" si="26"/>
        <v>#REF!</v>
      </c>
    </row>
    <row r="776" spans="1:26" x14ac:dyDescent="0.35">
      <c r="A776" s="24" t="str">
        <f>+IF(B776&lt;&gt;'Terminal Handling Charge'!$B$3,"",IF(COUNTIF(B:B,B776)&gt;0,COUNTIF(B$3:B776,B776),""))</f>
        <v/>
      </c>
      <c r="B776" s="24" t="str">
        <f t="shared" si="25"/>
        <v>Terminal Handling Charge - DestinationIndia</v>
      </c>
      <c r="C776" s="24" t="s">
        <v>764</v>
      </c>
      <c r="D776" s="24" t="s">
        <v>747</v>
      </c>
      <c r="E776" s="1" t="s">
        <v>773</v>
      </c>
      <c r="F776" s="12" t="s">
        <v>774</v>
      </c>
      <c r="G776" s="13">
        <v>44866</v>
      </c>
      <c r="H776" s="11" t="s">
        <v>18</v>
      </c>
      <c r="I776" s="11" t="s">
        <v>18</v>
      </c>
      <c r="J776" s="11" t="s">
        <v>18</v>
      </c>
      <c r="K776" s="11" t="s">
        <v>19</v>
      </c>
      <c r="L776" s="11" t="s">
        <v>19</v>
      </c>
      <c r="M776" s="11" t="s">
        <v>19</v>
      </c>
      <c r="N776" s="11" t="s">
        <v>19</v>
      </c>
      <c r="O776" s="11" t="s">
        <v>776</v>
      </c>
      <c r="P776" s="11" t="s">
        <v>789</v>
      </c>
      <c r="Q776" s="11" t="s">
        <v>764</v>
      </c>
      <c r="R776" s="11" t="s">
        <v>56</v>
      </c>
      <c r="S776" s="20">
        <v>20</v>
      </c>
      <c r="T776" s="11" t="s">
        <v>772</v>
      </c>
      <c r="U776" s="11"/>
      <c r="V776" s="11"/>
      <c r="W776" s="11"/>
      <c r="X776" s="11" t="s">
        <v>801</v>
      </c>
      <c r="Y776">
        <v>13405</v>
      </c>
      <c r="Z776" t="e">
        <f t="shared" si="26"/>
        <v>#REF!</v>
      </c>
    </row>
    <row r="777" spans="1:26" x14ac:dyDescent="0.35">
      <c r="A777" s="24" t="str">
        <f>+IF(B777&lt;&gt;'Terminal Handling Charge'!$B$3,"",IF(COUNTIF(B:B,B777)&gt;0,COUNTIF(B$3:B777,B777),""))</f>
        <v/>
      </c>
      <c r="B777" s="24" t="str">
        <f t="shared" si="25"/>
        <v>Terminal Handling Charge - DestinationIndia</v>
      </c>
      <c r="C777" s="24" t="s">
        <v>764</v>
      </c>
      <c r="D777" s="24" t="s">
        <v>747</v>
      </c>
      <c r="E777" s="1" t="s">
        <v>773</v>
      </c>
      <c r="F777" s="12" t="s">
        <v>774</v>
      </c>
      <c r="G777" s="13">
        <v>44866</v>
      </c>
      <c r="H777" s="11" t="s">
        <v>18</v>
      </c>
      <c r="I777" s="11" t="s">
        <v>18</v>
      </c>
      <c r="J777" s="11" t="s">
        <v>18</v>
      </c>
      <c r="K777" s="11" t="s">
        <v>19</v>
      </c>
      <c r="L777" s="11" t="s">
        <v>19</v>
      </c>
      <c r="M777" s="11" t="s">
        <v>19</v>
      </c>
      <c r="N777" s="11" t="s">
        <v>19</v>
      </c>
      <c r="O777" s="11" t="s">
        <v>776</v>
      </c>
      <c r="P777" s="11" t="s">
        <v>789</v>
      </c>
      <c r="Q777" s="11" t="s">
        <v>764</v>
      </c>
      <c r="R777" s="11" t="s">
        <v>58</v>
      </c>
      <c r="S777" s="20">
        <v>40</v>
      </c>
      <c r="T777" s="11" t="s">
        <v>772</v>
      </c>
      <c r="U777" s="11"/>
      <c r="V777" s="11"/>
      <c r="W777" s="11"/>
      <c r="X777" s="11" t="s">
        <v>801</v>
      </c>
      <c r="Y777">
        <v>22300</v>
      </c>
      <c r="Z777" t="e">
        <f t="shared" si="26"/>
        <v>#REF!</v>
      </c>
    </row>
    <row r="778" spans="1:26" x14ac:dyDescent="0.35">
      <c r="A778" s="24" t="str">
        <f>+IF(B778&lt;&gt;'Terminal Handling Charge'!$B$3,"",IF(COUNTIF(B:B,B778)&gt;0,COUNTIF(B$3:B778,B778),""))</f>
        <v/>
      </c>
      <c r="B778" s="24" t="str">
        <f t="shared" si="25"/>
        <v>Terminal Handling Charge - DestinationIndia</v>
      </c>
      <c r="C778" s="24" t="s">
        <v>764</v>
      </c>
      <c r="D778" s="24" t="s">
        <v>747</v>
      </c>
      <c r="E778" s="1" t="s">
        <v>773</v>
      </c>
      <c r="F778" s="12" t="s">
        <v>774</v>
      </c>
      <c r="G778" s="13">
        <v>44866</v>
      </c>
      <c r="H778" s="11" t="s">
        <v>18</v>
      </c>
      <c r="I778" s="11" t="s">
        <v>18</v>
      </c>
      <c r="J778" s="11" t="s">
        <v>18</v>
      </c>
      <c r="K778" s="11" t="s">
        <v>19</v>
      </c>
      <c r="L778" s="11" t="s">
        <v>19</v>
      </c>
      <c r="M778" s="11" t="s">
        <v>19</v>
      </c>
      <c r="N778" s="11" t="s">
        <v>19</v>
      </c>
      <c r="O778" s="11" t="s">
        <v>776</v>
      </c>
      <c r="P778" s="11" t="s">
        <v>789</v>
      </c>
      <c r="Q778" s="11" t="s">
        <v>764</v>
      </c>
      <c r="R778" s="11" t="s">
        <v>64</v>
      </c>
      <c r="S778" s="20">
        <v>40</v>
      </c>
      <c r="T778" s="11" t="s">
        <v>772</v>
      </c>
      <c r="U778" s="11"/>
      <c r="V778" s="11"/>
      <c r="W778" s="11"/>
      <c r="X778" s="11" t="s">
        <v>801</v>
      </c>
      <c r="Y778">
        <v>22300</v>
      </c>
      <c r="Z778" t="e">
        <f t="shared" si="26"/>
        <v>#REF!</v>
      </c>
    </row>
    <row r="779" spans="1:26" x14ac:dyDescent="0.35">
      <c r="A779" s="24" t="str">
        <f>+IF(B779&lt;&gt;'Terminal Handling Charge'!$B$3,"",IF(COUNTIF(B:B,B779)&gt;0,COUNTIF(B$3:B779,B779),""))</f>
        <v/>
      </c>
      <c r="B779" s="24" t="str">
        <f t="shared" si="25"/>
        <v>Terminal Handling Charge - DestinationIndia</v>
      </c>
      <c r="C779" s="24" t="s">
        <v>764</v>
      </c>
      <c r="D779" s="24" t="s">
        <v>747</v>
      </c>
      <c r="E779" s="1" t="s">
        <v>773</v>
      </c>
      <c r="F779" s="12" t="s">
        <v>774</v>
      </c>
      <c r="G779" s="13">
        <v>44866</v>
      </c>
      <c r="H779" s="11" t="s">
        <v>18</v>
      </c>
      <c r="I779" s="11" t="s">
        <v>18</v>
      </c>
      <c r="J779" s="11" t="s">
        <v>18</v>
      </c>
      <c r="K779" s="11" t="s">
        <v>19</v>
      </c>
      <c r="L779" s="11" t="s">
        <v>19</v>
      </c>
      <c r="M779" s="11" t="s">
        <v>19</v>
      </c>
      <c r="N779" s="11" t="s">
        <v>19</v>
      </c>
      <c r="O779" s="11" t="s">
        <v>776</v>
      </c>
      <c r="P779" s="11" t="s">
        <v>789</v>
      </c>
      <c r="Q779" s="11" t="s">
        <v>764</v>
      </c>
      <c r="R779" s="11" t="s">
        <v>60</v>
      </c>
      <c r="S779" s="20">
        <v>40</v>
      </c>
      <c r="T779" s="11" t="s">
        <v>772</v>
      </c>
      <c r="U779" s="11"/>
      <c r="V779" s="11"/>
      <c r="W779" s="11"/>
      <c r="X779" s="11" t="s">
        <v>801</v>
      </c>
      <c r="Y779">
        <v>22300</v>
      </c>
      <c r="Z779" t="e">
        <f t="shared" si="26"/>
        <v>#REF!</v>
      </c>
    </row>
    <row r="780" spans="1:26" x14ac:dyDescent="0.35">
      <c r="A780" s="24" t="str">
        <f>+IF(B780&lt;&gt;'Terminal Handling Charge'!$B$3,"",IF(COUNTIF(B:B,B780)&gt;0,COUNTIF(B$3:B780,B780),""))</f>
        <v/>
      </c>
      <c r="B780" s="24" t="str">
        <f t="shared" si="25"/>
        <v>Terminal Handling Charge - DestinationIndia</v>
      </c>
      <c r="C780" s="24" t="s">
        <v>764</v>
      </c>
      <c r="D780" s="24" t="s">
        <v>747</v>
      </c>
      <c r="E780" s="1" t="s">
        <v>773</v>
      </c>
      <c r="F780" s="12" t="s">
        <v>774</v>
      </c>
      <c r="G780" s="13">
        <v>44866</v>
      </c>
      <c r="H780" s="11" t="s">
        <v>18</v>
      </c>
      <c r="I780" s="11" t="s">
        <v>18</v>
      </c>
      <c r="J780" s="11" t="s">
        <v>18</v>
      </c>
      <c r="K780" s="11" t="s">
        <v>19</v>
      </c>
      <c r="L780" s="11" t="s">
        <v>19</v>
      </c>
      <c r="M780" s="11" t="s">
        <v>19</v>
      </c>
      <c r="N780" s="11" t="s">
        <v>19</v>
      </c>
      <c r="O780" s="11" t="s">
        <v>776</v>
      </c>
      <c r="P780" s="11" t="s">
        <v>789</v>
      </c>
      <c r="Q780" s="11" t="s">
        <v>764</v>
      </c>
      <c r="R780" s="11" t="s">
        <v>33</v>
      </c>
      <c r="S780" s="20">
        <v>40</v>
      </c>
      <c r="T780" s="11" t="s">
        <v>772</v>
      </c>
      <c r="U780" s="11"/>
      <c r="V780" s="11"/>
      <c r="W780" s="11"/>
      <c r="X780" s="11" t="s">
        <v>801</v>
      </c>
      <c r="Y780">
        <v>22300</v>
      </c>
      <c r="Z780" t="e">
        <f t="shared" si="26"/>
        <v>#REF!</v>
      </c>
    </row>
    <row r="781" spans="1:26" x14ac:dyDescent="0.35">
      <c r="A781" s="24" t="str">
        <f>+IF(B781&lt;&gt;'Terminal Handling Charge'!$B$3,"",IF(COUNTIF(B:B,B781)&gt;0,COUNTIF(B$3:B781,B781),""))</f>
        <v/>
      </c>
      <c r="B781" s="24" t="str">
        <f t="shared" si="25"/>
        <v>Terminal Handling Charge - DestinationJapan</v>
      </c>
      <c r="C781" s="24" t="s">
        <v>122</v>
      </c>
      <c r="D781" s="24" t="s">
        <v>747</v>
      </c>
      <c r="E781" s="1" t="s">
        <v>100</v>
      </c>
      <c r="F781" s="12" t="s">
        <v>756</v>
      </c>
      <c r="G781" s="13">
        <v>44866</v>
      </c>
      <c r="H781" s="11" t="s">
        <v>18</v>
      </c>
      <c r="I781" s="11" t="s">
        <v>18</v>
      </c>
      <c r="J781" s="11" t="s">
        <v>18</v>
      </c>
      <c r="K781" s="11" t="s">
        <v>19</v>
      </c>
      <c r="L781" s="11" t="s">
        <v>19</v>
      </c>
      <c r="M781" s="11" t="s">
        <v>19</v>
      </c>
      <c r="N781" s="11" t="s">
        <v>19</v>
      </c>
      <c r="O781" s="11" t="s">
        <v>121</v>
      </c>
      <c r="P781" s="11" t="s">
        <v>122</v>
      </c>
      <c r="Q781" s="11" t="s">
        <v>122</v>
      </c>
      <c r="R781" s="11" t="s">
        <v>40</v>
      </c>
      <c r="S781" s="20">
        <v>20</v>
      </c>
      <c r="T781" s="11" t="s">
        <v>21</v>
      </c>
      <c r="U781" s="11" t="s">
        <v>22</v>
      </c>
      <c r="V781" s="11" t="s">
        <v>22</v>
      </c>
      <c r="W781" s="11" t="s">
        <v>23</v>
      </c>
      <c r="X781" s="11" t="s">
        <v>123</v>
      </c>
      <c r="Y781">
        <v>33000</v>
      </c>
      <c r="Z781" t="e">
        <f t="shared" si="26"/>
        <v>#REF!</v>
      </c>
    </row>
    <row r="782" spans="1:26" x14ac:dyDescent="0.35">
      <c r="A782" s="24" t="str">
        <f>+IF(B782&lt;&gt;'Terminal Handling Charge'!$B$3,"",IF(COUNTIF(B:B,B782)&gt;0,COUNTIF(B$3:B782,B782),""))</f>
        <v/>
      </c>
      <c r="B782" s="24" t="str">
        <f t="shared" si="25"/>
        <v>Terminal Handling Charge - DestinationJapan</v>
      </c>
      <c r="C782" s="24" t="s">
        <v>122</v>
      </c>
      <c r="D782" s="24" t="s">
        <v>747</v>
      </c>
      <c r="E782" s="1" t="s">
        <v>100</v>
      </c>
      <c r="F782" s="12" t="s">
        <v>756</v>
      </c>
      <c r="G782" s="13">
        <v>44866</v>
      </c>
      <c r="H782" s="11" t="s">
        <v>18</v>
      </c>
      <c r="I782" s="11" t="s">
        <v>18</v>
      </c>
      <c r="J782" s="11" t="s">
        <v>18</v>
      </c>
      <c r="K782" s="11" t="s">
        <v>19</v>
      </c>
      <c r="L782" s="11" t="s">
        <v>19</v>
      </c>
      <c r="M782" s="11" t="s">
        <v>19</v>
      </c>
      <c r="N782" s="11" t="s">
        <v>19</v>
      </c>
      <c r="O782" s="11" t="s">
        <v>121</v>
      </c>
      <c r="P782" s="11" t="s">
        <v>122</v>
      </c>
      <c r="Q782" s="11" t="s">
        <v>122</v>
      </c>
      <c r="R782" s="11" t="s">
        <v>20</v>
      </c>
      <c r="S782" s="20">
        <v>40</v>
      </c>
      <c r="T782" s="11" t="s">
        <v>21</v>
      </c>
      <c r="U782" s="11" t="s">
        <v>22</v>
      </c>
      <c r="V782" s="11" t="s">
        <v>22</v>
      </c>
      <c r="W782" s="11" t="s">
        <v>23</v>
      </c>
      <c r="X782" s="11" t="s">
        <v>123</v>
      </c>
      <c r="Y782">
        <v>49000</v>
      </c>
      <c r="Z782" t="e">
        <f t="shared" si="26"/>
        <v>#REF!</v>
      </c>
    </row>
    <row r="783" spans="1:26" x14ac:dyDescent="0.35">
      <c r="A783" s="24" t="str">
        <f>+IF(B783&lt;&gt;'Terminal Handling Charge'!$B$3,"",IF(COUNTIF(B:B,B783)&gt;0,COUNTIF(B$3:B783,B783),""))</f>
        <v/>
      </c>
      <c r="B783" s="24" t="str">
        <f t="shared" si="25"/>
        <v>Terminal Handling Charge - DestinationJapan</v>
      </c>
      <c r="C783" s="24" t="s">
        <v>122</v>
      </c>
      <c r="D783" s="24" t="s">
        <v>747</v>
      </c>
      <c r="E783" s="1" t="s">
        <v>100</v>
      </c>
      <c r="F783" s="12" t="s">
        <v>756</v>
      </c>
      <c r="G783" s="13">
        <v>44866</v>
      </c>
      <c r="H783" s="11" t="s">
        <v>18</v>
      </c>
      <c r="I783" s="11" t="s">
        <v>18</v>
      </c>
      <c r="J783" s="11" t="s">
        <v>18</v>
      </c>
      <c r="K783" s="11" t="s">
        <v>19</v>
      </c>
      <c r="L783" s="11" t="s">
        <v>19</v>
      </c>
      <c r="M783" s="11" t="s">
        <v>19</v>
      </c>
      <c r="N783" s="11" t="s">
        <v>19</v>
      </c>
      <c r="O783" s="11" t="s">
        <v>121</v>
      </c>
      <c r="P783" s="11" t="s">
        <v>122</v>
      </c>
      <c r="Q783" s="11" t="s">
        <v>122</v>
      </c>
      <c r="R783" s="11" t="s">
        <v>65</v>
      </c>
      <c r="S783" s="20">
        <v>45</v>
      </c>
      <c r="T783" s="11" t="s">
        <v>21</v>
      </c>
      <c r="U783" s="11" t="s">
        <v>22</v>
      </c>
      <c r="V783" s="11" t="s">
        <v>22</v>
      </c>
      <c r="W783" s="11" t="s">
        <v>23</v>
      </c>
      <c r="X783" s="11" t="s">
        <v>123</v>
      </c>
      <c r="Y783">
        <v>49000</v>
      </c>
      <c r="Z783" t="e">
        <f t="shared" si="26"/>
        <v>#REF!</v>
      </c>
    </row>
    <row r="784" spans="1:26" x14ac:dyDescent="0.35">
      <c r="A784" s="24" t="str">
        <f>+IF(B784&lt;&gt;'Terminal Handling Charge'!$B$3,"",IF(COUNTIF(B:B,B784)&gt;0,COUNTIF(B$3:B784,B784),""))</f>
        <v/>
      </c>
      <c r="B784" s="24" t="str">
        <f t="shared" si="25"/>
        <v>Terminal Handling Charge - DestinationJapan</v>
      </c>
      <c r="C784" s="24" t="s">
        <v>122</v>
      </c>
      <c r="D784" s="24" t="s">
        <v>747</v>
      </c>
      <c r="E784" s="1" t="s">
        <v>100</v>
      </c>
      <c r="F784" s="12" t="s">
        <v>756</v>
      </c>
      <c r="G784" s="13">
        <v>44866</v>
      </c>
      <c r="H784" s="11" t="s">
        <v>18</v>
      </c>
      <c r="I784" s="11" t="s">
        <v>18</v>
      </c>
      <c r="J784" s="11" t="s">
        <v>18</v>
      </c>
      <c r="K784" s="11" t="s">
        <v>19</v>
      </c>
      <c r="L784" s="11" t="s">
        <v>19</v>
      </c>
      <c r="M784" s="11" t="s">
        <v>19</v>
      </c>
      <c r="N784" s="11" t="s">
        <v>19</v>
      </c>
      <c r="O784" s="11" t="s">
        <v>121</v>
      </c>
      <c r="P784" s="11" t="s">
        <v>122</v>
      </c>
      <c r="Q784" s="11" t="s">
        <v>122</v>
      </c>
      <c r="R784" s="11" t="s">
        <v>762</v>
      </c>
      <c r="S784" s="20">
        <v>20</v>
      </c>
      <c r="T784" s="11" t="s">
        <v>28</v>
      </c>
      <c r="U784" s="11" t="s">
        <v>22</v>
      </c>
      <c r="V784" s="11" t="s">
        <v>22</v>
      </c>
      <c r="W784" s="11" t="s">
        <v>23</v>
      </c>
      <c r="X784" s="11" t="s">
        <v>123</v>
      </c>
      <c r="Y784">
        <v>43000</v>
      </c>
      <c r="Z784" t="e">
        <f t="shared" si="26"/>
        <v>#REF!</v>
      </c>
    </row>
    <row r="785" spans="1:26" x14ac:dyDescent="0.35">
      <c r="A785" s="24" t="str">
        <f>+IF(B785&lt;&gt;'Terminal Handling Charge'!$B$3,"",IF(COUNTIF(B:B,B785)&gt;0,COUNTIF(B$3:B785,B785),""))</f>
        <v/>
      </c>
      <c r="B785" s="24" t="str">
        <f t="shared" si="25"/>
        <v>Terminal Handling Charge - DestinationJapan</v>
      </c>
      <c r="C785" s="24" t="s">
        <v>122</v>
      </c>
      <c r="D785" s="24" t="s">
        <v>747</v>
      </c>
      <c r="E785" s="1" t="s">
        <v>100</v>
      </c>
      <c r="F785" s="12" t="s">
        <v>756</v>
      </c>
      <c r="G785" s="13">
        <v>44866</v>
      </c>
      <c r="H785" s="11" t="s">
        <v>18</v>
      </c>
      <c r="I785" s="11" t="s">
        <v>18</v>
      </c>
      <c r="J785" s="11" t="s">
        <v>18</v>
      </c>
      <c r="K785" s="11" t="s">
        <v>19</v>
      </c>
      <c r="L785" s="11" t="s">
        <v>19</v>
      </c>
      <c r="M785" s="11" t="s">
        <v>19</v>
      </c>
      <c r="N785" s="11" t="s">
        <v>19</v>
      </c>
      <c r="O785" s="11" t="s">
        <v>121</v>
      </c>
      <c r="P785" s="11" t="s">
        <v>122</v>
      </c>
      <c r="Q785" s="11" t="s">
        <v>122</v>
      </c>
      <c r="R785" s="11" t="s">
        <v>38</v>
      </c>
      <c r="S785" s="20">
        <v>40</v>
      </c>
      <c r="T785" s="11" t="s">
        <v>28</v>
      </c>
      <c r="U785" s="11" t="s">
        <v>22</v>
      </c>
      <c r="V785" s="11" t="s">
        <v>22</v>
      </c>
      <c r="W785" s="11" t="s">
        <v>23</v>
      </c>
      <c r="X785" s="11" t="s">
        <v>123</v>
      </c>
      <c r="Y785">
        <v>62000</v>
      </c>
      <c r="Z785" t="e">
        <f t="shared" si="26"/>
        <v>#REF!</v>
      </c>
    </row>
    <row r="786" spans="1:26" x14ac:dyDescent="0.35">
      <c r="A786" s="24" t="str">
        <f>+IF(B786&lt;&gt;'Terminal Handling Charge'!$B$3,"",IF(COUNTIF(B:B,B786)&gt;0,COUNTIF(B$3:B786,B786),""))</f>
        <v/>
      </c>
      <c r="B786" s="24" t="str">
        <f t="shared" si="25"/>
        <v>Terminal Handling Charge - DestinationTurkey</v>
      </c>
      <c r="C786" s="30" t="s">
        <v>621</v>
      </c>
      <c r="D786" s="24" t="s">
        <v>747</v>
      </c>
      <c r="E786" s="24" t="s">
        <v>17</v>
      </c>
      <c r="F786" s="12" t="s">
        <v>31</v>
      </c>
      <c r="G786" s="13">
        <v>44866</v>
      </c>
      <c r="H786" s="11" t="s">
        <v>18</v>
      </c>
      <c r="I786" s="11" t="s">
        <v>18</v>
      </c>
      <c r="J786" s="11" t="s">
        <v>18</v>
      </c>
      <c r="K786" s="11" t="s">
        <v>19</v>
      </c>
      <c r="L786" s="11" t="s">
        <v>19</v>
      </c>
      <c r="M786" s="11" t="s">
        <v>19</v>
      </c>
      <c r="N786" s="11" t="s">
        <v>19</v>
      </c>
      <c r="O786" s="11" t="s">
        <v>236</v>
      </c>
      <c r="P786" s="11" t="s">
        <v>237</v>
      </c>
      <c r="Q786" s="11" t="s">
        <v>621</v>
      </c>
      <c r="R786" s="11" t="s">
        <v>30</v>
      </c>
      <c r="S786" s="11" t="s">
        <v>30</v>
      </c>
      <c r="T786" s="11" t="s">
        <v>34</v>
      </c>
      <c r="U786" s="11" t="s">
        <v>22</v>
      </c>
      <c r="V786" s="11" t="s">
        <v>22</v>
      </c>
      <c r="W786" s="11" t="s">
        <v>23</v>
      </c>
      <c r="X786" s="11" t="s">
        <v>24</v>
      </c>
      <c r="Y786">
        <v>490</v>
      </c>
      <c r="Z786" t="e">
        <f t="shared" si="26"/>
        <v>#REF!</v>
      </c>
    </row>
    <row r="787" spans="1:26" x14ac:dyDescent="0.35">
      <c r="A787" s="24" t="str">
        <f>+IF(B787&lt;&gt;'Terminal Handling Charge'!$B$3,"",IF(COUNTIF(B:B,B787)&gt;0,COUNTIF(B$3:B787,B787),""))</f>
        <v/>
      </c>
      <c r="B787" s="24" t="str">
        <f t="shared" si="25"/>
        <v>Terminal Handling Charge - DestinationTurkey</v>
      </c>
      <c r="C787" s="30" t="s">
        <v>621</v>
      </c>
      <c r="D787" s="24" t="s">
        <v>747</v>
      </c>
      <c r="E787" s="24" t="s">
        <v>17</v>
      </c>
      <c r="F787" s="12" t="s">
        <v>31</v>
      </c>
      <c r="G787" s="13">
        <v>44866</v>
      </c>
      <c r="H787" s="11" t="s">
        <v>18</v>
      </c>
      <c r="I787" s="11" t="s">
        <v>18</v>
      </c>
      <c r="J787" s="11" t="s">
        <v>18</v>
      </c>
      <c r="K787" s="11" t="s">
        <v>19</v>
      </c>
      <c r="L787" s="11" t="s">
        <v>19</v>
      </c>
      <c r="M787" s="11" t="s">
        <v>19</v>
      </c>
      <c r="N787" s="11" t="s">
        <v>19</v>
      </c>
      <c r="O787" s="11" t="s">
        <v>236</v>
      </c>
      <c r="P787" s="11" t="s">
        <v>237</v>
      </c>
      <c r="Q787" s="11" t="s">
        <v>621</v>
      </c>
      <c r="R787" s="11" t="s">
        <v>27</v>
      </c>
      <c r="S787" s="11" t="s">
        <v>27</v>
      </c>
      <c r="T787" s="11" t="s">
        <v>34</v>
      </c>
      <c r="U787" s="11" t="s">
        <v>22</v>
      </c>
      <c r="V787" s="11" t="s">
        <v>22</v>
      </c>
      <c r="W787" s="11" t="s">
        <v>23</v>
      </c>
      <c r="X787" s="11" t="s">
        <v>24</v>
      </c>
      <c r="Y787">
        <v>490</v>
      </c>
      <c r="Z787" t="e">
        <f t="shared" si="26"/>
        <v>#REF!</v>
      </c>
    </row>
    <row r="788" spans="1:26" x14ac:dyDescent="0.35">
      <c r="A788" s="24" t="str">
        <f>+IF(B788&lt;&gt;'Terminal Handling Charge'!$B$3,"",IF(COUNTIF(B:B,B788)&gt;0,COUNTIF(B$3:B788,B788),""))</f>
        <v/>
      </c>
      <c r="B788" s="24" t="str">
        <f t="shared" si="25"/>
        <v>Terminal Handling Charge - DestinationTurkey</v>
      </c>
      <c r="C788" s="30" t="s">
        <v>621</v>
      </c>
      <c r="D788" s="24" t="s">
        <v>747</v>
      </c>
      <c r="E788" s="24" t="s">
        <v>17</v>
      </c>
      <c r="F788" s="12" t="s">
        <v>31</v>
      </c>
      <c r="G788" s="13">
        <v>44866</v>
      </c>
      <c r="H788" s="11" t="s">
        <v>18</v>
      </c>
      <c r="I788" s="11" t="s">
        <v>18</v>
      </c>
      <c r="J788" s="11" t="s">
        <v>18</v>
      </c>
      <c r="K788" s="11" t="s">
        <v>19</v>
      </c>
      <c r="L788" s="11" t="s">
        <v>19</v>
      </c>
      <c r="M788" s="11" t="s">
        <v>19</v>
      </c>
      <c r="N788" s="11" t="s">
        <v>19</v>
      </c>
      <c r="O788" s="11" t="s">
        <v>236</v>
      </c>
      <c r="P788" s="11" t="s">
        <v>237</v>
      </c>
      <c r="Q788" s="11" t="s">
        <v>621</v>
      </c>
      <c r="R788" s="11" t="s">
        <v>30</v>
      </c>
      <c r="S788" s="11" t="s">
        <v>30</v>
      </c>
      <c r="T788" s="11" t="s">
        <v>21</v>
      </c>
      <c r="U788" s="11" t="s">
        <v>22</v>
      </c>
      <c r="V788" s="11" t="s">
        <v>22</v>
      </c>
      <c r="W788" s="11" t="s">
        <v>23</v>
      </c>
      <c r="X788" s="11" t="s">
        <v>24</v>
      </c>
      <c r="Y788">
        <v>385</v>
      </c>
      <c r="Z788" t="e">
        <f t="shared" si="26"/>
        <v>#REF!</v>
      </c>
    </row>
    <row r="789" spans="1:26" x14ac:dyDescent="0.35">
      <c r="A789" s="24" t="str">
        <f>+IF(B789&lt;&gt;'Terminal Handling Charge'!$B$3,"",IF(COUNTIF(B:B,B789)&gt;0,COUNTIF(B$3:B789,B789),""))</f>
        <v/>
      </c>
      <c r="B789" s="24" t="str">
        <f t="shared" si="25"/>
        <v>Terminal Handling Charge - DestinationTurkey</v>
      </c>
      <c r="C789" s="30" t="s">
        <v>621</v>
      </c>
      <c r="D789" s="24" t="s">
        <v>747</v>
      </c>
      <c r="E789" s="24" t="s">
        <v>17</v>
      </c>
      <c r="F789" s="12" t="s">
        <v>31</v>
      </c>
      <c r="G789" s="13">
        <v>44866</v>
      </c>
      <c r="H789" s="11" t="s">
        <v>18</v>
      </c>
      <c r="I789" s="11" t="s">
        <v>18</v>
      </c>
      <c r="J789" s="11" t="s">
        <v>18</v>
      </c>
      <c r="K789" s="11" t="s">
        <v>19</v>
      </c>
      <c r="L789" s="11" t="s">
        <v>19</v>
      </c>
      <c r="M789" s="11" t="s">
        <v>19</v>
      </c>
      <c r="N789" s="11" t="s">
        <v>19</v>
      </c>
      <c r="O789" s="11" t="s">
        <v>236</v>
      </c>
      <c r="P789" s="11" t="s">
        <v>237</v>
      </c>
      <c r="Q789" s="11" t="s">
        <v>621</v>
      </c>
      <c r="R789" s="11" t="s">
        <v>27</v>
      </c>
      <c r="S789" s="11" t="s">
        <v>27</v>
      </c>
      <c r="T789" s="11" t="s">
        <v>28</v>
      </c>
      <c r="U789" s="11" t="s">
        <v>22</v>
      </c>
      <c r="V789" s="11" t="s">
        <v>22</v>
      </c>
      <c r="W789" s="11" t="s">
        <v>23</v>
      </c>
      <c r="X789" s="11" t="s">
        <v>24</v>
      </c>
      <c r="Y789">
        <v>490</v>
      </c>
      <c r="Z789" t="e">
        <f t="shared" si="26"/>
        <v>#REF!</v>
      </c>
    </row>
    <row r="790" spans="1:26" x14ac:dyDescent="0.35">
      <c r="A790" s="24" t="str">
        <f>+IF(B790&lt;&gt;'Terminal Handling Charge'!$B$3,"",IF(COUNTIF(B:B,B790)&gt;0,COUNTIF(B$3:B790,B790),""))</f>
        <v/>
      </c>
      <c r="B790" s="24" t="str">
        <f t="shared" si="25"/>
        <v>Terminal Handling Charge - DestinationTurkey</v>
      </c>
      <c r="C790" s="30" t="s">
        <v>621</v>
      </c>
      <c r="D790" s="24" t="s">
        <v>747</v>
      </c>
      <c r="E790" s="24" t="s">
        <v>17</v>
      </c>
      <c r="F790" s="12" t="s">
        <v>31</v>
      </c>
      <c r="G790" s="13">
        <v>44866</v>
      </c>
      <c r="H790" s="11" t="s">
        <v>18</v>
      </c>
      <c r="I790" s="11" t="s">
        <v>18</v>
      </c>
      <c r="J790" s="11" t="s">
        <v>18</v>
      </c>
      <c r="K790" s="11" t="s">
        <v>19</v>
      </c>
      <c r="L790" s="11" t="s">
        <v>19</v>
      </c>
      <c r="M790" s="11" t="s">
        <v>19</v>
      </c>
      <c r="N790" s="11" t="s">
        <v>19</v>
      </c>
      <c r="O790" s="11" t="s">
        <v>168</v>
      </c>
      <c r="P790" s="11" t="s">
        <v>169</v>
      </c>
      <c r="Q790" s="11" t="s">
        <v>621</v>
      </c>
      <c r="R790" s="11" t="s">
        <v>30</v>
      </c>
      <c r="S790" s="11" t="s">
        <v>30</v>
      </c>
      <c r="T790" s="11" t="s">
        <v>34</v>
      </c>
      <c r="U790" s="11" t="s">
        <v>22</v>
      </c>
      <c r="V790" s="11" t="s">
        <v>22</v>
      </c>
      <c r="W790" s="11" t="s">
        <v>23</v>
      </c>
      <c r="X790" s="11" t="s">
        <v>24</v>
      </c>
      <c r="Y790">
        <v>505</v>
      </c>
      <c r="Z790" t="e">
        <f t="shared" si="26"/>
        <v>#REF!</v>
      </c>
    </row>
    <row r="791" spans="1:26" x14ac:dyDescent="0.35">
      <c r="A791" s="24" t="str">
        <f>+IF(B791&lt;&gt;'Terminal Handling Charge'!$B$3,"",IF(COUNTIF(B:B,B791)&gt;0,COUNTIF(B$3:B791,B791),""))</f>
        <v/>
      </c>
      <c r="B791" s="24" t="str">
        <f t="shared" si="25"/>
        <v>Terminal Handling Charge - DestinationTurkey</v>
      </c>
      <c r="C791" s="30" t="s">
        <v>621</v>
      </c>
      <c r="D791" s="24" t="s">
        <v>747</v>
      </c>
      <c r="E791" s="24" t="s">
        <v>17</v>
      </c>
      <c r="F791" s="12" t="s">
        <v>31</v>
      </c>
      <c r="G791" s="13">
        <v>44866</v>
      </c>
      <c r="H791" s="11" t="s">
        <v>18</v>
      </c>
      <c r="I791" s="11" t="s">
        <v>18</v>
      </c>
      <c r="J791" s="11" t="s">
        <v>18</v>
      </c>
      <c r="K791" s="11" t="s">
        <v>19</v>
      </c>
      <c r="L791" s="11" t="s">
        <v>19</v>
      </c>
      <c r="M791" s="11" t="s">
        <v>19</v>
      </c>
      <c r="N791" s="11" t="s">
        <v>19</v>
      </c>
      <c r="O791" s="11" t="s">
        <v>168</v>
      </c>
      <c r="P791" s="11" t="s">
        <v>169</v>
      </c>
      <c r="Q791" s="11" t="s">
        <v>621</v>
      </c>
      <c r="R791" s="11" t="s">
        <v>27</v>
      </c>
      <c r="S791" s="11" t="s">
        <v>27</v>
      </c>
      <c r="T791" s="11" t="s">
        <v>34</v>
      </c>
      <c r="U791" s="11" t="s">
        <v>22</v>
      </c>
      <c r="V791" s="11" t="s">
        <v>22</v>
      </c>
      <c r="W791" s="11" t="s">
        <v>23</v>
      </c>
      <c r="X791" s="11" t="s">
        <v>24</v>
      </c>
      <c r="Y791">
        <v>505</v>
      </c>
      <c r="Z791" t="e">
        <f t="shared" si="26"/>
        <v>#REF!</v>
      </c>
    </row>
    <row r="792" spans="1:26" x14ac:dyDescent="0.35">
      <c r="A792" s="24" t="str">
        <f>+IF(B792&lt;&gt;'Terminal Handling Charge'!$B$3,"",IF(COUNTIF(B:B,B792)&gt;0,COUNTIF(B$3:B792,B792),""))</f>
        <v/>
      </c>
      <c r="B792" s="24" t="str">
        <f t="shared" si="25"/>
        <v>Terminal Handling Charge - DestinationTurkey</v>
      </c>
      <c r="C792" s="30" t="s">
        <v>621</v>
      </c>
      <c r="D792" s="24" t="s">
        <v>747</v>
      </c>
      <c r="E792" s="24" t="s">
        <v>17</v>
      </c>
      <c r="F792" s="12" t="s">
        <v>31</v>
      </c>
      <c r="G792" s="13">
        <v>44866</v>
      </c>
      <c r="H792" s="11" t="s">
        <v>18</v>
      </c>
      <c r="I792" s="11" t="s">
        <v>18</v>
      </c>
      <c r="J792" s="11" t="s">
        <v>18</v>
      </c>
      <c r="K792" s="11" t="s">
        <v>19</v>
      </c>
      <c r="L792" s="11" t="s">
        <v>19</v>
      </c>
      <c r="M792" s="11" t="s">
        <v>19</v>
      </c>
      <c r="N792" s="11" t="s">
        <v>19</v>
      </c>
      <c r="O792" s="11" t="s">
        <v>168</v>
      </c>
      <c r="P792" s="11" t="s">
        <v>169</v>
      </c>
      <c r="Q792" s="11" t="s">
        <v>621</v>
      </c>
      <c r="R792" s="11" t="s">
        <v>30</v>
      </c>
      <c r="S792" s="11" t="s">
        <v>30</v>
      </c>
      <c r="T792" s="11" t="s">
        <v>21</v>
      </c>
      <c r="U792" s="11" t="s">
        <v>22</v>
      </c>
      <c r="V792" s="11" t="s">
        <v>22</v>
      </c>
      <c r="W792" s="11" t="s">
        <v>23</v>
      </c>
      <c r="X792" s="11" t="s">
        <v>24</v>
      </c>
      <c r="Y792">
        <v>395</v>
      </c>
      <c r="Z792" t="e">
        <f t="shared" si="26"/>
        <v>#REF!</v>
      </c>
    </row>
    <row r="793" spans="1:26" x14ac:dyDescent="0.35">
      <c r="A793" s="24" t="str">
        <f>+IF(B793&lt;&gt;'Terminal Handling Charge'!$B$3,"",IF(COUNTIF(B:B,B793)&gt;0,COUNTIF(B$3:B793,B793),""))</f>
        <v/>
      </c>
      <c r="B793" s="24" t="str">
        <f t="shared" si="25"/>
        <v>Terminal Handling Charge - DestinationTurkey</v>
      </c>
      <c r="C793" s="30" t="s">
        <v>621</v>
      </c>
      <c r="D793" s="24" t="s">
        <v>747</v>
      </c>
      <c r="E793" s="24" t="s">
        <v>17</v>
      </c>
      <c r="F793" s="12" t="s">
        <v>31</v>
      </c>
      <c r="G793" s="13">
        <v>44866</v>
      </c>
      <c r="H793" s="11" t="s">
        <v>18</v>
      </c>
      <c r="I793" s="11" t="s">
        <v>18</v>
      </c>
      <c r="J793" s="11" t="s">
        <v>18</v>
      </c>
      <c r="K793" s="11" t="s">
        <v>19</v>
      </c>
      <c r="L793" s="11" t="s">
        <v>19</v>
      </c>
      <c r="M793" s="11" t="s">
        <v>19</v>
      </c>
      <c r="N793" s="11" t="s">
        <v>19</v>
      </c>
      <c r="O793" s="11" t="s">
        <v>168</v>
      </c>
      <c r="P793" s="11" t="s">
        <v>169</v>
      </c>
      <c r="Q793" s="11" t="s">
        <v>621</v>
      </c>
      <c r="R793" s="11" t="s">
        <v>27</v>
      </c>
      <c r="S793" s="11" t="s">
        <v>27</v>
      </c>
      <c r="T793" s="11" t="s">
        <v>28</v>
      </c>
      <c r="U793" s="11" t="s">
        <v>22</v>
      </c>
      <c r="V793" s="11" t="s">
        <v>22</v>
      </c>
      <c r="W793" s="11" t="s">
        <v>23</v>
      </c>
      <c r="X793" s="11" t="s">
        <v>24</v>
      </c>
      <c r="Y793">
        <v>505</v>
      </c>
      <c r="Z793" t="e">
        <f t="shared" si="26"/>
        <v>#REF!</v>
      </c>
    </row>
    <row r="794" spans="1:26" x14ac:dyDescent="0.35">
      <c r="A794" s="24" t="str">
        <f>+IF(B794&lt;&gt;'Terminal Handling Charge'!$B$3,"",IF(COUNTIF(B:B,B794)&gt;0,COUNTIF(B$3:B794,B794),""))</f>
        <v/>
      </c>
      <c r="B794" s="24" t="str">
        <f t="shared" si="25"/>
        <v>Terminal Handling Charge - DestinationItaly</v>
      </c>
      <c r="C794" s="24" t="s">
        <v>622</v>
      </c>
      <c r="D794" s="24" t="s">
        <v>747</v>
      </c>
      <c r="E794" s="1" t="s">
        <v>750</v>
      </c>
      <c r="F794" s="12" t="s">
        <v>31</v>
      </c>
      <c r="G794" s="13">
        <v>44866</v>
      </c>
      <c r="H794" s="11" t="s">
        <v>18</v>
      </c>
      <c r="I794" s="11" t="s">
        <v>18</v>
      </c>
      <c r="J794" s="11" t="s">
        <v>18</v>
      </c>
      <c r="K794" s="11" t="s">
        <v>19</v>
      </c>
      <c r="L794" s="11" t="s">
        <v>19</v>
      </c>
      <c r="M794" s="11" t="s">
        <v>19</v>
      </c>
      <c r="N794" s="11" t="s">
        <v>19</v>
      </c>
      <c r="O794" s="11" t="s">
        <v>149</v>
      </c>
      <c r="P794" s="11" t="s">
        <v>622</v>
      </c>
      <c r="Q794" s="11" t="s">
        <v>622</v>
      </c>
      <c r="R794" s="11" t="s">
        <v>30</v>
      </c>
      <c r="S794" s="20" t="s">
        <v>30</v>
      </c>
      <c r="T794" s="11" t="s">
        <v>34</v>
      </c>
      <c r="U794" s="11" t="s">
        <v>22</v>
      </c>
      <c r="V794" s="11" t="s">
        <v>22</v>
      </c>
      <c r="W794" s="11" t="s">
        <v>23</v>
      </c>
      <c r="X794" s="11" t="s">
        <v>31</v>
      </c>
      <c r="Y794">
        <v>290</v>
      </c>
      <c r="Z794" t="e">
        <f t="shared" si="26"/>
        <v>#REF!</v>
      </c>
    </row>
    <row r="795" spans="1:26" x14ac:dyDescent="0.35">
      <c r="A795" s="24" t="str">
        <f>+IF(B795&lt;&gt;'Terminal Handling Charge'!$B$3,"",IF(COUNTIF(B:B,B795)&gt;0,COUNTIF(B$3:B795,B795),""))</f>
        <v/>
      </c>
      <c r="B795" s="24" t="str">
        <f t="shared" si="25"/>
        <v>Terminal Handling Charge - DestinationItaly</v>
      </c>
      <c r="C795" s="24" t="s">
        <v>622</v>
      </c>
      <c r="D795" s="24" t="s">
        <v>747</v>
      </c>
      <c r="E795" s="1" t="s">
        <v>750</v>
      </c>
      <c r="F795" s="12" t="s">
        <v>31</v>
      </c>
      <c r="G795" s="13">
        <v>44866</v>
      </c>
      <c r="H795" s="11" t="s">
        <v>18</v>
      </c>
      <c r="I795" s="11" t="s">
        <v>18</v>
      </c>
      <c r="J795" s="11" t="s">
        <v>18</v>
      </c>
      <c r="K795" s="11" t="s">
        <v>19</v>
      </c>
      <c r="L795" s="11" t="s">
        <v>19</v>
      </c>
      <c r="M795" s="11" t="s">
        <v>19</v>
      </c>
      <c r="N795" s="11" t="s">
        <v>19</v>
      </c>
      <c r="O795" s="11" t="s">
        <v>149</v>
      </c>
      <c r="P795" s="11" t="s">
        <v>622</v>
      </c>
      <c r="Q795" s="11" t="s">
        <v>622</v>
      </c>
      <c r="R795" s="11" t="s">
        <v>30</v>
      </c>
      <c r="S795" s="20" t="s">
        <v>30</v>
      </c>
      <c r="T795" s="11" t="s">
        <v>21</v>
      </c>
      <c r="U795" s="11" t="s">
        <v>22</v>
      </c>
      <c r="V795" s="11" t="s">
        <v>22</v>
      </c>
      <c r="W795" s="11" t="s">
        <v>23</v>
      </c>
      <c r="X795" s="11" t="s">
        <v>31</v>
      </c>
      <c r="Y795">
        <v>215</v>
      </c>
      <c r="Z795" t="e">
        <f t="shared" si="26"/>
        <v>#REF!</v>
      </c>
    </row>
    <row r="796" spans="1:26" x14ac:dyDescent="0.35">
      <c r="A796" s="24" t="str">
        <f>+IF(B796&lt;&gt;'Terminal Handling Charge'!$B$3,"",IF(COUNTIF(B:B,B796)&gt;0,COUNTIF(B$3:B796,B796),""))</f>
        <v/>
      </c>
      <c r="B796" s="24" t="str">
        <f t="shared" si="25"/>
        <v>Terminal Handling Charge - DestinationItaly</v>
      </c>
      <c r="C796" s="24" t="s">
        <v>622</v>
      </c>
      <c r="D796" s="24" t="s">
        <v>747</v>
      </c>
      <c r="E796" s="1" t="s">
        <v>750</v>
      </c>
      <c r="F796" s="12" t="s">
        <v>31</v>
      </c>
      <c r="G796" s="13">
        <v>44866</v>
      </c>
      <c r="H796" s="11" t="s">
        <v>18</v>
      </c>
      <c r="I796" s="11" t="s">
        <v>18</v>
      </c>
      <c r="J796" s="11" t="s">
        <v>18</v>
      </c>
      <c r="K796" s="11" t="s">
        <v>19</v>
      </c>
      <c r="L796" s="11" t="s">
        <v>19</v>
      </c>
      <c r="M796" s="11" t="s">
        <v>19</v>
      </c>
      <c r="N796" s="11" t="s">
        <v>19</v>
      </c>
      <c r="O796" s="11" t="s">
        <v>149</v>
      </c>
      <c r="P796" s="11" t="s">
        <v>622</v>
      </c>
      <c r="Q796" s="11" t="s">
        <v>622</v>
      </c>
      <c r="R796" s="11" t="s">
        <v>27</v>
      </c>
      <c r="S796" s="20" t="s">
        <v>27</v>
      </c>
      <c r="T796" s="11" t="s">
        <v>28</v>
      </c>
      <c r="U796" s="11" t="s">
        <v>22</v>
      </c>
      <c r="V796" s="11" t="s">
        <v>22</v>
      </c>
      <c r="W796" s="11" t="s">
        <v>23</v>
      </c>
      <c r="X796" s="11" t="s">
        <v>31</v>
      </c>
      <c r="Y796">
        <v>310</v>
      </c>
      <c r="Z796" t="e">
        <f t="shared" si="26"/>
        <v>#REF!</v>
      </c>
    </row>
    <row r="797" spans="1:26" x14ac:dyDescent="0.35">
      <c r="A797" s="24" t="str">
        <f>+IF(B797&lt;&gt;'Terminal Handling Charge'!$B$3,"",IF(COUNTIF(B:B,B797)&gt;0,COUNTIF(B$3:B797,B797),""))</f>
        <v/>
      </c>
      <c r="B797" s="24" t="str">
        <f t="shared" si="25"/>
        <v>Terminal Handling Charge - DestinationTurkey</v>
      </c>
      <c r="C797" s="30" t="s">
        <v>621</v>
      </c>
      <c r="D797" s="24" t="s">
        <v>747</v>
      </c>
      <c r="E797" s="24" t="s">
        <v>17</v>
      </c>
      <c r="F797" s="12" t="s">
        <v>31</v>
      </c>
      <c r="G797" s="13">
        <v>44866</v>
      </c>
      <c r="H797" s="11" t="s">
        <v>18</v>
      </c>
      <c r="I797" s="11" t="s">
        <v>18</v>
      </c>
      <c r="J797" s="11" t="s">
        <v>18</v>
      </c>
      <c r="K797" s="11" t="s">
        <v>19</v>
      </c>
      <c r="L797" s="11" t="s">
        <v>19</v>
      </c>
      <c r="M797" s="11" t="s">
        <v>19</v>
      </c>
      <c r="N797" s="11" t="s">
        <v>19</v>
      </c>
      <c r="O797" s="11" t="s">
        <v>128</v>
      </c>
      <c r="P797" s="11" t="s">
        <v>129</v>
      </c>
      <c r="Q797" s="11" t="s">
        <v>621</v>
      </c>
      <c r="R797" s="11" t="s">
        <v>30</v>
      </c>
      <c r="S797" s="11" t="s">
        <v>30</v>
      </c>
      <c r="T797" s="11" t="s">
        <v>34</v>
      </c>
      <c r="U797" s="11" t="s">
        <v>22</v>
      </c>
      <c r="V797" s="11" t="s">
        <v>22</v>
      </c>
      <c r="W797" s="11" t="s">
        <v>23</v>
      </c>
      <c r="X797" s="11" t="s">
        <v>24</v>
      </c>
      <c r="Y797">
        <v>355</v>
      </c>
      <c r="Z797" t="e">
        <f t="shared" si="26"/>
        <v>#REF!</v>
      </c>
    </row>
    <row r="798" spans="1:26" x14ac:dyDescent="0.35">
      <c r="A798" s="24" t="str">
        <f>+IF(B798&lt;&gt;'Terminal Handling Charge'!$B$3,"",IF(COUNTIF(B:B,B798)&gt;0,COUNTIF(B$3:B798,B798),""))</f>
        <v/>
      </c>
      <c r="B798" s="24" t="str">
        <f t="shared" si="25"/>
        <v>Terminal Handling Charge - DestinationTurkey</v>
      </c>
      <c r="C798" s="30" t="s">
        <v>621</v>
      </c>
      <c r="D798" s="24" t="s">
        <v>747</v>
      </c>
      <c r="E798" s="24" t="s">
        <v>17</v>
      </c>
      <c r="F798" s="12" t="s">
        <v>31</v>
      </c>
      <c r="G798" s="13">
        <v>44866</v>
      </c>
      <c r="H798" s="11" t="s">
        <v>18</v>
      </c>
      <c r="I798" s="11" t="s">
        <v>18</v>
      </c>
      <c r="J798" s="11" t="s">
        <v>18</v>
      </c>
      <c r="K798" s="11" t="s">
        <v>19</v>
      </c>
      <c r="L798" s="11" t="s">
        <v>19</v>
      </c>
      <c r="M798" s="11" t="s">
        <v>19</v>
      </c>
      <c r="N798" s="11" t="s">
        <v>19</v>
      </c>
      <c r="O798" s="11" t="s">
        <v>128</v>
      </c>
      <c r="P798" s="11" t="s">
        <v>129</v>
      </c>
      <c r="Q798" s="11" t="s">
        <v>621</v>
      </c>
      <c r="R798" s="11" t="s">
        <v>27</v>
      </c>
      <c r="S798" s="11" t="s">
        <v>27</v>
      </c>
      <c r="T798" s="11" t="s">
        <v>34</v>
      </c>
      <c r="U798" s="11" t="s">
        <v>22</v>
      </c>
      <c r="V798" s="11" t="s">
        <v>22</v>
      </c>
      <c r="W798" s="11" t="s">
        <v>23</v>
      </c>
      <c r="X798" s="11" t="s">
        <v>24</v>
      </c>
      <c r="Y798">
        <v>355</v>
      </c>
      <c r="Z798" t="e">
        <f t="shared" si="26"/>
        <v>#REF!</v>
      </c>
    </row>
    <row r="799" spans="1:26" x14ac:dyDescent="0.35">
      <c r="A799" s="24" t="str">
        <f>+IF(B799&lt;&gt;'Terminal Handling Charge'!$B$3,"",IF(COUNTIF(B:B,B799)&gt;0,COUNTIF(B$3:B799,B799),""))</f>
        <v/>
      </c>
      <c r="B799" s="24" t="str">
        <f t="shared" si="25"/>
        <v>Terminal Handling Charge - DestinationTurkey</v>
      </c>
      <c r="C799" s="30" t="s">
        <v>621</v>
      </c>
      <c r="D799" s="24" t="s">
        <v>747</v>
      </c>
      <c r="E799" s="24" t="s">
        <v>17</v>
      </c>
      <c r="F799" s="12" t="s">
        <v>31</v>
      </c>
      <c r="G799" s="13">
        <v>44866</v>
      </c>
      <c r="H799" s="11" t="s">
        <v>18</v>
      </c>
      <c r="I799" s="11" t="s">
        <v>18</v>
      </c>
      <c r="J799" s="11" t="s">
        <v>18</v>
      </c>
      <c r="K799" s="11" t="s">
        <v>19</v>
      </c>
      <c r="L799" s="11" t="s">
        <v>19</v>
      </c>
      <c r="M799" s="11" t="s">
        <v>19</v>
      </c>
      <c r="N799" s="11" t="s">
        <v>19</v>
      </c>
      <c r="O799" s="11" t="s">
        <v>128</v>
      </c>
      <c r="P799" s="11" t="s">
        <v>129</v>
      </c>
      <c r="Q799" s="11" t="s">
        <v>621</v>
      </c>
      <c r="R799" s="11" t="s">
        <v>30</v>
      </c>
      <c r="S799" s="11" t="s">
        <v>30</v>
      </c>
      <c r="T799" s="11" t="s">
        <v>21</v>
      </c>
      <c r="U799" s="11" t="s">
        <v>22</v>
      </c>
      <c r="V799" s="11" t="s">
        <v>22</v>
      </c>
      <c r="W799" s="11" t="s">
        <v>23</v>
      </c>
      <c r="X799" s="11" t="s">
        <v>24</v>
      </c>
      <c r="Y799">
        <v>245</v>
      </c>
      <c r="Z799" t="e">
        <f t="shared" si="26"/>
        <v>#REF!</v>
      </c>
    </row>
    <row r="800" spans="1:26" x14ac:dyDescent="0.35">
      <c r="A800" s="24" t="str">
        <f>+IF(B800&lt;&gt;'Terminal Handling Charge'!$B$3,"",IF(COUNTIF(B:B,B800)&gt;0,COUNTIF(B$3:B800,B800),""))</f>
        <v/>
      </c>
      <c r="B800" s="24" t="str">
        <f t="shared" si="25"/>
        <v>Terminal Handling Charge - DestinationTurkey</v>
      </c>
      <c r="C800" s="30" t="s">
        <v>621</v>
      </c>
      <c r="D800" s="24" t="s">
        <v>747</v>
      </c>
      <c r="E800" s="24" t="s">
        <v>17</v>
      </c>
      <c r="F800" s="12" t="s">
        <v>31</v>
      </c>
      <c r="G800" s="13">
        <v>44866</v>
      </c>
      <c r="H800" s="11" t="s">
        <v>18</v>
      </c>
      <c r="I800" s="11" t="s">
        <v>18</v>
      </c>
      <c r="J800" s="11" t="s">
        <v>18</v>
      </c>
      <c r="K800" s="11" t="s">
        <v>19</v>
      </c>
      <c r="L800" s="11" t="s">
        <v>19</v>
      </c>
      <c r="M800" s="11" t="s">
        <v>19</v>
      </c>
      <c r="N800" s="11" t="s">
        <v>19</v>
      </c>
      <c r="O800" s="11" t="s">
        <v>128</v>
      </c>
      <c r="P800" s="11" t="s">
        <v>129</v>
      </c>
      <c r="Q800" s="11" t="s">
        <v>621</v>
      </c>
      <c r="R800" s="11" t="s">
        <v>27</v>
      </c>
      <c r="S800" s="11" t="s">
        <v>27</v>
      </c>
      <c r="T800" s="11" t="s">
        <v>28</v>
      </c>
      <c r="U800" s="11" t="s">
        <v>22</v>
      </c>
      <c r="V800" s="11" t="s">
        <v>22</v>
      </c>
      <c r="W800" s="11" t="s">
        <v>23</v>
      </c>
      <c r="X800" s="11" t="s">
        <v>24</v>
      </c>
      <c r="Y800">
        <v>355</v>
      </c>
      <c r="Z800" t="e">
        <f t="shared" si="26"/>
        <v>#REF!</v>
      </c>
    </row>
    <row r="801" spans="1:26" x14ac:dyDescent="0.35">
      <c r="A801" s="24" t="str">
        <f>+IF(B801&lt;&gt;'Terminal Handling Charge'!$B$3,"",IF(COUNTIF(B:B,B801)&gt;0,COUNTIF(B$3:B801,B801),""))</f>
        <v/>
      </c>
      <c r="B801" s="24" t="str">
        <f t="shared" si="25"/>
        <v>Terminal Handling Charge - DestinationChile</v>
      </c>
      <c r="C801" s="24" t="s">
        <v>724</v>
      </c>
      <c r="D801" s="24" t="s">
        <v>747</v>
      </c>
      <c r="E801" s="1" t="s">
        <v>227</v>
      </c>
      <c r="F801" s="12" t="s">
        <v>757</v>
      </c>
      <c r="G801" s="13">
        <v>44866</v>
      </c>
      <c r="H801" s="11" t="s">
        <v>18</v>
      </c>
      <c r="I801" s="11" t="s">
        <v>18</v>
      </c>
      <c r="J801" s="11" t="s">
        <v>18</v>
      </c>
      <c r="K801" s="11" t="s">
        <v>19</v>
      </c>
      <c r="L801" s="11" t="s">
        <v>19</v>
      </c>
      <c r="M801" s="11" t="s">
        <v>19</v>
      </c>
      <c r="N801" s="11" t="s">
        <v>19</v>
      </c>
      <c r="O801" s="11" t="s">
        <v>579</v>
      </c>
      <c r="P801" s="11" t="s">
        <v>580</v>
      </c>
      <c r="Q801" s="11" t="s">
        <v>724</v>
      </c>
      <c r="R801" s="11" t="s">
        <v>30</v>
      </c>
      <c r="S801" s="20" t="s">
        <v>30</v>
      </c>
      <c r="T801" s="11" t="s">
        <v>21</v>
      </c>
      <c r="U801" s="11" t="s">
        <v>22</v>
      </c>
      <c r="V801" s="11" t="s">
        <v>22</v>
      </c>
      <c r="W801" s="11" t="s">
        <v>23</v>
      </c>
      <c r="X801" s="11" t="s">
        <v>24</v>
      </c>
      <c r="Y801">
        <v>140</v>
      </c>
      <c r="Z801" t="e">
        <f t="shared" si="26"/>
        <v>#REF!</v>
      </c>
    </row>
    <row r="802" spans="1:26" x14ac:dyDescent="0.35">
      <c r="A802" s="24" t="str">
        <f>+IF(B802&lt;&gt;'Terminal Handling Charge'!$B$3,"",IF(COUNTIF(B:B,B802)&gt;0,COUNTIF(B$3:B802,B802),""))</f>
        <v/>
      </c>
      <c r="B802" s="24" t="str">
        <f t="shared" si="25"/>
        <v>Terminal Handling Charge - DestinationChile</v>
      </c>
      <c r="C802" s="24" t="s">
        <v>724</v>
      </c>
      <c r="D802" s="24" t="s">
        <v>747</v>
      </c>
      <c r="E802" s="1" t="s">
        <v>227</v>
      </c>
      <c r="F802" s="12" t="s">
        <v>757</v>
      </c>
      <c r="G802" s="13">
        <v>44866</v>
      </c>
      <c r="H802" s="11" t="s">
        <v>18</v>
      </c>
      <c r="I802" s="11" t="s">
        <v>18</v>
      </c>
      <c r="J802" s="11" t="s">
        <v>18</v>
      </c>
      <c r="K802" s="11" t="s">
        <v>19</v>
      </c>
      <c r="L802" s="11" t="s">
        <v>19</v>
      </c>
      <c r="M802" s="11" t="s">
        <v>19</v>
      </c>
      <c r="N802" s="11" t="s">
        <v>19</v>
      </c>
      <c r="O802" s="11" t="s">
        <v>579</v>
      </c>
      <c r="P802" s="11" t="s">
        <v>580</v>
      </c>
      <c r="Q802" s="11" t="s">
        <v>724</v>
      </c>
      <c r="R802" s="11" t="s">
        <v>27</v>
      </c>
      <c r="S802" s="20" t="s">
        <v>27</v>
      </c>
      <c r="T802" s="11" t="s">
        <v>28</v>
      </c>
      <c r="U802" s="11" t="s">
        <v>22</v>
      </c>
      <c r="V802" s="11" t="s">
        <v>22</v>
      </c>
      <c r="W802" s="11" t="s">
        <v>23</v>
      </c>
      <c r="X802" s="11" t="s">
        <v>24</v>
      </c>
      <c r="Y802">
        <v>270</v>
      </c>
      <c r="Z802" t="e">
        <f t="shared" si="26"/>
        <v>#REF!</v>
      </c>
    </row>
    <row r="803" spans="1:26" x14ac:dyDescent="0.35">
      <c r="A803" s="24" t="str">
        <f>+IF(B803&lt;&gt;'Terminal Handling Charge'!$B$3,"",IF(COUNTIF(B:B,B803)&gt;0,COUNTIF(B$3:B803,B803),""))</f>
        <v/>
      </c>
      <c r="B803" s="24" t="str">
        <f t="shared" si="25"/>
        <v>Terminal Handling Charge - DestinationUnited Kingdom</v>
      </c>
      <c r="C803" s="24" t="s">
        <v>722</v>
      </c>
      <c r="D803" s="24" t="s">
        <v>747</v>
      </c>
      <c r="E803" s="1" t="s">
        <v>176</v>
      </c>
      <c r="F803" s="12" t="s">
        <v>31</v>
      </c>
      <c r="G803" s="13">
        <v>44866</v>
      </c>
      <c r="H803" s="11" t="s">
        <v>18</v>
      </c>
      <c r="I803" s="11" t="s">
        <v>18</v>
      </c>
      <c r="J803" s="11" t="s">
        <v>18</v>
      </c>
      <c r="K803" s="11" t="s">
        <v>19</v>
      </c>
      <c r="L803" s="11" t="s">
        <v>19</v>
      </c>
      <c r="M803" s="11" t="s">
        <v>19</v>
      </c>
      <c r="N803" s="11" t="s">
        <v>19</v>
      </c>
      <c r="O803" s="11" t="s">
        <v>485</v>
      </c>
      <c r="P803" s="11" t="s">
        <v>486</v>
      </c>
      <c r="Q803" s="11" t="s">
        <v>722</v>
      </c>
      <c r="R803" s="11" t="s">
        <v>30</v>
      </c>
      <c r="S803" s="20" t="s">
        <v>30</v>
      </c>
      <c r="T803" s="11" t="s">
        <v>21</v>
      </c>
      <c r="U803" s="11" t="s">
        <v>22</v>
      </c>
      <c r="V803" s="11" t="s">
        <v>22</v>
      </c>
      <c r="W803" s="11" t="s">
        <v>23</v>
      </c>
      <c r="X803" s="11" t="s">
        <v>222</v>
      </c>
      <c r="Y803">
        <v>188</v>
      </c>
      <c r="Z803" t="e">
        <f t="shared" si="26"/>
        <v>#REF!</v>
      </c>
    </row>
    <row r="804" spans="1:26" x14ac:dyDescent="0.35">
      <c r="A804" s="24" t="str">
        <f>+IF(B804&lt;&gt;'Terminal Handling Charge'!$B$3,"",IF(COUNTIF(B:B,B804)&gt;0,COUNTIF(B$3:B804,B804),""))</f>
        <v/>
      </c>
      <c r="B804" s="24" t="str">
        <f t="shared" si="25"/>
        <v>Terminal Handling Charge - DestinationUnited Kingdom</v>
      </c>
      <c r="C804" s="24" t="s">
        <v>722</v>
      </c>
      <c r="D804" s="24" t="s">
        <v>747</v>
      </c>
      <c r="E804" s="1" t="s">
        <v>176</v>
      </c>
      <c r="F804" s="12" t="s">
        <v>31</v>
      </c>
      <c r="G804" s="13">
        <v>44866</v>
      </c>
      <c r="H804" s="11" t="s">
        <v>18</v>
      </c>
      <c r="I804" s="11" t="s">
        <v>18</v>
      </c>
      <c r="J804" s="11" t="s">
        <v>18</v>
      </c>
      <c r="K804" s="11" t="s">
        <v>19</v>
      </c>
      <c r="L804" s="11" t="s">
        <v>19</v>
      </c>
      <c r="M804" s="11" t="s">
        <v>19</v>
      </c>
      <c r="N804" s="11" t="s">
        <v>19</v>
      </c>
      <c r="O804" s="11" t="s">
        <v>485</v>
      </c>
      <c r="P804" s="11" t="s">
        <v>486</v>
      </c>
      <c r="Q804" s="11" t="s">
        <v>722</v>
      </c>
      <c r="R804" s="11" t="s">
        <v>27</v>
      </c>
      <c r="S804" s="20" t="s">
        <v>27</v>
      </c>
      <c r="T804" s="11" t="s">
        <v>28</v>
      </c>
      <c r="U804" s="11" t="s">
        <v>22</v>
      </c>
      <c r="V804" s="11" t="s">
        <v>22</v>
      </c>
      <c r="W804" s="11" t="s">
        <v>23</v>
      </c>
      <c r="X804" s="11" t="s">
        <v>222</v>
      </c>
      <c r="Y804">
        <v>288</v>
      </c>
      <c r="Z804" t="e">
        <f t="shared" si="26"/>
        <v>#REF!</v>
      </c>
    </row>
    <row r="805" spans="1:26" x14ac:dyDescent="0.35">
      <c r="A805" s="24" t="str">
        <f>+IF(B805&lt;&gt;'Terminal Handling Charge'!$B$3,"",IF(COUNTIF(B:B,B805)&gt;0,COUNTIF(B$3:B805,B805),""))</f>
        <v/>
      </c>
      <c r="B805" s="24" t="str">
        <f t="shared" si="25"/>
        <v>Terminal Handling Charge - DestinationUnited Kingdom</v>
      </c>
      <c r="C805" s="24" t="s">
        <v>722</v>
      </c>
      <c r="D805" s="24" t="s">
        <v>747</v>
      </c>
      <c r="E805" s="1" t="s">
        <v>176</v>
      </c>
      <c r="F805" s="12" t="s">
        <v>31</v>
      </c>
      <c r="G805" s="13">
        <v>44866</v>
      </c>
      <c r="H805" s="11" t="s">
        <v>18</v>
      </c>
      <c r="I805" s="11" t="s">
        <v>18</v>
      </c>
      <c r="J805" s="11" t="s">
        <v>18</v>
      </c>
      <c r="K805" s="11" t="s">
        <v>19</v>
      </c>
      <c r="L805" s="11" t="s">
        <v>19</v>
      </c>
      <c r="M805" s="11" t="s">
        <v>19</v>
      </c>
      <c r="N805" s="11" t="s">
        <v>19</v>
      </c>
      <c r="O805" s="11" t="s">
        <v>529</v>
      </c>
      <c r="P805" s="11" t="s">
        <v>530</v>
      </c>
      <c r="Q805" s="11" t="s">
        <v>722</v>
      </c>
      <c r="R805" s="11" t="s">
        <v>30</v>
      </c>
      <c r="S805" s="20" t="s">
        <v>30</v>
      </c>
      <c r="T805" s="11" t="s">
        <v>21</v>
      </c>
      <c r="U805" s="11" t="s">
        <v>22</v>
      </c>
      <c r="V805" s="11" t="s">
        <v>22</v>
      </c>
      <c r="W805" s="11" t="s">
        <v>23</v>
      </c>
      <c r="X805" s="11" t="s">
        <v>222</v>
      </c>
      <c r="Y805">
        <v>188</v>
      </c>
      <c r="Z805" t="e">
        <f t="shared" si="26"/>
        <v>#REF!</v>
      </c>
    </row>
    <row r="806" spans="1:26" x14ac:dyDescent="0.35">
      <c r="A806" s="24" t="str">
        <f>+IF(B806&lt;&gt;'Terminal Handling Charge'!$B$3,"",IF(COUNTIF(B:B,B806)&gt;0,COUNTIF(B$3:B806,B806),""))</f>
        <v/>
      </c>
      <c r="B806" s="24" t="str">
        <f t="shared" si="25"/>
        <v>Terminal Handling Charge - DestinationUnited Kingdom</v>
      </c>
      <c r="C806" s="24" t="s">
        <v>722</v>
      </c>
      <c r="D806" s="24" t="s">
        <v>747</v>
      </c>
      <c r="E806" s="1" t="s">
        <v>176</v>
      </c>
      <c r="F806" s="12" t="s">
        <v>31</v>
      </c>
      <c r="G806" s="13">
        <v>44866</v>
      </c>
      <c r="H806" s="11" t="s">
        <v>18</v>
      </c>
      <c r="I806" s="11" t="s">
        <v>18</v>
      </c>
      <c r="J806" s="11" t="s">
        <v>18</v>
      </c>
      <c r="K806" s="11" t="s">
        <v>19</v>
      </c>
      <c r="L806" s="11" t="s">
        <v>19</v>
      </c>
      <c r="M806" s="11" t="s">
        <v>19</v>
      </c>
      <c r="N806" s="11" t="s">
        <v>19</v>
      </c>
      <c r="O806" s="11" t="s">
        <v>529</v>
      </c>
      <c r="P806" s="11" t="s">
        <v>530</v>
      </c>
      <c r="Q806" s="11" t="s">
        <v>722</v>
      </c>
      <c r="R806" s="11" t="s">
        <v>27</v>
      </c>
      <c r="S806" s="20" t="s">
        <v>27</v>
      </c>
      <c r="T806" s="11" t="s">
        <v>28</v>
      </c>
      <c r="U806" s="11" t="s">
        <v>22</v>
      </c>
      <c r="V806" s="11" t="s">
        <v>22</v>
      </c>
      <c r="W806" s="11" t="s">
        <v>23</v>
      </c>
      <c r="X806" s="11" t="s">
        <v>222</v>
      </c>
      <c r="Y806">
        <v>288</v>
      </c>
      <c r="Z806" t="e">
        <f t="shared" si="26"/>
        <v>#REF!</v>
      </c>
    </row>
    <row r="807" spans="1:26" x14ac:dyDescent="0.35">
      <c r="A807" s="24" t="str">
        <f>+IF(B807&lt;&gt;'Terminal Handling Charge'!$B$3,"",IF(COUNTIF(B:B,B807)&gt;0,COUNTIF(B$3:B807,B807),""))</f>
        <v/>
      </c>
      <c r="B807" s="24" t="str">
        <f t="shared" si="25"/>
        <v>Terminal Handling Charge - DestinationSpain</v>
      </c>
      <c r="C807" s="24" t="s">
        <v>669</v>
      </c>
      <c r="D807" s="24" t="s">
        <v>747</v>
      </c>
      <c r="E807" s="1" t="s">
        <v>753</v>
      </c>
      <c r="F807" s="12" t="s">
        <v>31</v>
      </c>
      <c r="G807" s="13">
        <v>44866</v>
      </c>
      <c r="H807" s="11" t="s">
        <v>18</v>
      </c>
      <c r="I807" s="11" t="s">
        <v>18</v>
      </c>
      <c r="J807" s="11" t="s">
        <v>18</v>
      </c>
      <c r="K807" s="11" t="s">
        <v>19</v>
      </c>
      <c r="L807" s="11" t="s">
        <v>19</v>
      </c>
      <c r="M807" s="11" t="s">
        <v>19</v>
      </c>
      <c r="N807" s="11" t="s">
        <v>19</v>
      </c>
      <c r="O807" s="11" t="s">
        <v>672</v>
      </c>
      <c r="P807" s="11" t="s">
        <v>673</v>
      </c>
      <c r="Q807" s="11" t="s">
        <v>669</v>
      </c>
      <c r="R807" s="11" t="s">
        <v>30</v>
      </c>
      <c r="S807" s="20" t="s">
        <v>30</v>
      </c>
      <c r="T807" s="11" t="s">
        <v>21</v>
      </c>
      <c r="U807" s="11" t="s">
        <v>22</v>
      </c>
      <c r="V807" s="11" t="s">
        <v>22</v>
      </c>
      <c r="W807" s="11" t="s">
        <v>23</v>
      </c>
      <c r="X807" s="11" t="s">
        <v>31</v>
      </c>
      <c r="Y807">
        <v>245</v>
      </c>
      <c r="Z807" t="e">
        <f t="shared" si="26"/>
        <v>#REF!</v>
      </c>
    </row>
    <row r="808" spans="1:26" x14ac:dyDescent="0.35">
      <c r="A808" s="24" t="str">
        <f>+IF(B808&lt;&gt;'Terminal Handling Charge'!$B$3,"",IF(COUNTIF(B:B,B808)&gt;0,COUNTIF(B$3:B808,B808),""))</f>
        <v/>
      </c>
      <c r="B808" s="24" t="str">
        <f t="shared" si="25"/>
        <v>Terminal Handling Charge - DestinationSpain</v>
      </c>
      <c r="C808" s="24" t="s">
        <v>669</v>
      </c>
      <c r="D808" s="24" t="s">
        <v>747</v>
      </c>
      <c r="E808" s="1" t="s">
        <v>753</v>
      </c>
      <c r="F808" s="12" t="s">
        <v>31</v>
      </c>
      <c r="G808" s="13">
        <v>44866</v>
      </c>
      <c r="H808" s="11" t="s">
        <v>18</v>
      </c>
      <c r="I808" s="11" t="s">
        <v>18</v>
      </c>
      <c r="J808" s="11" t="s">
        <v>18</v>
      </c>
      <c r="K808" s="11" t="s">
        <v>19</v>
      </c>
      <c r="L808" s="11" t="s">
        <v>19</v>
      </c>
      <c r="M808" s="11" t="s">
        <v>19</v>
      </c>
      <c r="N808" s="11" t="s">
        <v>19</v>
      </c>
      <c r="O808" s="11" t="s">
        <v>672</v>
      </c>
      <c r="P808" s="11" t="s">
        <v>673</v>
      </c>
      <c r="Q808" s="11" t="s">
        <v>669</v>
      </c>
      <c r="R808" s="11" t="s">
        <v>27</v>
      </c>
      <c r="S808" s="20" t="s">
        <v>27</v>
      </c>
      <c r="T808" s="11" t="s">
        <v>28</v>
      </c>
      <c r="U808" s="11" t="s">
        <v>22</v>
      </c>
      <c r="V808" s="11" t="s">
        <v>22</v>
      </c>
      <c r="W808" s="11" t="s">
        <v>23</v>
      </c>
      <c r="X808" s="11" t="s">
        <v>31</v>
      </c>
      <c r="Y808">
        <v>340</v>
      </c>
      <c r="Z808" t="e">
        <f t="shared" si="26"/>
        <v>#REF!</v>
      </c>
    </row>
    <row r="809" spans="1:26" x14ac:dyDescent="0.35">
      <c r="A809" s="24" t="str">
        <f>+IF(B809&lt;&gt;'Terminal Handling Charge'!$B$3,"",IF(COUNTIF(B:B,B809)&gt;0,COUNTIF(B$3:B809,B809),""))</f>
        <v/>
      </c>
      <c r="B809" s="24" t="str">
        <f t="shared" si="25"/>
        <v>Terminal Handling Charge - DestinationPortugal</v>
      </c>
      <c r="C809" s="24" t="s">
        <v>585</v>
      </c>
      <c r="D809" s="24" t="s">
        <v>747</v>
      </c>
      <c r="E809" s="1" t="s">
        <v>753</v>
      </c>
      <c r="F809" s="12" t="s">
        <v>31</v>
      </c>
      <c r="G809" s="13">
        <v>44866</v>
      </c>
      <c r="H809" s="11" t="s">
        <v>18</v>
      </c>
      <c r="I809" s="11" t="s">
        <v>18</v>
      </c>
      <c r="J809" s="11" t="s">
        <v>18</v>
      </c>
      <c r="K809" s="11" t="s">
        <v>19</v>
      </c>
      <c r="L809" s="11" t="s">
        <v>19</v>
      </c>
      <c r="M809" s="11" t="s">
        <v>19</v>
      </c>
      <c r="N809" s="11" t="s">
        <v>19</v>
      </c>
      <c r="O809" s="11" t="s">
        <v>435</v>
      </c>
      <c r="P809" s="11" t="s">
        <v>436</v>
      </c>
      <c r="Q809" s="11" t="s">
        <v>585</v>
      </c>
      <c r="R809" s="11" t="s">
        <v>56</v>
      </c>
      <c r="S809" s="20">
        <v>20</v>
      </c>
      <c r="T809" s="11" t="s">
        <v>21</v>
      </c>
      <c r="U809" s="11" t="s">
        <v>22</v>
      </c>
      <c r="V809" s="11" t="s">
        <v>22</v>
      </c>
      <c r="W809" s="11" t="s">
        <v>23</v>
      </c>
      <c r="X809" s="11" t="s">
        <v>31</v>
      </c>
      <c r="Y809">
        <v>250</v>
      </c>
      <c r="Z809" t="e">
        <f t="shared" si="26"/>
        <v>#REF!</v>
      </c>
    </row>
    <row r="810" spans="1:26" x14ac:dyDescent="0.35">
      <c r="A810" s="24" t="str">
        <f>+IF(B810&lt;&gt;'Terminal Handling Charge'!$B$3,"",IF(COUNTIF(B:B,B810)&gt;0,COUNTIF(B$3:B810,B810),""))</f>
        <v/>
      </c>
      <c r="B810" s="24" t="str">
        <f t="shared" si="25"/>
        <v>Terminal Handling Charge - DestinationPortugal</v>
      </c>
      <c r="C810" s="24" t="s">
        <v>585</v>
      </c>
      <c r="D810" s="24" t="s">
        <v>747</v>
      </c>
      <c r="E810" s="1" t="s">
        <v>753</v>
      </c>
      <c r="F810" s="12" t="s">
        <v>31</v>
      </c>
      <c r="G810" s="13">
        <v>44866</v>
      </c>
      <c r="H810" s="11" t="s">
        <v>18</v>
      </c>
      <c r="I810" s="11" t="s">
        <v>18</v>
      </c>
      <c r="J810" s="11" t="s">
        <v>18</v>
      </c>
      <c r="K810" s="11" t="s">
        <v>19</v>
      </c>
      <c r="L810" s="11" t="s">
        <v>19</v>
      </c>
      <c r="M810" s="11" t="s">
        <v>19</v>
      </c>
      <c r="N810" s="11" t="s">
        <v>19</v>
      </c>
      <c r="O810" s="11" t="s">
        <v>435</v>
      </c>
      <c r="P810" s="11" t="s">
        <v>436</v>
      </c>
      <c r="Q810" s="11" t="s">
        <v>585</v>
      </c>
      <c r="R810" s="11" t="s">
        <v>30</v>
      </c>
      <c r="S810" s="20" t="s">
        <v>30</v>
      </c>
      <c r="T810" s="11" t="s">
        <v>21</v>
      </c>
      <c r="U810" s="11" t="s">
        <v>22</v>
      </c>
      <c r="V810" s="11" t="s">
        <v>22</v>
      </c>
      <c r="W810" s="11" t="s">
        <v>23</v>
      </c>
      <c r="X810" s="11" t="s">
        <v>31</v>
      </c>
      <c r="Y810">
        <v>215</v>
      </c>
      <c r="Z810" t="e">
        <f t="shared" si="26"/>
        <v>#REF!</v>
      </c>
    </row>
    <row r="811" spans="1:26" x14ac:dyDescent="0.35">
      <c r="A811" s="24" t="str">
        <f>+IF(B811&lt;&gt;'Terminal Handling Charge'!$B$3,"",IF(COUNTIF(B:B,B811)&gt;0,COUNTIF(B$3:B811,B811),""))</f>
        <v/>
      </c>
      <c r="B811" s="24" t="str">
        <f t="shared" si="25"/>
        <v>Terminal Handling Charge - DestinationPortugal</v>
      </c>
      <c r="C811" s="24" t="s">
        <v>585</v>
      </c>
      <c r="D811" s="24" t="s">
        <v>747</v>
      </c>
      <c r="E811" s="1" t="s">
        <v>753</v>
      </c>
      <c r="F811" s="12" t="s">
        <v>31</v>
      </c>
      <c r="G811" s="13">
        <v>44866</v>
      </c>
      <c r="H811" s="11" t="s">
        <v>18</v>
      </c>
      <c r="I811" s="11" t="s">
        <v>18</v>
      </c>
      <c r="J811" s="11" t="s">
        <v>18</v>
      </c>
      <c r="K811" s="11" t="s">
        <v>19</v>
      </c>
      <c r="L811" s="11" t="s">
        <v>19</v>
      </c>
      <c r="M811" s="11" t="s">
        <v>19</v>
      </c>
      <c r="N811" s="11" t="s">
        <v>19</v>
      </c>
      <c r="O811" s="11" t="s">
        <v>435</v>
      </c>
      <c r="P811" s="11" t="s">
        <v>436</v>
      </c>
      <c r="Q811" s="11" t="s">
        <v>585</v>
      </c>
      <c r="R811" s="11" t="s">
        <v>27</v>
      </c>
      <c r="S811" s="20" t="s">
        <v>27</v>
      </c>
      <c r="T811" s="11" t="s">
        <v>28</v>
      </c>
      <c r="U811" s="11" t="s">
        <v>22</v>
      </c>
      <c r="V811" s="11" t="s">
        <v>22</v>
      </c>
      <c r="W811" s="11" t="s">
        <v>23</v>
      </c>
      <c r="X811" s="11" t="s">
        <v>31</v>
      </c>
      <c r="Y811">
        <v>270</v>
      </c>
      <c r="Z811" t="e">
        <f t="shared" si="26"/>
        <v>#REF!</v>
      </c>
    </row>
    <row r="812" spans="1:26" x14ac:dyDescent="0.35">
      <c r="A812" s="24" t="str">
        <f>+IF(B812&lt;&gt;'Terminal Handling Charge'!$B$3,"",IF(COUNTIF(B:B,B812)&gt;0,COUNTIF(B$3:B812,B812),""))</f>
        <v/>
      </c>
      <c r="B812" s="24" t="str">
        <f t="shared" si="25"/>
        <v>Terminal Handling Charge - DestinationPortugal</v>
      </c>
      <c r="C812" s="24" t="s">
        <v>585</v>
      </c>
      <c r="D812" s="24" t="s">
        <v>747</v>
      </c>
      <c r="E812" s="1" t="s">
        <v>753</v>
      </c>
      <c r="F812" s="12" t="s">
        <v>31</v>
      </c>
      <c r="G812" s="13">
        <v>44866</v>
      </c>
      <c r="H812" s="11" t="s">
        <v>18</v>
      </c>
      <c r="I812" s="11" t="s">
        <v>18</v>
      </c>
      <c r="J812" s="11" t="s">
        <v>18</v>
      </c>
      <c r="K812" s="11" t="s">
        <v>19</v>
      </c>
      <c r="L812" s="11" t="s">
        <v>19</v>
      </c>
      <c r="M812" s="11" t="s">
        <v>19</v>
      </c>
      <c r="N812" s="11" t="s">
        <v>19</v>
      </c>
      <c r="O812" s="11" t="s">
        <v>435</v>
      </c>
      <c r="P812" s="11" t="s">
        <v>436</v>
      </c>
      <c r="Q812" s="11" t="s">
        <v>585</v>
      </c>
      <c r="R812" s="11" t="s">
        <v>63</v>
      </c>
      <c r="S812" s="20">
        <v>20</v>
      </c>
      <c r="T812" s="11" t="s">
        <v>738</v>
      </c>
      <c r="U812" s="11" t="s">
        <v>22</v>
      </c>
      <c r="V812" s="11" t="s">
        <v>22</v>
      </c>
      <c r="W812" s="11" t="s">
        <v>23</v>
      </c>
      <c r="X812" s="11" t="s">
        <v>31</v>
      </c>
      <c r="Y812">
        <v>250</v>
      </c>
      <c r="Z812" t="e">
        <f t="shared" si="26"/>
        <v>#REF!</v>
      </c>
    </row>
    <row r="813" spans="1:26" x14ac:dyDescent="0.35">
      <c r="A813" s="24" t="str">
        <f>+IF(B813&lt;&gt;'Terminal Handling Charge'!$B$3,"",IF(COUNTIF(B:B,B813)&gt;0,COUNTIF(B$3:B813,B813),""))</f>
        <v/>
      </c>
      <c r="B813" s="24" t="str">
        <f t="shared" si="25"/>
        <v>Terminal Handling Charge - DestinationPortugal</v>
      </c>
      <c r="C813" s="24" t="s">
        <v>585</v>
      </c>
      <c r="D813" s="24" t="s">
        <v>747</v>
      </c>
      <c r="E813" s="1" t="s">
        <v>753</v>
      </c>
      <c r="F813" s="12" t="s">
        <v>31</v>
      </c>
      <c r="G813" s="13">
        <v>44866</v>
      </c>
      <c r="H813" s="11" t="s">
        <v>18</v>
      </c>
      <c r="I813" s="11" t="s">
        <v>18</v>
      </c>
      <c r="J813" s="11" t="s">
        <v>18</v>
      </c>
      <c r="K813" s="11" t="s">
        <v>19</v>
      </c>
      <c r="L813" s="11" t="s">
        <v>19</v>
      </c>
      <c r="M813" s="11" t="s">
        <v>19</v>
      </c>
      <c r="N813" s="11" t="s">
        <v>19</v>
      </c>
      <c r="O813" s="11" t="s">
        <v>435</v>
      </c>
      <c r="P813" s="11" t="s">
        <v>436</v>
      </c>
      <c r="Q813" s="11" t="s">
        <v>585</v>
      </c>
      <c r="R813" s="11" t="s">
        <v>77</v>
      </c>
      <c r="S813" s="20">
        <v>20</v>
      </c>
      <c r="T813" s="11" t="s">
        <v>738</v>
      </c>
      <c r="U813" s="11" t="s">
        <v>22</v>
      </c>
      <c r="V813" s="11" t="s">
        <v>22</v>
      </c>
      <c r="W813" s="11" t="s">
        <v>23</v>
      </c>
      <c r="X813" s="11" t="s">
        <v>31</v>
      </c>
      <c r="Y813">
        <v>250</v>
      </c>
      <c r="Z813" t="e">
        <f t="shared" si="26"/>
        <v>#REF!</v>
      </c>
    </row>
    <row r="814" spans="1:26" x14ac:dyDescent="0.35">
      <c r="A814" s="24" t="str">
        <f>+IF(B814&lt;&gt;'Terminal Handling Charge'!$B$3,"",IF(COUNTIF(B:B,B814)&gt;0,COUNTIF(B$3:B814,B814),""))</f>
        <v/>
      </c>
      <c r="B814" s="24" t="str">
        <f t="shared" si="25"/>
        <v>Terminal Handling Charge - DestinationPortugal</v>
      </c>
      <c r="C814" s="24" t="s">
        <v>585</v>
      </c>
      <c r="D814" s="24" t="s">
        <v>747</v>
      </c>
      <c r="E814" s="1" t="s">
        <v>753</v>
      </c>
      <c r="F814" s="12" t="s">
        <v>31</v>
      </c>
      <c r="G814" s="13">
        <v>44866</v>
      </c>
      <c r="H814" s="11" t="s">
        <v>18</v>
      </c>
      <c r="I814" s="11" t="s">
        <v>18</v>
      </c>
      <c r="J814" s="11" t="s">
        <v>18</v>
      </c>
      <c r="K814" s="11" t="s">
        <v>19</v>
      </c>
      <c r="L814" s="11" t="s">
        <v>19</v>
      </c>
      <c r="M814" s="11" t="s">
        <v>19</v>
      </c>
      <c r="N814" s="11" t="s">
        <v>19</v>
      </c>
      <c r="O814" s="11" t="s">
        <v>435</v>
      </c>
      <c r="P814" s="11" t="s">
        <v>436</v>
      </c>
      <c r="Q814" s="11" t="s">
        <v>585</v>
      </c>
      <c r="R814" s="11" t="s">
        <v>61</v>
      </c>
      <c r="S814" s="20">
        <v>20</v>
      </c>
      <c r="T814" s="11" t="s">
        <v>738</v>
      </c>
      <c r="U814" s="11" t="s">
        <v>22</v>
      </c>
      <c r="V814" s="11" t="s">
        <v>22</v>
      </c>
      <c r="W814" s="11" t="s">
        <v>23</v>
      </c>
      <c r="X814" s="11" t="s">
        <v>31</v>
      </c>
      <c r="Y814">
        <v>250</v>
      </c>
      <c r="Z814" t="e">
        <f t="shared" si="26"/>
        <v>#REF!</v>
      </c>
    </row>
    <row r="815" spans="1:26" x14ac:dyDescent="0.35">
      <c r="A815" s="24" t="str">
        <f>+IF(B815&lt;&gt;'Terminal Handling Charge'!$B$3,"",IF(COUNTIF(B:B,B815)&gt;0,COUNTIF(B$3:B815,B815),""))</f>
        <v/>
      </c>
      <c r="B815" s="24" t="str">
        <f t="shared" si="25"/>
        <v>Terminal Handling Charge - DestinationPortugal</v>
      </c>
      <c r="C815" s="24" t="s">
        <v>585</v>
      </c>
      <c r="D815" s="24" t="s">
        <v>747</v>
      </c>
      <c r="E815" s="1" t="s">
        <v>753</v>
      </c>
      <c r="F815" s="12" t="s">
        <v>31</v>
      </c>
      <c r="G815" s="13">
        <v>44866</v>
      </c>
      <c r="H815" s="11" t="s">
        <v>18</v>
      </c>
      <c r="I815" s="11" t="s">
        <v>18</v>
      </c>
      <c r="J815" s="11" t="s">
        <v>18</v>
      </c>
      <c r="K815" s="11" t="s">
        <v>19</v>
      </c>
      <c r="L815" s="11" t="s">
        <v>19</v>
      </c>
      <c r="M815" s="11" t="s">
        <v>19</v>
      </c>
      <c r="N815" s="11" t="s">
        <v>19</v>
      </c>
      <c r="O815" s="11" t="s">
        <v>435</v>
      </c>
      <c r="P815" s="11" t="s">
        <v>436</v>
      </c>
      <c r="Q815" s="11" t="s">
        <v>585</v>
      </c>
      <c r="R815" s="11" t="s">
        <v>59</v>
      </c>
      <c r="S815" s="20">
        <v>20</v>
      </c>
      <c r="T815" s="11" t="s">
        <v>738</v>
      </c>
      <c r="U815" s="11" t="s">
        <v>22</v>
      </c>
      <c r="V815" s="11" t="s">
        <v>22</v>
      </c>
      <c r="W815" s="11" t="s">
        <v>23</v>
      </c>
      <c r="X815" s="11" t="s">
        <v>31</v>
      </c>
      <c r="Y815">
        <v>250</v>
      </c>
      <c r="Z815" t="e">
        <f t="shared" si="26"/>
        <v>#REF!</v>
      </c>
    </row>
    <row r="816" spans="1:26" x14ac:dyDescent="0.35">
      <c r="A816" s="24" t="str">
        <f>+IF(B816&lt;&gt;'Terminal Handling Charge'!$B$3,"",IF(COUNTIF(B:B,B816)&gt;0,COUNTIF(B$3:B816,B816),""))</f>
        <v/>
      </c>
      <c r="B816" s="24" t="str">
        <f t="shared" si="25"/>
        <v>Terminal Handling Charge - DestinationPortugal</v>
      </c>
      <c r="C816" s="24" t="s">
        <v>585</v>
      </c>
      <c r="D816" s="24" t="s">
        <v>747</v>
      </c>
      <c r="E816" s="1" t="s">
        <v>753</v>
      </c>
      <c r="F816" s="12" t="s">
        <v>31</v>
      </c>
      <c r="G816" s="13">
        <v>44866</v>
      </c>
      <c r="H816" s="11" t="s">
        <v>18</v>
      </c>
      <c r="I816" s="11" t="s">
        <v>18</v>
      </c>
      <c r="J816" s="11" t="s">
        <v>18</v>
      </c>
      <c r="K816" s="11" t="s">
        <v>19</v>
      </c>
      <c r="L816" s="11" t="s">
        <v>19</v>
      </c>
      <c r="M816" s="11" t="s">
        <v>19</v>
      </c>
      <c r="N816" s="11" t="s">
        <v>19</v>
      </c>
      <c r="O816" s="11" t="s">
        <v>435</v>
      </c>
      <c r="P816" s="11" t="s">
        <v>436</v>
      </c>
      <c r="Q816" s="11" t="s">
        <v>585</v>
      </c>
      <c r="R816" s="11" t="s">
        <v>58</v>
      </c>
      <c r="S816" s="20">
        <v>40</v>
      </c>
      <c r="T816" s="11" t="s">
        <v>738</v>
      </c>
      <c r="U816" s="11" t="s">
        <v>22</v>
      </c>
      <c r="V816" s="11" t="s">
        <v>22</v>
      </c>
      <c r="W816" s="11" t="s">
        <v>23</v>
      </c>
      <c r="X816" s="11" t="s">
        <v>31</v>
      </c>
      <c r="Y816">
        <v>250</v>
      </c>
      <c r="Z816" t="e">
        <f t="shared" si="26"/>
        <v>#REF!</v>
      </c>
    </row>
    <row r="817" spans="1:26" x14ac:dyDescent="0.35">
      <c r="A817" s="24" t="str">
        <f>+IF(B817&lt;&gt;'Terminal Handling Charge'!$B$3,"",IF(COUNTIF(B:B,B817)&gt;0,COUNTIF(B$3:B817,B817),""))</f>
        <v/>
      </c>
      <c r="B817" s="24" t="str">
        <f t="shared" ref="B817:B875" si="27">D817&amp;C817</f>
        <v>Terminal Handling Charge - DestinationPortugal</v>
      </c>
      <c r="C817" s="24" t="s">
        <v>585</v>
      </c>
      <c r="D817" s="24" t="s">
        <v>747</v>
      </c>
      <c r="E817" s="1" t="s">
        <v>753</v>
      </c>
      <c r="F817" s="12" t="s">
        <v>31</v>
      </c>
      <c r="G817" s="13">
        <v>44866</v>
      </c>
      <c r="H817" s="11" t="s">
        <v>18</v>
      </c>
      <c r="I817" s="11" t="s">
        <v>18</v>
      </c>
      <c r="J817" s="11" t="s">
        <v>18</v>
      </c>
      <c r="K817" s="11" t="s">
        <v>19</v>
      </c>
      <c r="L817" s="11" t="s">
        <v>19</v>
      </c>
      <c r="M817" s="11" t="s">
        <v>19</v>
      </c>
      <c r="N817" s="11" t="s">
        <v>19</v>
      </c>
      <c r="O817" s="11" t="s">
        <v>435</v>
      </c>
      <c r="P817" s="11" t="s">
        <v>436</v>
      </c>
      <c r="Q817" s="11" t="s">
        <v>585</v>
      </c>
      <c r="R817" s="11" t="s">
        <v>64</v>
      </c>
      <c r="S817" s="20">
        <v>40</v>
      </c>
      <c r="T817" s="11" t="s">
        <v>738</v>
      </c>
      <c r="U817" s="11" t="s">
        <v>22</v>
      </c>
      <c r="V817" s="11" t="s">
        <v>22</v>
      </c>
      <c r="W817" s="11" t="s">
        <v>23</v>
      </c>
      <c r="X817" s="11" t="s">
        <v>31</v>
      </c>
      <c r="Y817">
        <v>250</v>
      </c>
      <c r="Z817" t="e">
        <f t="shared" ref="Z817:Z875" si="28">Z816+1</f>
        <v>#REF!</v>
      </c>
    </row>
    <row r="818" spans="1:26" x14ac:dyDescent="0.35">
      <c r="A818" s="24" t="str">
        <f>+IF(B818&lt;&gt;'Terminal Handling Charge'!$B$3,"",IF(COUNTIF(B:B,B818)&gt;0,COUNTIF(B$3:B818,B818),""))</f>
        <v/>
      </c>
      <c r="B818" s="24" t="str">
        <f t="shared" si="27"/>
        <v>Terminal Handling Charge - DestinationPortugal</v>
      </c>
      <c r="C818" s="24" t="s">
        <v>585</v>
      </c>
      <c r="D818" s="24" t="s">
        <v>747</v>
      </c>
      <c r="E818" s="1" t="s">
        <v>753</v>
      </c>
      <c r="F818" s="12" t="s">
        <v>31</v>
      </c>
      <c r="G818" s="13">
        <v>44866</v>
      </c>
      <c r="H818" s="11" t="s">
        <v>18</v>
      </c>
      <c r="I818" s="11" t="s">
        <v>18</v>
      </c>
      <c r="J818" s="11" t="s">
        <v>18</v>
      </c>
      <c r="K818" s="11" t="s">
        <v>19</v>
      </c>
      <c r="L818" s="11" t="s">
        <v>19</v>
      </c>
      <c r="M818" s="11" t="s">
        <v>19</v>
      </c>
      <c r="N818" s="11" t="s">
        <v>19</v>
      </c>
      <c r="O818" s="11" t="s">
        <v>435</v>
      </c>
      <c r="P818" s="11" t="s">
        <v>436</v>
      </c>
      <c r="Q818" s="11" t="s">
        <v>585</v>
      </c>
      <c r="R818" s="11" t="s">
        <v>33</v>
      </c>
      <c r="S818" s="20">
        <v>40</v>
      </c>
      <c r="T818" s="11" t="s">
        <v>738</v>
      </c>
      <c r="U818" s="11" t="s">
        <v>22</v>
      </c>
      <c r="V818" s="11" t="s">
        <v>22</v>
      </c>
      <c r="W818" s="11" t="s">
        <v>23</v>
      </c>
      <c r="X818" s="11" t="s">
        <v>31</v>
      </c>
      <c r="Y818">
        <v>250</v>
      </c>
      <c r="Z818" t="e">
        <f t="shared" si="28"/>
        <v>#REF!</v>
      </c>
    </row>
    <row r="819" spans="1:26" x14ac:dyDescent="0.35">
      <c r="A819" s="24" t="str">
        <f>+IF(B819&lt;&gt;'Terminal Handling Charge'!$B$3,"",IF(COUNTIF(B:B,B819)&gt;0,COUNTIF(B$3:B819,B819),""))</f>
        <v/>
      </c>
      <c r="B819" s="24" t="str">
        <f t="shared" si="27"/>
        <v>Terminal Handling Charge - DestinationPortugal</v>
      </c>
      <c r="C819" s="24" t="s">
        <v>585</v>
      </c>
      <c r="D819" s="24" t="s">
        <v>747</v>
      </c>
      <c r="E819" s="1" t="s">
        <v>753</v>
      </c>
      <c r="F819" s="12" t="s">
        <v>31</v>
      </c>
      <c r="G819" s="13">
        <v>44866</v>
      </c>
      <c r="H819" s="11" t="s">
        <v>18</v>
      </c>
      <c r="I819" s="11" t="s">
        <v>18</v>
      </c>
      <c r="J819" s="11" t="s">
        <v>18</v>
      </c>
      <c r="K819" s="11" t="s">
        <v>19</v>
      </c>
      <c r="L819" s="11" t="s">
        <v>19</v>
      </c>
      <c r="M819" s="11" t="s">
        <v>19</v>
      </c>
      <c r="N819" s="11" t="s">
        <v>19</v>
      </c>
      <c r="O819" s="11" t="s">
        <v>435</v>
      </c>
      <c r="P819" s="11" t="s">
        <v>436</v>
      </c>
      <c r="Q819" s="11" t="s">
        <v>585</v>
      </c>
      <c r="R819" s="11" t="s">
        <v>60</v>
      </c>
      <c r="S819" s="20">
        <v>40</v>
      </c>
      <c r="T819" s="11" t="s">
        <v>738</v>
      </c>
      <c r="U819" s="11" t="s">
        <v>22</v>
      </c>
      <c r="V819" s="11" t="s">
        <v>22</v>
      </c>
      <c r="W819" s="11" t="s">
        <v>23</v>
      </c>
      <c r="X819" s="11" t="s">
        <v>31</v>
      </c>
      <c r="Y819">
        <v>250</v>
      </c>
      <c r="Z819" t="e">
        <f t="shared" si="28"/>
        <v>#REF!</v>
      </c>
    </row>
    <row r="820" spans="1:26" x14ac:dyDescent="0.35">
      <c r="A820" s="24" t="str">
        <f>+IF(B820&lt;&gt;'Terminal Handling Charge'!$B$3,"",IF(COUNTIF(B:B,B820)&gt;0,COUNTIF(B$3:B820,B820),""))</f>
        <v/>
      </c>
      <c r="B820" s="24" t="str">
        <f t="shared" si="27"/>
        <v>Terminal Handling Charge - DestinationFrance</v>
      </c>
      <c r="C820" s="24" t="s">
        <v>710</v>
      </c>
      <c r="D820" s="24" t="s">
        <v>747</v>
      </c>
      <c r="E820" s="1" t="s">
        <v>753</v>
      </c>
      <c r="F820" s="12" t="s">
        <v>31</v>
      </c>
      <c r="G820" s="13">
        <v>44866</v>
      </c>
      <c r="H820" s="11" t="s">
        <v>18</v>
      </c>
      <c r="I820" s="11" t="s">
        <v>18</v>
      </c>
      <c r="J820" s="11" t="s">
        <v>18</v>
      </c>
      <c r="K820" s="11" t="s">
        <v>19</v>
      </c>
      <c r="L820" s="11" t="s">
        <v>19</v>
      </c>
      <c r="M820" s="11" t="s">
        <v>19</v>
      </c>
      <c r="N820" s="11" t="s">
        <v>19</v>
      </c>
      <c r="O820" s="11" t="s">
        <v>406</v>
      </c>
      <c r="P820" s="11" t="s">
        <v>407</v>
      </c>
      <c r="Q820" s="11" t="s">
        <v>710</v>
      </c>
      <c r="R820" s="11" t="s">
        <v>56</v>
      </c>
      <c r="S820" s="20">
        <v>20</v>
      </c>
      <c r="T820" s="11" t="s">
        <v>21</v>
      </c>
      <c r="U820" s="11" t="s">
        <v>22</v>
      </c>
      <c r="V820" s="11" t="s">
        <v>22</v>
      </c>
      <c r="W820" s="11" t="s">
        <v>23</v>
      </c>
      <c r="X820" s="11" t="s">
        <v>31</v>
      </c>
      <c r="Y820">
        <v>315</v>
      </c>
      <c r="Z820" t="e">
        <f t="shared" si="28"/>
        <v>#REF!</v>
      </c>
    </row>
    <row r="821" spans="1:26" x14ac:dyDescent="0.35">
      <c r="A821" s="24" t="str">
        <f>+IF(B821&lt;&gt;'Terminal Handling Charge'!$B$3,"",IF(COUNTIF(B:B,B821)&gt;0,COUNTIF(B$3:B821,B821),""))</f>
        <v/>
      </c>
      <c r="B821" s="24" t="str">
        <f t="shared" si="27"/>
        <v>Terminal Handling Charge - DestinationFrance</v>
      </c>
      <c r="C821" s="24" t="s">
        <v>710</v>
      </c>
      <c r="D821" s="24" t="s">
        <v>747</v>
      </c>
      <c r="E821" s="1" t="s">
        <v>753</v>
      </c>
      <c r="F821" s="12" t="s">
        <v>31</v>
      </c>
      <c r="G821" s="13">
        <v>44866</v>
      </c>
      <c r="H821" s="11" t="s">
        <v>18</v>
      </c>
      <c r="I821" s="11" t="s">
        <v>18</v>
      </c>
      <c r="J821" s="11" t="s">
        <v>18</v>
      </c>
      <c r="K821" s="11" t="s">
        <v>19</v>
      </c>
      <c r="L821" s="11" t="s">
        <v>19</v>
      </c>
      <c r="M821" s="11" t="s">
        <v>19</v>
      </c>
      <c r="N821" s="11" t="s">
        <v>19</v>
      </c>
      <c r="O821" s="11" t="s">
        <v>406</v>
      </c>
      <c r="P821" s="11" t="s">
        <v>407</v>
      </c>
      <c r="Q821" s="11" t="s">
        <v>710</v>
      </c>
      <c r="R821" s="11" t="s">
        <v>30</v>
      </c>
      <c r="S821" s="20" t="s">
        <v>30</v>
      </c>
      <c r="T821" s="11" t="s">
        <v>21</v>
      </c>
      <c r="U821" s="11" t="s">
        <v>22</v>
      </c>
      <c r="V821" s="11" t="s">
        <v>22</v>
      </c>
      <c r="W821" s="11" t="s">
        <v>23</v>
      </c>
      <c r="X821" s="11" t="s">
        <v>31</v>
      </c>
      <c r="Y821">
        <v>240</v>
      </c>
      <c r="Z821" t="e">
        <f t="shared" si="28"/>
        <v>#REF!</v>
      </c>
    </row>
    <row r="822" spans="1:26" x14ac:dyDescent="0.35">
      <c r="A822" s="24" t="str">
        <f>+IF(B822&lt;&gt;'Terminal Handling Charge'!$B$3,"",IF(COUNTIF(B:B,B822)&gt;0,COUNTIF(B$3:B822,B822),""))</f>
        <v/>
      </c>
      <c r="B822" s="24" t="str">
        <f t="shared" si="27"/>
        <v>Terminal Handling Charge - DestinationFrance</v>
      </c>
      <c r="C822" s="24" t="s">
        <v>710</v>
      </c>
      <c r="D822" s="24" t="s">
        <v>747</v>
      </c>
      <c r="E822" s="1" t="s">
        <v>753</v>
      </c>
      <c r="F822" s="12" t="s">
        <v>31</v>
      </c>
      <c r="G822" s="13">
        <v>44866</v>
      </c>
      <c r="H822" s="11" t="s">
        <v>18</v>
      </c>
      <c r="I822" s="11" t="s">
        <v>18</v>
      </c>
      <c r="J822" s="11" t="s">
        <v>18</v>
      </c>
      <c r="K822" s="11" t="s">
        <v>19</v>
      </c>
      <c r="L822" s="11" t="s">
        <v>19</v>
      </c>
      <c r="M822" s="11" t="s">
        <v>19</v>
      </c>
      <c r="N822" s="11" t="s">
        <v>19</v>
      </c>
      <c r="O822" s="11" t="s">
        <v>406</v>
      </c>
      <c r="P822" s="11" t="s">
        <v>407</v>
      </c>
      <c r="Q822" s="11" t="s">
        <v>710</v>
      </c>
      <c r="R822" s="11" t="s">
        <v>27</v>
      </c>
      <c r="S822" s="20" t="s">
        <v>27</v>
      </c>
      <c r="T822" s="11" t="s">
        <v>28</v>
      </c>
      <c r="U822" s="11" t="s">
        <v>22</v>
      </c>
      <c r="V822" s="11" t="s">
        <v>22</v>
      </c>
      <c r="W822" s="11" t="s">
        <v>23</v>
      </c>
      <c r="X822" s="11" t="s">
        <v>31</v>
      </c>
      <c r="Y822">
        <v>350</v>
      </c>
      <c r="Z822" t="e">
        <f t="shared" si="28"/>
        <v>#REF!</v>
      </c>
    </row>
    <row r="823" spans="1:26" x14ac:dyDescent="0.35">
      <c r="A823" s="24" t="str">
        <f>+IF(B823&lt;&gt;'Terminal Handling Charge'!$B$3,"",IF(COUNTIF(B:B,B823)&gt;0,COUNTIF(B$3:B823,B823),""))</f>
        <v/>
      </c>
      <c r="B823" s="24" t="str">
        <f t="shared" si="27"/>
        <v>Terminal Handling Charge - DestinationFrance</v>
      </c>
      <c r="C823" s="24" t="s">
        <v>710</v>
      </c>
      <c r="D823" s="24" t="s">
        <v>747</v>
      </c>
      <c r="E823" s="1" t="s">
        <v>753</v>
      </c>
      <c r="F823" s="12" t="s">
        <v>31</v>
      </c>
      <c r="G823" s="13">
        <v>44866</v>
      </c>
      <c r="H823" s="11" t="s">
        <v>18</v>
      </c>
      <c r="I823" s="11" t="s">
        <v>18</v>
      </c>
      <c r="J823" s="11" t="s">
        <v>18</v>
      </c>
      <c r="K823" s="11" t="s">
        <v>19</v>
      </c>
      <c r="L823" s="11" t="s">
        <v>19</v>
      </c>
      <c r="M823" s="11" t="s">
        <v>19</v>
      </c>
      <c r="N823" s="11" t="s">
        <v>19</v>
      </c>
      <c r="O823" s="11" t="s">
        <v>406</v>
      </c>
      <c r="P823" s="11" t="s">
        <v>407</v>
      </c>
      <c r="Q823" s="11" t="s">
        <v>710</v>
      </c>
      <c r="R823" s="11" t="s">
        <v>77</v>
      </c>
      <c r="S823" s="20">
        <v>20</v>
      </c>
      <c r="T823" s="11" t="s">
        <v>738</v>
      </c>
      <c r="U823" s="11" t="s">
        <v>22</v>
      </c>
      <c r="V823" s="11" t="s">
        <v>22</v>
      </c>
      <c r="W823" s="11" t="s">
        <v>23</v>
      </c>
      <c r="X823" s="11" t="s">
        <v>31</v>
      </c>
      <c r="Y823">
        <v>315</v>
      </c>
      <c r="Z823" t="e">
        <f t="shared" si="28"/>
        <v>#REF!</v>
      </c>
    </row>
    <row r="824" spans="1:26" x14ac:dyDescent="0.35">
      <c r="A824" s="24" t="str">
        <f>+IF(B824&lt;&gt;'Terminal Handling Charge'!$B$3,"",IF(COUNTIF(B:B,B824)&gt;0,COUNTIF(B$3:B824,B824),""))</f>
        <v/>
      </c>
      <c r="B824" s="24" t="str">
        <f t="shared" si="27"/>
        <v>Terminal Handling Charge - DestinationFrance</v>
      </c>
      <c r="C824" s="24" t="s">
        <v>710</v>
      </c>
      <c r="D824" s="24" t="s">
        <v>747</v>
      </c>
      <c r="E824" s="1" t="s">
        <v>753</v>
      </c>
      <c r="F824" s="12" t="s">
        <v>31</v>
      </c>
      <c r="G824" s="13">
        <v>44866</v>
      </c>
      <c r="H824" s="11" t="s">
        <v>18</v>
      </c>
      <c r="I824" s="11" t="s">
        <v>18</v>
      </c>
      <c r="J824" s="11" t="s">
        <v>18</v>
      </c>
      <c r="K824" s="11" t="s">
        <v>19</v>
      </c>
      <c r="L824" s="11" t="s">
        <v>19</v>
      </c>
      <c r="M824" s="11" t="s">
        <v>19</v>
      </c>
      <c r="N824" s="11" t="s">
        <v>19</v>
      </c>
      <c r="O824" s="11" t="s">
        <v>406</v>
      </c>
      <c r="P824" s="11" t="s">
        <v>407</v>
      </c>
      <c r="Q824" s="11" t="s">
        <v>710</v>
      </c>
      <c r="R824" s="11" t="s">
        <v>59</v>
      </c>
      <c r="S824" s="20">
        <v>20</v>
      </c>
      <c r="T824" s="11" t="s">
        <v>738</v>
      </c>
      <c r="U824" s="11" t="s">
        <v>22</v>
      </c>
      <c r="V824" s="11" t="s">
        <v>22</v>
      </c>
      <c r="W824" s="11" t="s">
        <v>23</v>
      </c>
      <c r="X824" s="11" t="s">
        <v>31</v>
      </c>
      <c r="Y824">
        <v>315</v>
      </c>
      <c r="Z824" t="e">
        <f t="shared" si="28"/>
        <v>#REF!</v>
      </c>
    </row>
    <row r="825" spans="1:26" x14ac:dyDescent="0.35">
      <c r="A825" s="24" t="str">
        <f>+IF(B825&lt;&gt;'Terminal Handling Charge'!$B$3,"",IF(COUNTIF(B:B,B825)&gt;0,COUNTIF(B$3:B825,B825),""))</f>
        <v/>
      </c>
      <c r="B825" s="24" t="str">
        <f t="shared" si="27"/>
        <v>Terminal Handling Charge - DestinationFrance</v>
      </c>
      <c r="C825" s="24" t="s">
        <v>710</v>
      </c>
      <c r="D825" s="24" t="s">
        <v>747</v>
      </c>
      <c r="E825" s="1" t="s">
        <v>753</v>
      </c>
      <c r="F825" s="12" t="s">
        <v>31</v>
      </c>
      <c r="G825" s="13">
        <v>44866</v>
      </c>
      <c r="H825" s="11" t="s">
        <v>18</v>
      </c>
      <c r="I825" s="11" t="s">
        <v>18</v>
      </c>
      <c r="J825" s="11" t="s">
        <v>18</v>
      </c>
      <c r="K825" s="11" t="s">
        <v>19</v>
      </c>
      <c r="L825" s="11" t="s">
        <v>19</v>
      </c>
      <c r="M825" s="11" t="s">
        <v>19</v>
      </c>
      <c r="N825" s="11" t="s">
        <v>19</v>
      </c>
      <c r="O825" s="11" t="s">
        <v>406</v>
      </c>
      <c r="P825" s="11" t="s">
        <v>407</v>
      </c>
      <c r="Q825" s="11" t="s">
        <v>710</v>
      </c>
      <c r="R825" s="11" t="s">
        <v>61</v>
      </c>
      <c r="S825" s="20">
        <v>20</v>
      </c>
      <c r="T825" s="11" t="s">
        <v>738</v>
      </c>
      <c r="U825" s="11" t="s">
        <v>22</v>
      </c>
      <c r="V825" s="11" t="s">
        <v>22</v>
      </c>
      <c r="W825" s="11" t="s">
        <v>23</v>
      </c>
      <c r="X825" s="11" t="s">
        <v>31</v>
      </c>
      <c r="Y825">
        <v>315</v>
      </c>
      <c r="Z825" t="e">
        <f t="shared" si="28"/>
        <v>#REF!</v>
      </c>
    </row>
    <row r="826" spans="1:26" x14ac:dyDescent="0.35">
      <c r="A826" s="24" t="str">
        <f>+IF(B826&lt;&gt;'Terminal Handling Charge'!$B$3,"",IF(COUNTIF(B:B,B826)&gt;0,COUNTIF(B$3:B826,B826),""))</f>
        <v/>
      </c>
      <c r="B826" s="24" t="str">
        <f t="shared" si="27"/>
        <v>Terminal Handling Charge - DestinationFrance</v>
      </c>
      <c r="C826" s="24" t="s">
        <v>710</v>
      </c>
      <c r="D826" s="24" t="s">
        <v>747</v>
      </c>
      <c r="E826" s="1" t="s">
        <v>753</v>
      </c>
      <c r="F826" s="12" t="s">
        <v>31</v>
      </c>
      <c r="G826" s="13">
        <v>44866</v>
      </c>
      <c r="H826" s="11" t="s">
        <v>18</v>
      </c>
      <c r="I826" s="11" t="s">
        <v>18</v>
      </c>
      <c r="J826" s="11" t="s">
        <v>18</v>
      </c>
      <c r="K826" s="11" t="s">
        <v>19</v>
      </c>
      <c r="L826" s="11" t="s">
        <v>19</v>
      </c>
      <c r="M826" s="11" t="s">
        <v>19</v>
      </c>
      <c r="N826" s="11" t="s">
        <v>19</v>
      </c>
      <c r="O826" s="11" t="s">
        <v>406</v>
      </c>
      <c r="P826" s="11" t="s">
        <v>407</v>
      </c>
      <c r="Q826" s="11" t="s">
        <v>710</v>
      </c>
      <c r="R826" s="11" t="s">
        <v>63</v>
      </c>
      <c r="S826" s="20">
        <v>20</v>
      </c>
      <c r="T826" s="11" t="s">
        <v>738</v>
      </c>
      <c r="U826" s="11" t="s">
        <v>22</v>
      </c>
      <c r="V826" s="11" t="s">
        <v>22</v>
      </c>
      <c r="W826" s="11" t="s">
        <v>23</v>
      </c>
      <c r="X826" s="11" t="s">
        <v>31</v>
      </c>
      <c r="Y826">
        <v>315</v>
      </c>
      <c r="Z826" t="e">
        <f t="shared" si="28"/>
        <v>#REF!</v>
      </c>
    </row>
    <row r="827" spans="1:26" x14ac:dyDescent="0.35">
      <c r="A827" s="24" t="str">
        <f>+IF(B827&lt;&gt;'Terminal Handling Charge'!$B$3,"",IF(COUNTIF(B:B,B827)&gt;0,COUNTIF(B$3:B827,B827),""))</f>
        <v/>
      </c>
      <c r="B827" s="24" t="str">
        <f t="shared" si="27"/>
        <v>Terminal Handling Charge - DestinationFrance</v>
      </c>
      <c r="C827" s="24" t="s">
        <v>710</v>
      </c>
      <c r="D827" s="24" t="s">
        <v>747</v>
      </c>
      <c r="E827" s="1" t="s">
        <v>753</v>
      </c>
      <c r="F827" s="12" t="s">
        <v>31</v>
      </c>
      <c r="G827" s="13">
        <v>44866</v>
      </c>
      <c r="H827" s="11" t="s">
        <v>18</v>
      </c>
      <c r="I827" s="11" t="s">
        <v>18</v>
      </c>
      <c r="J827" s="11" t="s">
        <v>18</v>
      </c>
      <c r="K827" s="11" t="s">
        <v>19</v>
      </c>
      <c r="L827" s="11" t="s">
        <v>19</v>
      </c>
      <c r="M827" s="11" t="s">
        <v>19</v>
      </c>
      <c r="N827" s="11" t="s">
        <v>19</v>
      </c>
      <c r="O827" s="11" t="s">
        <v>406</v>
      </c>
      <c r="P827" s="11" t="s">
        <v>407</v>
      </c>
      <c r="Q827" s="11" t="s">
        <v>710</v>
      </c>
      <c r="R827" s="11" t="s">
        <v>60</v>
      </c>
      <c r="S827" s="20">
        <v>40</v>
      </c>
      <c r="T827" s="11" t="s">
        <v>738</v>
      </c>
      <c r="U827" s="11" t="s">
        <v>22</v>
      </c>
      <c r="V827" s="11" t="s">
        <v>22</v>
      </c>
      <c r="W827" s="11" t="s">
        <v>23</v>
      </c>
      <c r="X827" s="11" t="s">
        <v>31</v>
      </c>
      <c r="Y827">
        <v>315</v>
      </c>
      <c r="Z827" t="e">
        <f t="shared" si="28"/>
        <v>#REF!</v>
      </c>
    </row>
    <row r="828" spans="1:26" x14ac:dyDescent="0.35">
      <c r="A828" s="24" t="str">
        <f>+IF(B828&lt;&gt;'Terminal Handling Charge'!$B$3,"",IF(COUNTIF(B:B,B828)&gt;0,COUNTIF(B$3:B828,B828),""))</f>
        <v/>
      </c>
      <c r="B828" s="24" t="str">
        <f t="shared" si="27"/>
        <v>Terminal Handling Charge - DestinationFrance</v>
      </c>
      <c r="C828" s="24" t="s">
        <v>710</v>
      </c>
      <c r="D828" s="24" t="s">
        <v>747</v>
      </c>
      <c r="E828" s="1" t="s">
        <v>753</v>
      </c>
      <c r="F828" s="12" t="s">
        <v>31</v>
      </c>
      <c r="G828" s="13">
        <v>44866</v>
      </c>
      <c r="H828" s="11" t="s">
        <v>18</v>
      </c>
      <c r="I828" s="11" t="s">
        <v>18</v>
      </c>
      <c r="J828" s="11" t="s">
        <v>18</v>
      </c>
      <c r="K828" s="11" t="s">
        <v>19</v>
      </c>
      <c r="L828" s="11" t="s">
        <v>19</v>
      </c>
      <c r="M828" s="11" t="s">
        <v>19</v>
      </c>
      <c r="N828" s="11" t="s">
        <v>19</v>
      </c>
      <c r="O828" s="11" t="s">
        <v>406</v>
      </c>
      <c r="P828" s="11" t="s">
        <v>407</v>
      </c>
      <c r="Q828" s="11" t="s">
        <v>710</v>
      </c>
      <c r="R828" s="11" t="s">
        <v>33</v>
      </c>
      <c r="S828" s="20">
        <v>40</v>
      </c>
      <c r="T828" s="11" t="s">
        <v>738</v>
      </c>
      <c r="U828" s="11" t="s">
        <v>22</v>
      </c>
      <c r="V828" s="11" t="s">
        <v>22</v>
      </c>
      <c r="W828" s="11" t="s">
        <v>23</v>
      </c>
      <c r="X828" s="11" t="s">
        <v>31</v>
      </c>
      <c r="Y828">
        <v>315</v>
      </c>
      <c r="Z828" t="e">
        <f t="shared" si="28"/>
        <v>#REF!</v>
      </c>
    </row>
    <row r="829" spans="1:26" x14ac:dyDescent="0.35">
      <c r="A829" s="24" t="str">
        <f>+IF(B829&lt;&gt;'Terminal Handling Charge'!$B$3,"",IF(COUNTIF(B:B,B829)&gt;0,COUNTIF(B$3:B829,B829),""))</f>
        <v/>
      </c>
      <c r="B829" s="24" t="str">
        <f t="shared" si="27"/>
        <v>Terminal Handling Charge - DestinationFrance</v>
      </c>
      <c r="C829" s="24" t="s">
        <v>710</v>
      </c>
      <c r="D829" s="24" t="s">
        <v>747</v>
      </c>
      <c r="E829" s="1" t="s">
        <v>753</v>
      </c>
      <c r="F829" s="12" t="s">
        <v>31</v>
      </c>
      <c r="G829" s="13">
        <v>44866</v>
      </c>
      <c r="H829" s="11" t="s">
        <v>18</v>
      </c>
      <c r="I829" s="11" t="s">
        <v>18</v>
      </c>
      <c r="J829" s="11" t="s">
        <v>18</v>
      </c>
      <c r="K829" s="11" t="s">
        <v>19</v>
      </c>
      <c r="L829" s="11" t="s">
        <v>19</v>
      </c>
      <c r="M829" s="11" t="s">
        <v>19</v>
      </c>
      <c r="N829" s="11" t="s">
        <v>19</v>
      </c>
      <c r="O829" s="11" t="s">
        <v>406</v>
      </c>
      <c r="P829" s="11" t="s">
        <v>407</v>
      </c>
      <c r="Q829" s="11" t="s">
        <v>710</v>
      </c>
      <c r="R829" s="11" t="s">
        <v>58</v>
      </c>
      <c r="S829" s="20">
        <v>40</v>
      </c>
      <c r="T829" s="11" t="s">
        <v>738</v>
      </c>
      <c r="U829" s="11" t="s">
        <v>22</v>
      </c>
      <c r="V829" s="11" t="s">
        <v>22</v>
      </c>
      <c r="W829" s="11" t="s">
        <v>23</v>
      </c>
      <c r="X829" s="11" t="s">
        <v>31</v>
      </c>
      <c r="Y829">
        <v>315</v>
      </c>
      <c r="Z829" t="e">
        <f t="shared" si="28"/>
        <v>#REF!</v>
      </c>
    </row>
    <row r="830" spans="1:26" x14ac:dyDescent="0.35">
      <c r="A830" s="24" t="str">
        <f>+IF(B830&lt;&gt;'Terminal Handling Charge'!$B$3,"",IF(COUNTIF(B:B,B830)&gt;0,COUNTIF(B$3:B830,B830),""))</f>
        <v/>
      </c>
      <c r="B830" s="24" t="str">
        <f t="shared" si="27"/>
        <v>Terminal Handling Charge - DestinationFrance</v>
      </c>
      <c r="C830" s="24" t="s">
        <v>710</v>
      </c>
      <c r="D830" s="24" t="s">
        <v>747</v>
      </c>
      <c r="E830" s="1" t="s">
        <v>753</v>
      </c>
      <c r="F830" s="12" t="s">
        <v>31</v>
      </c>
      <c r="G830" s="13">
        <v>44866</v>
      </c>
      <c r="H830" s="11" t="s">
        <v>18</v>
      </c>
      <c r="I830" s="11" t="s">
        <v>18</v>
      </c>
      <c r="J830" s="11" t="s">
        <v>18</v>
      </c>
      <c r="K830" s="11" t="s">
        <v>19</v>
      </c>
      <c r="L830" s="11" t="s">
        <v>19</v>
      </c>
      <c r="M830" s="11" t="s">
        <v>19</v>
      </c>
      <c r="N830" s="11" t="s">
        <v>19</v>
      </c>
      <c r="O830" s="11" t="s">
        <v>406</v>
      </c>
      <c r="P830" s="11" t="s">
        <v>407</v>
      </c>
      <c r="Q830" s="11" t="s">
        <v>710</v>
      </c>
      <c r="R830" s="11" t="s">
        <v>64</v>
      </c>
      <c r="S830" s="20">
        <v>40</v>
      </c>
      <c r="T830" s="11" t="s">
        <v>738</v>
      </c>
      <c r="U830" s="11" t="s">
        <v>22</v>
      </c>
      <c r="V830" s="11" t="s">
        <v>22</v>
      </c>
      <c r="W830" s="11" t="s">
        <v>23</v>
      </c>
      <c r="X830" s="11" t="s">
        <v>31</v>
      </c>
      <c r="Y830">
        <v>315</v>
      </c>
      <c r="Z830" t="e">
        <f t="shared" si="28"/>
        <v>#REF!</v>
      </c>
    </row>
    <row r="831" spans="1:26" ht="29" x14ac:dyDescent="0.35">
      <c r="A831" s="24" t="str">
        <f>+IF(B831&lt;&gt;'Terminal Handling Charge'!$B$3,"",IF(COUNTIF(B:B,B831)&gt;0,COUNTIF(B$3:B831,B831),""))</f>
        <v/>
      </c>
      <c r="B831" s="24" t="str">
        <f t="shared" si="27"/>
        <v>Terminal Handling Charge - DestinationFinland</v>
      </c>
      <c r="C831" s="24" t="s">
        <v>703</v>
      </c>
      <c r="D831" s="24" t="s">
        <v>747</v>
      </c>
      <c r="E831" s="1" t="s">
        <v>751</v>
      </c>
      <c r="F831" s="12" t="s">
        <v>31</v>
      </c>
      <c r="G831" s="13">
        <v>44866</v>
      </c>
      <c r="H831" s="11" t="s">
        <v>18</v>
      </c>
      <c r="I831" s="11" t="s">
        <v>18</v>
      </c>
      <c r="J831" s="11" t="s">
        <v>18</v>
      </c>
      <c r="K831" s="11" t="s">
        <v>19</v>
      </c>
      <c r="L831" s="11" t="s">
        <v>19</v>
      </c>
      <c r="M831" s="11" t="s">
        <v>19</v>
      </c>
      <c r="N831" s="11" t="s">
        <v>19</v>
      </c>
      <c r="O831" s="11" t="s">
        <v>505</v>
      </c>
      <c r="P831" s="11" t="s">
        <v>506</v>
      </c>
      <c r="Q831" s="11" t="s">
        <v>703</v>
      </c>
      <c r="R831" s="11" t="s">
        <v>78</v>
      </c>
      <c r="S831" s="20" t="s">
        <v>78</v>
      </c>
      <c r="T831" s="11" t="s">
        <v>34</v>
      </c>
      <c r="U831" s="11" t="s">
        <v>22</v>
      </c>
      <c r="V831" s="11" t="s">
        <v>22</v>
      </c>
      <c r="W831" s="11" t="s">
        <v>23</v>
      </c>
      <c r="X831" s="11" t="s">
        <v>31</v>
      </c>
      <c r="Y831">
        <v>225</v>
      </c>
      <c r="Z831" t="e">
        <f>#REF!+1</f>
        <v>#REF!</v>
      </c>
    </row>
    <row r="832" spans="1:26" x14ac:dyDescent="0.35">
      <c r="A832" s="24" t="str">
        <f>+IF(B832&lt;&gt;'Terminal Handling Charge'!$B$3,"",IF(COUNTIF(B:B,B832)&gt;0,COUNTIF(B$3:B832,B832),""))</f>
        <v/>
      </c>
      <c r="B832" s="24" t="str">
        <f t="shared" si="27"/>
        <v>Terminal Handling Charge - DestinationFinland</v>
      </c>
      <c r="C832" s="24" t="s">
        <v>703</v>
      </c>
      <c r="D832" s="24" t="s">
        <v>747</v>
      </c>
      <c r="E832" s="1" t="s">
        <v>751</v>
      </c>
      <c r="F832" s="12" t="s">
        <v>31</v>
      </c>
      <c r="G832" s="13">
        <v>44866</v>
      </c>
      <c r="H832" s="11" t="s">
        <v>18</v>
      </c>
      <c r="I832" s="11" t="s">
        <v>18</v>
      </c>
      <c r="J832" s="11" t="s">
        <v>18</v>
      </c>
      <c r="K832" s="11" t="s">
        <v>19</v>
      </c>
      <c r="L832" s="11" t="s">
        <v>19</v>
      </c>
      <c r="M832" s="11" t="s">
        <v>19</v>
      </c>
      <c r="N832" s="11" t="s">
        <v>19</v>
      </c>
      <c r="O832" s="11" t="s">
        <v>505</v>
      </c>
      <c r="P832" s="11" t="s">
        <v>506</v>
      </c>
      <c r="Q832" s="11" t="s">
        <v>703</v>
      </c>
      <c r="R832" s="11" t="s">
        <v>27</v>
      </c>
      <c r="S832" s="20" t="s">
        <v>27</v>
      </c>
      <c r="T832" s="11" t="s">
        <v>28</v>
      </c>
      <c r="U832" s="11" t="s">
        <v>22</v>
      </c>
      <c r="V832" s="11" t="s">
        <v>22</v>
      </c>
      <c r="W832" s="11" t="s">
        <v>23</v>
      </c>
      <c r="X832" s="11" t="s">
        <v>31</v>
      </c>
      <c r="Y832">
        <v>295</v>
      </c>
      <c r="Z832" t="e">
        <f t="shared" si="28"/>
        <v>#REF!</v>
      </c>
    </row>
    <row r="833" spans="1:26" x14ac:dyDescent="0.35">
      <c r="A833" s="24" t="str">
        <f>+IF(B833&lt;&gt;'Terminal Handling Charge'!$B$3,"",IF(COUNTIF(B:B,B833)&gt;0,COUNTIF(B$3:B833,B833),""))</f>
        <v/>
      </c>
      <c r="B833" s="24" t="str">
        <f t="shared" si="27"/>
        <v>Terminal Handling Charge - DestinationIndia</v>
      </c>
      <c r="C833" s="24" t="s">
        <v>764</v>
      </c>
      <c r="D833" s="24" t="s">
        <v>747</v>
      </c>
      <c r="E833" s="1" t="s">
        <v>773</v>
      </c>
      <c r="F833" s="12" t="s">
        <v>774</v>
      </c>
      <c r="G833" s="13">
        <v>44866</v>
      </c>
      <c r="H833" s="11" t="s">
        <v>18</v>
      </c>
      <c r="I833" s="11" t="s">
        <v>18</v>
      </c>
      <c r="J833" s="11" t="s">
        <v>18</v>
      </c>
      <c r="K833" s="11" t="s">
        <v>19</v>
      </c>
      <c r="L833" s="11" t="s">
        <v>19</v>
      </c>
      <c r="M833" s="11" t="s">
        <v>19</v>
      </c>
      <c r="N833" s="11" t="s">
        <v>19</v>
      </c>
      <c r="O833" s="11" t="s">
        <v>780</v>
      </c>
      <c r="P833" s="11" t="s">
        <v>793</v>
      </c>
      <c r="Q833" s="11" t="s">
        <v>764</v>
      </c>
      <c r="R833" s="11" t="s">
        <v>40</v>
      </c>
      <c r="S833" s="20">
        <v>20</v>
      </c>
      <c r="T833" s="11" t="s">
        <v>21</v>
      </c>
      <c r="U833" s="11"/>
      <c r="V833" s="11"/>
      <c r="W833" s="11"/>
      <c r="X833" s="11" t="s">
        <v>801</v>
      </c>
      <c r="Y833">
        <v>8519</v>
      </c>
      <c r="Z833" t="e">
        <f t="shared" si="28"/>
        <v>#REF!</v>
      </c>
    </row>
    <row r="834" spans="1:26" x14ac:dyDescent="0.35">
      <c r="A834" s="24" t="str">
        <f>+IF(B834&lt;&gt;'Terminal Handling Charge'!$B$3,"",IF(COUNTIF(B:B,B834)&gt;0,COUNTIF(B$3:B834,B834),""))</f>
        <v/>
      </c>
      <c r="B834" s="24" t="str">
        <f t="shared" si="27"/>
        <v>Terminal Handling Charge - DestinationIndia</v>
      </c>
      <c r="C834" s="24" t="s">
        <v>764</v>
      </c>
      <c r="D834" s="24" t="s">
        <v>747</v>
      </c>
      <c r="E834" s="1" t="s">
        <v>773</v>
      </c>
      <c r="F834" s="12" t="s">
        <v>774</v>
      </c>
      <c r="G834" s="13">
        <v>44866</v>
      </c>
      <c r="H834" s="11" t="s">
        <v>18</v>
      </c>
      <c r="I834" s="11" t="s">
        <v>18</v>
      </c>
      <c r="J834" s="11" t="s">
        <v>18</v>
      </c>
      <c r="K834" s="11" t="s">
        <v>19</v>
      </c>
      <c r="L834" s="11" t="s">
        <v>19</v>
      </c>
      <c r="M834" s="11" t="s">
        <v>19</v>
      </c>
      <c r="N834" s="11" t="s">
        <v>19</v>
      </c>
      <c r="O834" s="11" t="s">
        <v>780</v>
      </c>
      <c r="P834" s="11" t="s">
        <v>793</v>
      </c>
      <c r="Q834" s="11" t="s">
        <v>764</v>
      </c>
      <c r="R834" s="11" t="s">
        <v>20</v>
      </c>
      <c r="S834" s="20">
        <v>40</v>
      </c>
      <c r="T834" s="11" t="s">
        <v>21</v>
      </c>
      <c r="U834" s="11"/>
      <c r="V834" s="11"/>
      <c r="W834" s="11"/>
      <c r="X834" s="11" t="s">
        <v>801</v>
      </c>
      <c r="Y834">
        <v>12564</v>
      </c>
      <c r="Z834" t="e">
        <f t="shared" si="28"/>
        <v>#REF!</v>
      </c>
    </row>
    <row r="835" spans="1:26" x14ac:dyDescent="0.35">
      <c r="A835" s="24" t="str">
        <f>+IF(B835&lt;&gt;'Terminal Handling Charge'!$B$3,"",IF(COUNTIF(B:B,B835)&gt;0,COUNTIF(B$3:B835,B835),""))</f>
        <v/>
      </c>
      <c r="B835" s="24" t="str">
        <f t="shared" si="27"/>
        <v>Terminal Handling Charge - DestinationIndia</v>
      </c>
      <c r="C835" s="24" t="s">
        <v>764</v>
      </c>
      <c r="D835" s="24" t="s">
        <v>747</v>
      </c>
      <c r="E835" s="1" t="s">
        <v>773</v>
      </c>
      <c r="F835" s="12" t="s">
        <v>774</v>
      </c>
      <c r="G835" s="13">
        <v>44866</v>
      </c>
      <c r="H835" s="11" t="s">
        <v>18</v>
      </c>
      <c r="I835" s="11" t="s">
        <v>18</v>
      </c>
      <c r="J835" s="11" t="s">
        <v>18</v>
      </c>
      <c r="K835" s="11" t="s">
        <v>19</v>
      </c>
      <c r="L835" s="11" t="s">
        <v>19</v>
      </c>
      <c r="M835" s="11" t="s">
        <v>19</v>
      </c>
      <c r="N835" s="11" t="s">
        <v>19</v>
      </c>
      <c r="O835" s="11" t="s">
        <v>780</v>
      </c>
      <c r="P835" s="11" t="s">
        <v>793</v>
      </c>
      <c r="Q835" s="11" t="s">
        <v>764</v>
      </c>
      <c r="R835" s="11" t="s">
        <v>65</v>
      </c>
      <c r="S835" s="20">
        <v>45</v>
      </c>
      <c r="T835" s="11" t="s">
        <v>21</v>
      </c>
      <c r="U835" s="11"/>
      <c r="V835" s="11"/>
      <c r="W835" s="11"/>
      <c r="X835" s="11" t="s">
        <v>801</v>
      </c>
      <c r="Y835">
        <v>15958</v>
      </c>
      <c r="Z835" t="e">
        <f t="shared" si="28"/>
        <v>#REF!</v>
      </c>
    </row>
    <row r="836" spans="1:26" x14ac:dyDescent="0.35">
      <c r="A836" s="24" t="str">
        <f>+IF(B836&lt;&gt;'Terminal Handling Charge'!$B$3,"",IF(COUNTIF(B:B,B836)&gt;0,COUNTIF(B$3:B836,B836),""))</f>
        <v/>
      </c>
      <c r="B836" s="24" t="str">
        <f t="shared" si="27"/>
        <v>Terminal Handling Charge - DestinationIndia</v>
      </c>
      <c r="C836" s="24" t="s">
        <v>764</v>
      </c>
      <c r="D836" s="24" t="s">
        <v>747</v>
      </c>
      <c r="E836" s="1" t="s">
        <v>773</v>
      </c>
      <c r="F836" s="12" t="s">
        <v>774</v>
      </c>
      <c r="G836" s="13">
        <v>44866</v>
      </c>
      <c r="H836" s="11" t="s">
        <v>18</v>
      </c>
      <c r="I836" s="11" t="s">
        <v>18</v>
      </c>
      <c r="J836" s="11" t="s">
        <v>18</v>
      </c>
      <c r="K836" s="11" t="s">
        <v>19</v>
      </c>
      <c r="L836" s="11" t="s">
        <v>19</v>
      </c>
      <c r="M836" s="11" t="s">
        <v>19</v>
      </c>
      <c r="N836" s="11" t="s">
        <v>19</v>
      </c>
      <c r="O836" s="11" t="s">
        <v>780</v>
      </c>
      <c r="P836" s="11" t="s">
        <v>793</v>
      </c>
      <c r="Q836" s="11" t="s">
        <v>764</v>
      </c>
      <c r="R836" s="11" t="s">
        <v>77</v>
      </c>
      <c r="S836" s="20">
        <v>20</v>
      </c>
      <c r="T836" s="11" t="s">
        <v>772</v>
      </c>
      <c r="U836" s="11"/>
      <c r="V836" s="11"/>
      <c r="W836" s="11"/>
      <c r="X836" s="11" t="s">
        <v>801</v>
      </c>
      <c r="Y836">
        <v>11259</v>
      </c>
      <c r="Z836" t="e">
        <f t="shared" si="28"/>
        <v>#REF!</v>
      </c>
    </row>
    <row r="837" spans="1:26" x14ac:dyDescent="0.35">
      <c r="A837" s="24" t="str">
        <f>+IF(B837&lt;&gt;'Terminal Handling Charge'!$B$3,"",IF(COUNTIF(B:B,B837)&gt;0,COUNTIF(B$3:B837,B837),""))</f>
        <v/>
      </c>
      <c r="B837" s="24" t="str">
        <f t="shared" si="27"/>
        <v>Terminal Handling Charge - DestinationIndia</v>
      </c>
      <c r="C837" s="24" t="s">
        <v>764</v>
      </c>
      <c r="D837" s="24" t="s">
        <v>747</v>
      </c>
      <c r="E837" s="1" t="s">
        <v>773</v>
      </c>
      <c r="F837" s="12" t="s">
        <v>774</v>
      </c>
      <c r="G837" s="13">
        <v>44866</v>
      </c>
      <c r="H837" s="11" t="s">
        <v>18</v>
      </c>
      <c r="I837" s="11" t="s">
        <v>18</v>
      </c>
      <c r="J837" s="11" t="s">
        <v>18</v>
      </c>
      <c r="K837" s="11" t="s">
        <v>19</v>
      </c>
      <c r="L837" s="11" t="s">
        <v>19</v>
      </c>
      <c r="M837" s="11" t="s">
        <v>19</v>
      </c>
      <c r="N837" s="11" t="s">
        <v>19</v>
      </c>
      <c r="O837" s="11" t="s">
        <v>780</v>
      </c>
      <c r="P837" s="11" t="s">
        <v>793</v>
      </c>
      <c r="Q837" s="11" t="s">
        <v>764</v>
      </c>
      <c r="R837" s="11" t="s">
        <v>61</v>
      </c>
      <c r="S837" s="20">
        <v>20</v>
      </c>
      <c r="T837" s="11" t="s">
        <v>772</v>
      </c>
      <c r="U837" s="11"/>
      <c r="V837" s="11"/>
      <c r="W837" s="11"/>
      <c r="X837" s="11" t="s">
        <v>801</v>
      </c>
      <c r="Y837">
        <v>11259</v>
      </c>
      <c r="Z837" t="e">
        <f t="shared" si="28"/>
        <v>#REF!</v>
      </c>
    </row>
    <row r="838" spans="1:26" x14ac:dyDescent="0.35">
      <c r="A838" s="24" t="str">
        <f>+IF(B838&lt;&gt;'Terminal Handling Charge'!$B$3,"",IF(COUNTIF(B:B,B838)&gt;0,COUNTIF(B$3:B838,B838),""))</f>
        <v/>
      </c>
      <c r="B838" s="24" t="str">
        <f t="shared" si="27"/>
        <v>Terminal Handling Charge - DestinationIndia</v>
      </c>
      <c r="C838" s="24" t="s">
        <v>764</v>
      </c>
      <c r="D838" s="24" t="s">
        <v>747</v>
      </c>
      <c r="E838" s="1" t="s">
        <v>773</v>
      </c>
      <c r="F838" s="12" t="s">
        <v>774</v>
      </c>
      <c r="G838" s="13">
        <v>44866</v>
      </c>
      <c r="H838" s="11" t="s">
        <v>18</v>
      </c>
      <c r="I838" s="11" t="s">
        <v>18</v>
      </c>
      <c r="J838" s="11" t="s">
        <v>18</v>
      </c>
      <c r="K838" s="11" t="s">
        <v>19</v>
      </c>
      <c r="L838" s="11" t="s">
        <v>19</v>
      </c>
      <c r="M838" s="11" t="s">
        <v>19</v>
      </c>
      <c r="N838" s="11" t="s">
        <v>19</v>
      </c>
      <c r="O838" s="11" t="s">
        <v>780</v>
      </c>
      <c r="P838" s="11" t="s">
        <v>793</v>
      </c>
      <c r="Q838" s="11" t="s">
        <v>764</v>
      </c>
      <c r="R838" s="11" t="s">
        <v>56</v>
      </c>
      <c r="S838" s="20">
        <v>20</v>
      </c>
      <c r="T838" s="11" t="s">
        <v>772</v>
      </c>
      <c r="U838" s="11"/>
      <c r="V838" s="11"/>
      <c r="W838" s="11"/>
      <c r="X838" s="11" t="s">
        <v>801</v>
      </c>
      <c r="Y838">
        <v>11259</v>
      </c>
      <c r="Z838" t="e">
        <f t="shared" si="28"/>
        <v>#REF!</v>
      </c>
    </row>
    <row r="839" spans="1:26" x14ac:dyDescent="0.35">
      <c r="A839" s="24" t="str">
        <f>+IF(B839&lt;&gt;'Terminal Handling Charge'!$B$3,"",IF(COUNTIF(B:B,B839)&gt;0,COUNTIF(B$3:B839,B839),""))</f>
        <v/>
      </c>
      <c r="B839" s="24" t="str">
        <f t="shared" si="27"/>
        <v>Terminal Handling Charge - DestinationIndia</v>
      </c>
      <c r="C839" s="24" t="s">
        <v>764</v>
      </c>
      <c r="D839" s="24" t="s">
        <v>747</v>
      </c>
      <c r="E839" s="1" t="s">
        <v>773</v>
      </c>
      <c r="F839" s="12" t="s">
        <v>774</v>
      </c>
      <c r="G839" s="13">
        <v>44866</v>
      </c>
      <c r="H839" s="11" t="s">
        <v>18</v>
      </c>
      <c r="I839" s="11" t="s">
        <v>18</v>
      </c>
      <c r="J839" s="11" t="s">
        <v>18</v>
      </c>
      <c r="K839" s="11" t="s">
        <v>19</v>
      </c>
      <c r="L839" s="11" t="s">
        <v>19</v>
      </c>
      <c r="M839" s="11" t="s">
        <v>19</v>
      </c>
      <c r="N839" s="11" t="s">
        <v>19</v>
      </c>
      <c r="O839" s="11" t="s">
        <v>780</v>
      </c>
      <c r="P839" s="11" t="s">
        <v>793</v>
      </c>
      <c r="Q839" s="11" t="s">
        <v>764</v>
      </c>
      <c r="R839" s="11" t="s">
        <v>59</v>
      </c>
      <c r="S839" s="20">
        <v>20</v>
      </c>
      <c r="T839" s="11" t="s">
        <v>772</v>
      </c>
      <c r="U839" s="11"/>
      <c r="V839" s="11"/>
      <c r="W839" s="11"/>
      <c r="X839" s="11" t="s">
        <v>801</v>
      </c>
      <c r="Y839">
        <v>11259</v>
      </c>
      <c r="Z839" t="e">
        <f t="shared" si="28"/>
        <v>#REF!</v>
      </c>
    </row>
    <row r="840" spans="1:26" x14ac:dyDescent="0.35">
      <c r="A840" s="24" t="str">
        <f>+IF(B840&lt;&gt;'Terminal Handling Charge'!$B$3,"",IF(COUNTIF(B:B,B840)&gt;0,COUNTIF(B$3:B840,B840),""))</f>
        <v/>
      </c>
      <c r="B840" s="24" t="str">
        <f t="shared" si="27"/>
        <v>Terminal Handling Charge - DestinationIndia</v>
      </c>
      <c r="C840" s="24" t="s">
        <v>764</v>
      </c>
      <c r="D840" s="24" t="s">
        <v>747</v>
      </c>
      <c r="E840" s="1" t="s">
        <v>773</v>
      </c>
      <c r="F840" s="12" t="s">
        <v>774</v>
      </c>
      <c r="G840" s="13">
        <v>44866</v>
      </c>
      <c r="H840" s="11" t="s">
        <v>18</v>
      </c>
      <c r="I840" s="11" t="s">
        <v>18</v>
      </c>
      <c r="J840" s="11" t="s">
        <v>18</v>
      </c>
      <c r="K840" s="11" t="s">
        <v>19</v>
      </c>
      <c r="L840" s="11" t="s">
        <v>19</v>
      </c>
      <c r="M840" s="11" t="s">
        <v>19</v>
      </c>
      <c r="N840" s="11" t="s">
        <v>19</v>
      </c>
      <c r="O840" s="11" t="s">
        <v>780</v>
      </c>
      <c r="P840" s="11" t="s">
        <v>793</v>
      </c>
      <c r="Q840" s="11" t="s">
        <v>764</v>
      </c>
      <c r="R840" s="11" t="s">
        <v>63</v>
      </c>
      <c r="S840" s="20">
        <v>20</v>
      </c>
      <c r="T840" s="11" t="s">
        <v>772</v>
      </c>
      <c r="U840" s="11"/>
      <c r="V840" s="11"/>
      <c r="W840" s="11"/>
      <c r="X840" s="11" t="s">
        <v>801</v>
      </c>
      <c r="Y840">
        <v>11259</v>
      </c>
      <c r="Z840" t="e">
        <f t="shared" si="28"/>
        <v>#REF!</v>
      </c>
    </row>
    <row r="841" spans="1:26" x14ac:dyDescent="0.35">
      <c r="A841" s="24" t="str">
        <f>+IF(B841&lt;&gt;'Terminal Handling Charge'!$B$3,"",IF(COUNTIF(B:B,B841)&gt;0,COUNTIF(B$3:B841,B841),""))</f>
        <v/>
      </c>
      <c r="B841" s="24" t="str">
        <f t="shared" si="27"/>
        <v>Terminal Handling Charge - DestinationIndia</v>
      </c>
      <c r="C841" s="24" t="s">
        <v>764</v>
      </c>
      <c r="D841" s="24" t="s">
        <v>747</v>
      </c>
      <c r="E841" s="1" t="s">
        <v>773</v>
      </c>
      <c r="F841" s="12" t="s">
        <v>774</v>
      </c>
      <c r="G841" s="13">
        <v>44866</v>
      </c>
      <c r="H841" s="11" t="s">
        <v>18</v>
      </c>
      <c r="I841" s="11" t="s">
        <v>18</v>
      </c>
      <c r="J841" s="11" t="s">
        <v>18</v>
      </c>
      <c r="K841" s="11" t="s">
        <v>19</v>
      </c>
      <c r="L841" s="11" t="s">
        <v>19</v>
      </c>
      <c r="M841" s="11" t="s">
        <v>19</v>
      </c>
      <c r="N841" s="11" t="s">
        <v>19</v>
      </c>
      <c r="O841" s="11" t="s">
        <v>780</v>
      </c>
      <c r="P841" s="11" t="s">
        <v>793</v>
      </c>
      <c r="Q841" s="11" t="s">
        <v>764</v>
      </c>
      <c r="R841" s="11" t="s">
        <v>64</v>
      </c>
      <c r="S841" s="20">
        <v>40</v>
      </c>
      <c r="T841" s="11" t="s">
        <v>772</v>
      </c>
      <c r="U841" s="11"/>
      <c r="V841" s="11"/>
      <c r="W841" s="11"/>
      <c r="X841" s="11" t="s">
        <v>801</v>
      </c>
      <c r="Y841">
        <v>17304</v>
      </c>
      <c r="Z841" t="e">
        <f t="shared" si="28"/>
        <v>#REF!</v>
      </c>
    </row>
    <row r="842" spans="1:26" x14ac:dyDescent="0.35">
      <c r="A842" s="24" t="str">
        <f>+IF(B842&lt;&gt;'Terminal Handling Charge'!$B$3,"",IF(COUNTIF(B:B,B842)&gt;0,COUNTIF(B$3:B842,B842),""))</f>
        <v/>
      </c>
      <c r="B842" s="24" t="str">
        <f t="shared" si="27"/>
        <v>Terminal Handling Charge - DestinationIndia</v>
      </c>
      <c r="C842" s="24" t="s">
        <v>764</v>
      </c>
      <c r="D842" s="24" t="s">
        <v>747</v>
      </c>
      <c r="E842" s="1" t="s">
        <v>773</v>
      </c>
      <c r="F842" s="12" t="s">
        <v>774</v>
      </c>
      <c r="G842" s="13">
        <v>44866</v>
      </c>
      <c r="H842" s="11" t="s">
        <v>18</v>
      </c>
      <c r="I842" s="11" t="s">
        <v>18</v>
      </c>
      <c r="J842" s="11" t="s">
        <v>18</v>
      </c>
      <c r="K842" s="11" t="s">
        <v>19</v>
      </c>
      <c r="L842" s="11" t="s">
        <v>19</v>
      </c>
      <c r="M842" s="11" t="s">
        <v>19</v>
      </c>
      <c r="N842" s="11" t="s">
        <v>19</v>
      </c>
      <c r="O842" s="11" t="s">
        <v>780</v>
      </c>
      <c r="P842" s="11" t="s">
        <v>793</v>
      </c>
      <c r="Q842" s="11" t="s">
        <v>764</v>
      </c>
      <c r="R842" s="11" t="s">
        <v>33</v>
      </c>
      <c r="S842" s="20">
        <v>40</v>
      </c>
      <c r="T842" s="11" t="s">
        <v>772</v>
      </c>
      <c r="U842" s="11"/>
      <c r="V842" s="11"/>
      <c r="W842" s="11"/>
      <c r="X842" s="11" t="s">
        <v>801</v>
      </c>
      <c r="Y842">
        <v>17304</v>
      </c>
      <c r="Z842" t="e">
        <f t="shared" si="28"/>
        <v>#REF!</v>
      </c>
    </row>
    <row r="843" spans="1:26" x14ac:dyDescent="0.35">
      <c r="A843" s="24" t="str">
        <f>+IF(B843&lt;&gt;'Terminal Handling Charge'!$B$3,"",IF(COUNTIF(B:B,B843)&gt;0,COUNTIF(B$3:B843,B843),""))</f>
        <v/>
      </c>
      <c r="B843" s="24" t="str">
        <f t="shared" si="27"/>
        <v>Terminal Handling Charge - DestinationIndia</v>
      </c>
      <c r="C843" s="24" t="s">
        <v>764</v>
      </c>
      <c r="D843" s="24" t="s">
        <v>747</v>
      </c>
      <c r="E843" s="1" t="s">
        <v>773</v>
      </c>
      <c r="F843" s="12" t="s">
        <v>774</v>
      </c>
      <c r="G843" s="13">
        <v>44866</v>
      </c>
      <c r="H843" s="11" t="s">
        <v>18</v>
      </c>
      <c r="I843" s="11" t="s">
        <v>18</v>
      </c>
      <c r="J843" s="11" t="s">
        <v>18</v>
      </c>
      <c r="K843" s="11" t="s">
        <v>19</v>
      </c>
      <c r="L843" s="11" t="s">
        <v>19</v>
      </c>
      <c r="M843" s="11" t="s">
        <v>19</v>
      </c>
      <c r="N843" s="11" t="s">
        <v>19</v>
      </c>
      <c r="O843" s="11" t="s">
        <v>780</v>
      </c>
      <c r="P843" s="11" t="s">
        <v>793</v>
      </c>
      <c r="Q843" s="11" t="s">
        <v>764</v>
      </c>
      <c r="R843" s="11" t="s">
        <v>60</v>
      </c>
      <c r="S843" s="20">
        <v>40</v>
      </c>
      <c r="T843" s="11" t="s">
        <v>772</v>
      </c>
      <c r="U843" s="11"/>
      <c r="V843" s="11"/>
      <c r="W843" s="11"/>
      <c r="X843" s="11" t="s">
        <v>801</v>
      </c>
      <c r="Y843">
        <v>17304</v>
      </c>
      <c r="Z843" t="e">
        <f t="shared" si="28"/>
        <v>#REF!</v>
      </c>
    </row>
    <row r="844" spans="1:26" x14ac:dyDescent="0.35">
      <c r="A844" s="24" t="str">
        <f>+IF(B844&lt;&gt;'Terminal Handling Charge'!$B$3,"",IF(COUNTIF(B:B,B844)&gt;0,COUNTIF(B$3:B844,B844),""))</f>
        <v/>
      </c>
      <c r="B844" s="24" t="str">
        <f t="shared" si="27"/>
        <v>Terminal Handling Charge - DestinationIndia</v>
      </c>
      <c r="C844" s="24" t="s">
        <v>764</v>
      </c>
      <c r="D844" s="24" t="s">
        <v>747</v>
      </c>
      <c r="E844" s="1" t="s">
        <v>773</v>
      </c>
      <c r="F844" s="12" t="s">
        <v>774</v>
      </c>
      <c r="G844" s="13">
        <v>44866</v>
      </c>
      <c r="H844" s="11" t="s">
        <v>18</v>
      </c>
      <c r="I844" s="11" t="s">
        <v>18</v>
      </c>
      <c r="J844" s="11" t="s">
        <v>18</v>
      </c>
      <c r="K844" s="11" t="s">
        <v>19</v>
      </c>
      <c r="L844" s="11" t="s">
        <v>19</v>
      </c>
      <c r="M844" s="11" t="s">
        <v>19</v>
      </c>
      <c r="N844" s="11" t="s">
        <v>19</v>
      </c>
      <c r="O844" s="11" t="s">
        <v>780</v>
      </c>
      <c r="P844" s="11" t="s">
        <v>793</v>
      </c>
      <c r="Q844" s="11" t="s">
        <v>764</v>
      </c>
      <c r="R844" s="11" t="s">
        <v>58</v>
      </c>
      <c r="S844" s="20">
        <v>40</v>
      </c>
      <c r="T844" s="11" t="s">
        <v>772</v>
      </c>
      <c r="U844" s="11"/>
      <c r="V844" s="11"/>
      <c r="W844" s="11"/>
      <c r="X844" s="11" t="s">
        <v>801</v>
      </c>
      <c r="Y844">
        <v>17304</v>
      </c>
      <c r="Z844" t="e">
        <f t="shared" si="28"/>
        <v>#REF!</v>
      </c>
    </row>
    <row r="845" spans="1:26" x14ac:dyDescent="0.35">
      <c r="A845" s="24" t="str">
        <f>+IF(B845&lt;&gt;'Terminal Handling Charge'!$B$3,"",IF(COUNTIF(B:B,B845)&gt;0,COUNTIF(B$3:B845,B845),""))</f>
        <v/>
      </c>
      <c r="B845" s="24" t="str">
        <f t="shared" si="27"/>
        <v>Terminal Handling Charge - DestinationTurkey</v>
      </c>
      <c r="C845" s="30" t="s">
        <v>621</v>
      </c>
      <c r="D845" s="24" t="s">
        <v>747</v>
      </c>
      <c r="E845" s="24" t="s">
        <v>17</v>
      </c>
      <c r="F845" s="12" t="s">
        <v>31</v>
      </c>
      <c r="G845" s="13">
        <v>44866</v>
      </c>
      <c r="H845" s="11" t="s">
        <v>18</v>
      </c>
      <c r="I845" s="11" t="s">
        <v>18</v>
      </c>
      <c r="J845" s="11" t="s">
        <v>18</v>
      </c>
      <c r="K845" s="11" t="s">
        <v>19</v>
      </c>
      <c r="L845" s="11" t="s">
        <v>19</v>
      </c>
      <c r="M845" s="11" t="s">
        <v>19</v>
      </c>
      <c r="N845" s="11" t="s">
        <v>19</v>
      </c>
      <c r="O845" s="11" t="s">
        <v>155</v>
      </c>
      <c r="P845" s="11" t="s">
        <v>156</v>
      </c>
      <c r="Q845" s="11" t="s">
        <v>621</v>
      </c>
      <c r="R845" s="11" t="s">
        <v>30</v>
      </c>
      <c r="S845" s="11" t="s">
        <v>30</v>
      </c>
      <c r="T845" s="11" t="s">
        <v>34</v>
      </c>
      <c r="U845" s="11" t="s">
        <v>22</v>
      </c>
      <c r="V845" s="11" t="s">
        <v>22</v>
      </c>
      <c r="W845" s="11" t="s">
        <v>23</v>
      </c>
      <c r="X845" s="11" t="s">
        <v>24</v>
      </c>
      <c r="Y845">
        <v>365</v>
      </c>
      <c r="Z845" t="e">
        <f t="shared" si="28"/>
        <v>#REF!</v>
      </c>
    </row>
    <row r="846" spans="1:26" x14ac:dyDescent="0.35">
      <c r="A846" s="24" t="str">
        <f>+IF(B846&lt;&gt;'Terminal Handling Charge'!$B$3,"",IF(COUNTIF(B:B,B846)&gt;0,COUNTIF(B$3:B846,B846),""))</f>
        <v/>
      </c>
      <c r="B846" s="24" t="str">
        <f t="shared" si="27"/>
        <v>Terminal Handling Charge - DestinationTurkey</v>
      </c>
      <c r="C846" s="30" t="s">
        <v>621</v>
      </c>
      <c r="D846" s="24" t="s">
        <v>747</v>
      </c>
      <c r="E846" s="24" t="s">
        <v>17</v>
      </c>
      <c r="F846" s="12" t="s">
        <v>31</v>
      </c>
      <c r="G846" s="13">
        <v>44866</v>
      </c>
      <c r="H846" s="11" t="s">
        <v>18</v>
      </c>
      <c r="I846" s="11" t="s">
        <v>18</v>
      </c>
      <c r="J846" s="11" t="s">
        <v>18</v>
      </c>
      <c r="K846" s="11" t="s">
        <v>19</v>
      </c>
      <c r="L846" s="11" t="s">
        <v>19</v>
      </c>
      <c r="M846" s="11" t="s">
        <v>19</v>
      </c>
      <c r="N846" s="11" t="s">
        <v>19</v>
      </c>
      <c r="O846" s="11" t="s">
        <v>155</v>
      </c>
      <c r="P846" s="11" t="s">
        <v>156</v>
      </c>
      <c r="Q846" s="11" t="s">
        <v>621</v>
      </c>
      <c r="R846" s="11" t="s">
        <v>27</v>
      </c>
      <c r="S846" s="11" t="s">
        <v>27</v>
      </c>
      <c r="T846" s="11" t="s">
        <v>34</v>
      </c>
      <c r="U846" s="11" t="s">
        <v>22</v>
      </c>
      <c r="V846" s="11" t="s">
        <v>22</v>
      </c>
      <c r="W846" s="11" t="s">
        <v>23</v>
      </c>
      <c r="X846" s="11" t="s">
        <v>24</v>
      </c>
      <c r="Y846">
        <v>365</v>
      </c>
      <c r="Z846" t="e">
        <f t="shared" si="28"/>
        <v>#REF!</v>
      </c>
    </row>
    <row r="847" spans="1:26" x14ac:dyDescent="0.35">
      <c r="A847" s="24" t="str">
        <f>+IF(B847&lt;&gt;'Terminal Handling Charge'!$B$3,"",IF(COUNTIF(B:B,B847)&gt;0,COUNTIF(B$3:B847,B847),""))</f>
        <v/>
      </c>
      <c r="B847" s="24" t="str">
        <f t="shared" si="27"/>
        <v>Terminal Handling Charge - DestinationTurkey</v>
      </c>
      <c r="C847" s="30" t="s">
        <v>621</v>
      </c>
      <c r="D847" s="24" t="s">
        <v>747</v>
      </c>
      <c r="E847" s="24" t="s">
        <v>17</v>
      </c>
      <c r="F847" s="12" t="s">
        <v>31</v>
      </c>
      <c r="G847" s="13">
        <v>44866</v>
      </c>
      <c r="H847" s="11" t="s">
        <v>18</v>
      </c>
      <c r="I847" s="11" t="s">
        <v>18</v>
      </c>
      <c r="J847" s="11" t="s">
        <v>18</v>
      </c>
      <c r="K847" s="11" t="s">
        <v>19</v>
      </c>
      <c r="L847" s="11" t="s">
        <v>19</v>
      </c>
      <c r="M847" s="11" t="s">
        <v>19</v>
      </c>
      <c r="N847" s="11" t="s">
        <v>19</v>
      </c>
      <c r="O847" s="11" t="s">
        <v>155</v>
      </c>
      <c r="P847" s="11" t="s">
        <v>156</v>
      </c>
      <c r="Q847" s="11" t="s">
        <v>621</v>
      </c>
      <c r="R847" s="11" t="s">
        <v>30</v>
      </c>
      <c r="S847" s="11" t="s">
        <v>30</v>
      </c>
      <c r="T847" s="11" t="s">
        <v>21</v>
      </c>
      <c r="U847" s="11" t="s">
        <v>22</v>
      </c>
      <c r="V847" s="11" t="s">
        <v>22</v>
      </c>
      <c r="W847" s="11" t="s">
        <v>23</v>
      </c>
      <c r="X847" s="11" t="s">
        <v>24</v>
      </c>
      <c r="Y847">
        <v>265</v>
      </c>
      <c r="Z847" t="e">
        <f t="shared" si="28"/>
        <v>#REF!</v>
      </c>
    </row>
    <row r="848" spans="1:26" x14ac:dyDescent="0.35">
      <c r="A848" s="24" t="str">
        <f>+IF(B848&lt;&gt;'Terminal Handling Charge'!$B$3,"",IF(COUNTIF(B:B,B848)&gt;0,COUNTIF(B$3:B848,B848),""))</f>
        <v/>
      </c>
      <c r="B848" s="24" t="str">
        <f t="shared" si="27"/>
        <v>Terminal Handling Charge - DestinationTurkey</v>
      </c>
      <c r="C848" s="30" t="s">
        <v>621</v>
      </c>
      <c r="D848" s="24" t="s">
        <v>747</v>
      </c>
      <c r="E848" s="24" t="s">
        <v>17</v>
      </c>
      <c r="F848" s="12" t="s">
        <v>31</v>
      </c>
      <c r="G848" s="13">
        <v>44866</v>
      </c>
      <c r="H848" s="11" t="s">
        <v>18</v>
      </c>
      <c r="I848" s="11" t="s">
        <v>18</v>
      </c>
      <c r="J848" s="11" t="s">
        <v>18</v>
      </c>
      <c r="K848" s="11" t="s">
        <v>19</v>
      </c>
      <c r="L848" s="11" t="s">
        <v>19</v>
      </c>
      <c r="M848" s="11" t="s">
        <v>19</v>
      </c>
      <c r="N848" s="11" t="s">
        <v>19</v>
      </c>
      <c r="O848" s="11" t="s">
        <v>155</v>
      </c>
      <c r="P848" s="11" t="s">
        <v>156</v>
      </c>
      <c r="Q848" s="11" t="s">
        <v>621</v>
      </c>
      <c r="R848" s="11" t="s">
        <v>27</v>
      </c>
      <c r="S848" s="11" t="s">
        <v>27</v>
      </c>
      <c r="T848" s="11" t="s">
        <v>28</v>
      </c>
      <c r="U848" s="11" t="s">
        <v>22</v>
      </c>
      <c r="V848" s="11" t="s">
        <v>22</v>
      </c>
      <c r="W848" s="11" t="s">
        <v>23</v>
      </c>
      <c r="X848" s="11" t="s">
        <v>24</v>
      </c>
      <c r="Y848">
        <v>365</v>
      </c>
      <c r="Z848" t="e">
        <f t="shared" si="28"/>
        <v>#REF!</v>
      </c>
    </row>
    <row r="849" spans="1:26" ht="29" x14ac:dyDescent="0.35">
      <c r="A849" s="24" t="str">
        <f>+IF(B849&lt;&gt;'Terminal Handling Charge'!$B$3,"",IF(COUNTIF(B:B,B849)&gt;0,COUNTIF(B$3:B849,B849),""))</f>
        <v/>
      </c>
      <c r="B849" s="24" t="str">
        <f t="shared" si="27"/>
        <v>Terminal Handling Charge - DestinationFinland</v>
      </c>
      <c r="C849" s="24" t="s">
        <v>703</v>
      </c>
      <c r="D849" s="24" t="s">
        <v>747</v>
      </c>
      <c r="E849" s="1" t="s">
        <v>751</v>
      </c>
      <c r="F849" s="12" t="s">
        <v>31</v>
      </c>
      <c r="G849" s="13">
        <v>44866</v>
      </c>
      <c r="H849" s="11" t="s">
        <v>18</v>
      </c>
      <c r="I849" s="11" t="s">
        <v>18</v>
      </c>
      <c r="J849" s="11" t="s">
        <v>18</v>
      </c>
      <c r="K849" s="11" t="s">
        <v>19</v>
      </c>
      <c r="L849" s="11" t="s">
        <v>19</v>
      </c>
      <c r="M849" s="11" t="s">
        <v>19</v>
      </c>
      <c r="N849" s="11" t="s">
        <v>19</v>
      </c>
      <c r="O849" s="11" t="s">
        <v>606</v>
      </c>
      <c r="P849" s="11" t="s">
        <v>607</v>
      </c>
      <c r="Q849" s="11" t="s">
        <v>703</v>
      </c>
      <c r="R849" s="11" t="s">
        <v>78</v>
      </c>
      <c r="S849" s="20" t="s">
        <v>78</v>
      </c>
      <c r="T849" s="11" t="s">
        <v>34</v>
      </c>
      <c r="U849" s="11" t="s">
        <v>22</v>
      </c>
      <c r="V849" s="11" t="s">
        <v>22</v>
      </c>
      <c r="W849" s="11" t="s">
        <v>23</v>
      </c>
      <c r="X849" s="11" t="s">
        <v>31</v>
      </c>
      <c r="Y849">
        <v>225</v>
      </c>
      <c r="Z849" t="e">
        <f t="shared" si="28"/>
        <v>#REF!</v>
      </c>
    </row>
    <row r="850" spans="1:26" x14ac:dyDescent="0.35">
      <c r="A850" s="24" t="str">
        <f>+IF(B850&lt;&gt;'Terminal Handling Charge'!$B$3,"",IF(COUNTIF(B:B,B850)&gt;0,COUNTIF(B$3:B850,B850),""))</f>
        <v/>
      </c>
      <c r="B850" s="24" t="str">
        <f t="shared" si="27"/>
        <v>Terminal Handling Charge - DestinationFinland</v>
      </c>
      <c r="C850" s="24" t="s">
        <v>703</v>
      </c>
      <c r="D850" s="24" t="s">
        <v>747</v>
      </c>
      <c r="E850" s="1" t="s">
        <v>751</v>
      </c>
      <c r="F850" s="12" t="s">
        <v>31</v>
      </c>
      <c r="G850" s="13">
        <v>44866</v>
      </c>
      <c r="H850" s="11" t="s">
        <v>18</v>
      </c>
      <c r="I850" s="11" t="s">
        <v>18</v>
      </c>
      <c r="J850" s="11" t="s">
        <v>18</v>
      </c>
      <c r="K850" s="11" t="s">
        <v>19</v>
      </c>
      <c r="L850" s="11" t="s">
        <v>19</v>
      </c>
      <c r="M850" s="11" t="s">
        <v>19</v>
      </c>
      <c r="N850" s="11" t="s">
        <v>19</v>
      </c>
      <c r="O850" s="11" t="s">
        <v>606</v>
      </c>
      <c r="P850" s="11" t="s">
        <v>607</v>
      </c>
      <c r="Q850" s="11" t="s">
        <v>703</v>
      </c>
      <c r="R850" s="11" t="s">
        <v>27</v>
      </c>
      <c r="S850" s="20" t="s">
        <v>27</v>
      </c>
      <c r="T850" s="11" t="s">
        <v>28</v>
      </c>
      <c r="U850" s="11" t="s">
        <v>22</v>
      </c>
      <c r="V850" s="11" t="s">
        <v>22</v>
      </c>
      <c r="W850" s="11" t="s">
        <v>23</v>
      </c>
      <c r="X850" s="11" t="s">
        <v>31</v>
      </c>
      <c r="Y850">
        <v>295</v>
      </c>
      <c r="Z850" t="e">
        <f t="shared" si="28"/>
        <v>#REF!</v>
      </c>
    </row>
    <row r="851" spans="1:26" x14ac:dyDescent="0.35">
      <c r="A851" s="24" t="str">
        <f>+IF(B851&lt;&gt;'Terminal Handling Charge'!$B$3,"",IF(COUNTIF(B:B,B851)&gt;0,COUNTIF(B$3:B851,B851),""))</f>
        <v/>
      </c>
      <c r="B851" s="24" t="str">
        <f t="shared" si="27"/>
        <v>Terminal Handling Charge - DestinationIndia</v>
      </c>
      <c r="C851" s="24" t="s">
        <v>764</v>
      </c>
      <c r="D851" s="24" t="s">
        <v>747</v>
      </c>
      <c r="E851" s="1" t="s">
        <v>773</v>
      </c>
      <c r="F851" s="12" t="s">
        <v>774</v>
      </c>
      <c r="G851" s="13">
        <v>44866</v>
      </c>
      <c r="H851" s="11" t="s">
        <v>18</v>
      </c>
      <c r="I851" s="11" t="s">
        <v>18</v>
      </c>
      <c r="J851" s="11" t="s">
        <v>18</v>
      </c>
      <c r="K851" s="11" t="s">
        <v>19</v>
      </c>
      <c r="L851" s="11" t="s">
        <v>19</v>
      </c>
      <c r="M851" s="11" t="s">
        <v>19</v>
      </c>
      <c r="N851" s="11" t="s">
        <v>19</v>
      </c>
      <c r="O851" s="11" t="s">
        <v>784</v>
      </c>
      <c r="P851" s="11" t="s">
        <v>797</v>
      </c>
      <c r="Q851" s="11" t="s">
        <v>764</v>
      </c>
      <c r="R851" s="11" t="s">
        <v>40</v>
      </c>
      <c r="S851" s="20">
        <v>20</v>
      </c>
      <c r="T851" s="11" t="s">
        <v>21</v>
      </c>
      <c r="U851" s="11"/>
      <c r="V851" s="11"/>
      <c r="W851" s="11"/>
      <c r="X851" s="11" t="s">
        <v>801</v>
      </c>
      <c r="Y851">
        <v>10500</v>
      </c>
      <c r="Z851" t="e">
        <f t="shared" si="28"/>
        <v>#REF!</v>
      </c>
    </row>
    <row r="852" spans="1:26" x14ac:dyDescent="0.35">
      <c r="A852" s="24" t="str">
        <f>+IF(B852&lt;&gt;'Terminal Handling Charge'!$B$3,"",IF(COUNTIF(B:B,B852)&gt;0,COUNTIF(B$3:B852,B852),""))</f>
        <v/>
      </c>
      <c r="B852" s="24" t="str">
        <f t="shared" si="27"/>
        <v>Terminal Handling Charge - DestinationIndia</v>
      </c>
      <c r="C852" s="24" t="s">
        <v>764</v>
      </c>
      <c r="D852" s="24" t="s">
        <v>747</v>
      </c>
      <c r="E852" s="1" t="s">
        <v>773</v>
      </c>
      <c r="F852" s="12" t="s">
        <v>774</v>
      </c>
      <c r="G852" s="13">
        <v>44866</v>
      </c>
      <c r="H852" s="11" t="s">
        <v>18</v>
      </c>
      <c r="I852" s="11" t="s">
        <v>18</v>
      </c>
      <c r="J852" s="11" t="s">
        <v>18</v>
      </c>
      <c r="K852" s="11" t="s">
        <v>19</v>
      </c>
      <c r="L852" s="11" t="s">
        <v>19</v>
      </c>
      <c r="M852" s="11" t="s">
        <v>19</v>
      </c>
      <c r="N852" s="11" t="s">
        <v>19</v>
      </c>
      <c r="O852" s="11" t="s">
        <v>784</v>
      </c>
      <c r="P852" s="11" t="s">
        <v>797</v>
      </c>
      <c r="Q852" s="11" t="s">
        <v>764</v>
      </c>
      <c r="R852" s="11" t="s">
        <v>20</v>
      </c>
      <c r="S852" s="20">
        <v>40</v>
      </c>
      <c r="T852" s="11" t="s">
        <v>21</v>
      </c>
      <c r="U852" s="11"/>
      <c r="V852" s="11"/>
      <c r="W852" s="11"/>
      <c r="X852" s="11" t="s">
        <v>801</v>
      </c>
      <c r="Y852">
        <v>15360</v>
      </c>
      <c r="Z852" t="e">
        <f t="shared" si="28"/>
        <v>#REF!</v>
      </c>
    </row>
    <row r="853" spans="1:26" x14ac:dyDescent="0.35">
      <c r="A853" s="24" t="str">
        <f>+IF(B853&lt;&gt;'Terminal Handling Charge'!$B$3,"",IF(COUNTIF(B:B,B853)&gt;0,COUNTIF(B$3:B853,B853),""))</f>
        <v/>
      </c>
      <c r="B853" s="24" t="str">
        <f t="shared" si="27"/>
        <v>Terminal Handling Charge - DestinationIsrael</v>
      </c>
      <c r="C853" s="24" t="s">
        <v>633</v>
      </c>
      <c r="D853" s="24" t="s">
        <v>747</v>
      </c>
      <c r="E853" s="1" t="s">
        <v>17</v>
      </c>
      <c r="F853" s="12" t="s">
        <v>31</v>
      </c>
      <c r="G853" s="13">
        <v>44866</v>
      </c>
      <c r="H853" s="11" t="s">
        <v>18</v>
      </c>
      <c r="I853" s="11" t="s">
        <v>18</v>
      </c>
      <c r="J853" s="11" t="s">
        <v>18</v>
      </c>
      <c r="K853" s="11" t="s">
        <v>19</v>
      </c>
      <c r="L853" s="11" t="s">
        <v>19</v>
      </c>
      <c r="M853" s="11" t="s">
        <v>19</v>
      </c>
      <c r="N853" s="11" t="s">
        <v>19</v>
      </c>
      <c r="O853" s="11" t="s">
        <v>358</v>
      </c>
      <c r="P853" s="11" t="s">
        <v>359</v>
      </c>
      <c r="Q853" s="11" t="s">
        <v>633</v>
      </c>
      <c r="R853" s="11" t="s">
        <v>762</v>
      </c>
      <c r="S853" s="20">
        <v>20</v>
      </c>
      <c r="T853" s="11" t="s">
        <v>34</v>
      </c>
      <c r="U853" s="11" t="s">
        <v>22</v>
      </c>
      <c r="V853" s="11" t="s">
        <v>22</v>
      </c>
      <c r="W853" s="11" t="s">
        <v>23</v>
      </c>
      <c r="X853" s="11" t="s">
        <v>24</v>
      </c>
      <c r="Y853">
        <v>338</v>
      </c>
      <c r="Z853" t="e">
        <f t="shared" si="28"/>
        <v>#REF!</v>
      </c>
    </row>
    <row r="854" spans="1:26" x14ac:dyDescent="0.35">
      <c r="A854" s="24" t="str">
        <f>+IF(B854&lt;&gt;'Terminal Handling Charge'!$B$3,"",IF(COUNTIF(B:B,B854)&gt;0,COUNTIF(B$3:B854,B854),""))</f>
        <v/>
      </c>
      <c r="B854" s="24" t="str">
        <f t="shared" si="27"/>
        <v>Terminal Handling Charge - DestinationIsrael</v>
      </c>
      <c r="C854" s="24" t="s">
        <v>633</v>
      </c>
      <c r="D854" s="24" t="s">
        <v>747</v>
      </c>
      <c r="E854" s="1" t="s">
        <v>17</v>
      </c>
      <c r="F854" s="12" t="s">
        <v>31</v>
      </c>
      <c r="G854" s="13">
        <v>44866</v>
      </c>
      <c r="H854" s="11" t="s">
        <v>18</v>
      </c>
      <c r="I854" s="11" t="s">
        <v>18</v>
      </c>
      <c r="J854" s="11" t="s">
        <v>18</v>
      </c>
      <c r="K854" s="11" t="s">
        <v>19</v>
      </c>
      <c r="L854" s="11" t="s">
        <v>19</v>
      </c>
      <c r="M854" s="11" t="s">
        <v>19</v>
      </c>
      <c r="N854" s="11" t="s">
        <v>19</v>
      </c>
      <c r="O854" s="11" t="s">
        <v>358</v>
      </c>
      <c r="P854" s="11" t="s">
        <v>359</v>
      </c>
      <c r="Q854" s="11" t="s">
        <v>633</v>
      </c>
      <c r="R854" s="11" t="s">
        <v>56</v>
      </c>
      <c r="S854" s="20">
        <v>20</v>
      </c>
      <c r="T854" s="11" t="s">
        <v>34</v>
      </c>
      <c r="U854" s="11" t="s">
        <v>22</v>
      </c>
      <c r="V854" s="11" t="s">
        <v>22</v>
      </c>
      <c r="W854" s="11" t="s">
        <v>23</v>
      </c>
      <c r="X854" s="11" t="s">
        <v>24</v>
      </c>
      <c r="Y854">
        <v>338</v>
      </c>
      <c r="Z854" t="e">
        <f t="shared" si="28"/>
        <v>#REF!</v>
      </c>
    </row>
    <row r="855" spans="1:26" x14ac:dyDescent="0.35">
      <c r="A855" s="24" t="str">
        <f>+IF(B855&lt;&gt;'Terminal Handling Charge'!$B$3,"",IF(COUNTIF(B:B,B855)&gt;0,COUNTIF(B$3:B855,B855),""))</f>
        <v/>
      </c>
      <c r="B855" s="24" t="str">
        <f t="shared" si="27"/>
        <v>Terminal Handling Charge - DestinationIsrael</v>
      </c>
      <c r="C855" s="24" t="s">
        <v>633</v>
      </c>
      <c r="D855" s="24" t="s">
        <v>747</v>
      </c>
      <c r="E855" s="1" t="s">
        <v>17</v>
      </c>
      <c r="F855" s="12" t="s">
        <v>31</v>
      </c>
      <c r="G855" s="13">
        <v>44866</v>
      </c>
      <c r="H855" s="11" t="s">
        <v>18</v>
      </c>
      <c r="I855" s="11" t="s">
        <v>18</v>
      </c>
      <c r="J855" s="11" t="s">
        <v>18</v>
      </c>
      <c r="K855" s="11" t="s">
        <v>19</v>
      </c>
      <c r="L855" s="11" t="s">
        <v>19</v>
      </c>
      <c r="M855" s="11" t="s">
        <v>19</v>
      </c>
      <c r="N855" s="11" t="s">
        <v>19</v>
      </c>
      <c r="O855" s="11" t="s">
        <v>358</v>
      </c>
      <c r="P855" s="11" t="s">
        <v>359</v>
      </c>
      <c r="Q855" s="11" t="s">
        <v>633</v>
      </c>
      <c r="R855" s="11" t="s">
        <v>40</v>
      </c>
      <c r="S855" s="20">
        <v>20</v>
      </c>
      <c r="T855" s="11" t="s">
        <v>34</v>
      </c>
      <c r="U855" s="11" t="s">
        <v>22</v>
      </c>
      <c r="V855" s="11" t="s">
        <v>22</v>
      </c>
      <c r="W855" s="11" t="s">
        <v>23</v>
      </c>
      <c r="X855" s="11" t="s">
        <v>24</v>
      </c>
      <c r="Y855">
        <v>338</v>
      </c>
      <c r="Z855" t="e">
        <f t="shared" si="28"/>
        <v>#REF!</v>
      </c>
    </row>
    <row r="856" spans="1:26" x14ac:dyDescent="0.35">
      <c r="A856" s="24" t="str">
        <f>+IF(B856&lt;&gt;'Terminal Handling Charge'!$B$3,"",IF(COUNTIF(B:B,B856)&gt;0,COUNTIF(B$3:B856,B856),""))</f>
        <v/>
      </c>
      <c r="B856" s="24" t="str">
        <f t="shared" si="27"/>
        <v>Terminal Handling Charge - DestinationIsrael</v>
      </c>
      <c r="C856" s="24" t="s">
        <v>633</v>
      </c>
      <c r="D856" s="24" t="s">
        <v>747</v>
      </c>
      <c r="E856" s="1" t="s">
        <v>17</v>
      </c>
      <c r="F856" s="12" t="s">
        <v>31</v>
      </c>
      <c r="G856" s="13">
        <v>44866</v>
      </c>
      <c r="H856" s="11" t="s">
        <v>18</v>
      </c>
      <c r="I856" s="11" t="s">
        <v>18</v>
      </c>
      <c r="J856" s="11" t="s">
        <v>18</v>
      </c>
      <c r="K856" s="11" t="s">
        <v>19</v>
      </c>
      <c r="L856" s="11" t="s">
        <v>19</v>
      </c>
      <c r="M856" s="11" t="s">
        <v>19</v>
      </c>
      <c r="N856" s="11" t="s">
        <v>19</v>
      </c>
      <c r="O856" s="11" t="s">
        <v>358</v>
      </c>
      <c r="P856" s="11" t="s">
        <v>359</v>
      </c>
      <c r="Q856" s="11" t="s">
        <v>633</v>
      </c>
      <c r="R856" s="11" t="s">
        <v>20</v>
      </c>
      <c r="S856" s="20">
        <v>40</v>
      </c>
      <c r="T856" s="11" t="s">
        <v>34</v>
      </c>
      <c r="U856" s="11" t="s">
        <v>22</v>
      </c>
      <c r="V856" s="11" t="s">
        <v>22</v>
      </c>
      <c r="W856" s="11" t="s">
        <v>23</v>
      </c>
      <c r="X856" s="11" t="s">
        <v>24</v>
      </c>
      <c r="Y856">
        <v>465</v>
      </c>
      <c r="Z856" t="e">
        <f t="shared" si="28"/>
        <v>#REF!</v>
      </c>
    </row>
    <row r="857" spans="1:26" x14ac:dyDescent="0.35">
      <c r="A857" s="24" t="str">
        <f>+IF(B857&lt;&gt;'Terminal Handling Charge'!$B$3,"",IF(COUNTIF(B:B,B857)&gt;0,COUNTIF(B$3:B857,B857),""))</f>
        <v/>
      </c>
      <c r="B857" s="24" t="str">
        <f t="shared" si="27"/>
        <v>Terminal Handling Charge - DestinationIsrael</v>
      </c>
      <c r="C857" s="24" t="s">
        <v>633</v>
      </c>
      <c r="D857" s="24" t="s">
        <v>747</v>
      </c>
      <c r="E857" s="1" t="s">
        <v>17</v>
      </c>
      <c r="F857" s="12" t="s">
        <v>31</v>
      </c>
      <c r="G857" s="13">
        <v>44866</v>
      </c>
      <c r="H857" s="11" t="s">
        <v>18</v>
      </c>
      <c r="I857" s="11" t="s">
        <v>18</v>
      </c>
      <c r="J857" s="11" t="s">
        <v>18</v>
      </c>
      <c r="K857" s="11" t="s">
        <v>19</v>
      </c>
      <c r="L857" s="11" t="s">
        <v>19</v>
      </c>
      <c r="M857" s="11" t="s">
        <v>19</v>
      </c>
      <c r="N857" s="11" t="s">
        <v>19</v>
      </c>
      <c r="O857" s="11" t="s">
        <v>358</v>
      </c>
      <c r="P857" s="11" t="s">
        <v>359</v>
      </c>
      <c r="Q857" s="11" t="s">
        <v>633</v>
      </c>
      <c r="R857" s="11" t="s">
        <v>38</v>
      </c>
      <c r="S857" s="20">
        <v>40</v>
      </c>
      <c r="T857" s="11" t="s">
        <v>34</v>
      </c>
      <c r="U857" s="11" t="s">
        <v>22</v>
      </c>
      <c r="V857" s="11" t="s">
        <v>22</v>
      </c>
      <c r="W857" s="11" t="s">
        <v>23</v>
      </c>
      <c r="X857" s="11" t="s">
        <v>24</v>
      </c>
      <c r="Y857">
        <v>465</v>
      </c>
      <c r="Z857" t="e">
        <f t="shared" si="28"/>
        <v>#REF!</v>
      </c>
    </row>
    <row r="858" spans="1:26" x14ac:dyDescent="0.35">
      <c r="A858" s="24" t="str">
        <f>+IF(B858&lt;&gt;'Terminal Handling Charge'!$B$3,"",IF(COUNTIF(B:B,B858)&gt;0,COUNTIF(B$3:B858,B858),""))</f>
        <v/>
      </c>
      <c r="B858" s="24" t="str">
        <f t="shared" si="27"/>
        <v>Terminal Handling Charge - DestinationIsrael</v>
      </c>
      <c r="C858" s="24" t="s">
        <v>633</v>
      </c>
      <c r="D858" s="24" t="s">
        <v>747</v>
      </c>
      <c r="E858" s="1" t="s">
        <v>17</v>
      </c>
      <c r="F858" s="12" t="s">
        <v>31</v>
      </c>
      <c r="G858" s="13">
        <v>44866</v>
      </c>
      <c r="H858" s="11" t="s">
        <v>18</v>
      </c>
      <c r="I858" s="11" t="s">
        <v>18</v>
      </c>
      <c r="J858" s="11" t="s">
        <v>18</v>
      </c>
      <c r="K858" s="11" t="s">
        <v>19</v>
      </c>
      <c r="L858" s="11" t="s">
        <v>19</v>
      </c>
      <c r="M858" s="11" t="s">
        <v>19</v>
      </c>
      <c r="N858" s="11" t="s">
        <v>19</v>
      </c>
      <c r="O858" s="11" t="s">
        <v>358</v>
      </c>
      <c r="P858" s="11" t="s">
        <v>359</v>
      </c>
      <c r="Q858" s="11" t="s">
        <v>633</v>
      </c>
      <c r="R858" s="11" t="s">
        <v>65</v>
      </c>
      <c r="S858" s="20">
        <v>45</v>
      </c>
      <c r="T858" s="11" t="s">
        <v>34</v>
      </c>
      <c r="U858" s="11" t="s">
        <v>22</v>
      </c>
      <c r="V858" s="11" t="s">
        <v>22</v>
      </c>
      <c r="W858" s="11" t="s">
        <v>23</v>
      </c>
      <c r="X858" s="11" t="s">
        <v>24</v>
      </c>
      <c r="Y858">
        <v>465</v>
      </c>
      <c r="Z858" t="e">
        <f t="shared" si="28"/>
        <v>#REF!</v>
      </c>
    </row>
    <row r="859" spans="1:26" x14ac:dyDescent="0.35">
      <c r="A859" s="24" t="str">
        <f>+IF(B859&lt;&gt;'Terminal Handling Charge'!$B$3,"",IF(COUNTIF(B:B,B859)&gt;0,COUNTIF(B$3:B859,B859),""))</f>
        <v/>
      </c>
      <c r="B859" s="24" t="str">
        <f t="shared" si="27"/>
        <v>Terminal Handling Charge - DestinationIsrael</v>
      </c>
      <c r="C859" s="24" t="s">
        <v>633</v>
      </c>
      <c r="D859" s="24" t="s">
        <v>747</v>
      </c>
      <c r="E859" s="1" t="s">
        <v>17</v>
      </c>
      <c r="F859" s="12" t="s">
        <v>31</v>
      </c>
      <c r="G859" s="13">
        <v>44866</v>
      </c>
      <c r="H859" s="11" t="s">
        <v>18</v>
      </c>
      <c r="I859" s="11" t="s">
        <v>18</v>
      </c>
      <c r="J859" s="11" t="s">
        <v>18</v>
      </c>
      <c r="K859" s="11" t="s">
        <v>19</v>
      </c>
      <c r="L859" s="11" t="s">
        <v>19</v>
      </c>
      <c r="M859" s="11" t="s">
        <v>19</v>
      </c>
      <c r="N859" s="11" t="s">
        <v>19</v>
      </c>
      <c r="O859" s="11" t="s">
        <v>358</v>
      </c>
      <c r="P859" s="11" t="s">
        <v>359</v>
      </c>
      <c r="Q859" s="11" t="s">
        <v>633</v>
      </c>
      <c r="R859" s="11" t="s">
        <v>56</v>
      </c>
      <c r="S859" s="20">
        <v>20</v>
      </c>
      <c r="T859" s="11" t="s">
        <v>21</v>
      </c>
      <c r="U859" s="11" t="s">
        <v>22</v>
      </c>
      <c r="V859" s="11" t="s">
        <v>22</v>
      </c>
      <c r="W859" s="11" t="s">
        <v>23</v>
      </c>
      <c r="X859" s="11" t="s">
        <v>24</v>
      </c>
      <c r="Y859">
        <v>338</v>
      </c>
      <c r="Z859" t="e">
        <f t="shared" si="28"/>
        <v>#REF!</v>
      </c>
    </row>
    <row r="860" spans="1:26" x14ac:dyDescent="0.35">
      <c r="A860" s="24" t="str">
        <f>+IF(B860&lt;&gt;'Terminal Handling Charge'!$B$3,"",IF(COUNTIF(B:B,B860)&gt;0,COUNTIF(B$3:B860,B860),""))</f>
        <v/>
      </c>
      <c r="B860" s="24" t="str">
        <f t="shared" si="27"/>
        <v>Terminal Handling Charge - DestinationIsrael</v>
      </c>
      <c r="C860" s="24" t="s">
        <v>633</v>
      </c>
      <c r="D860" s="24" t="s">
        <v>747</v>
      </c>
      <c r="E860" s="1" t="s">
        <v>17</v>
      </c>
      <c r="F860" s="12" t="s">
        <v>31</v>
      </c>
      <c r="G860" s="13">
        <v>44866</v>
      </c>
      <c r="H860" s="11" t="s">
        <v>18</v>
      </c>
      <c r="I860" s="11" t="s">
        <v>18</v>
      </c>
      <c r="J860" s="11" t="s">
        <v>18</v>
      </c>
      <c r="K860" s="11" t="s">
        <v>19</v>
      </c>
      <c r="L860" s="11" t="s">
        <v>19</v>
      </c>
      <c r="M860" s="11" t="s">
        <v>19</v>
      </c>
      <c r="N860" s="11" t="s">
        <v>19</v>
      </c>
      <c r="O860" s="11" t="s">
        <v>358</v>
      </c>
      <c r="P860" s="11" t="s">
        <v>359</v>
      </c>
      <c r="Q860" s="11" t="s">
        <v>633</v>
      </c>
      <c r="R860" s="11" t="s">
        <v>40</v>
      </c>
      <c r="S860" s="20">
        <v>20</v>
      </c>
      <c r="T860" s="11" t="s">
        <v>21</v>
      </c>
      <c r="U860" s="11" t="s">
        <v>22</v>
      </c>
      <c r="V860" s="11" t="s">
        <v>22</v>
      </c>
      <c r="W860" s="11" t="s">
        <v>23</v>
      </c>
      <c r="X860" s="11" t="s">
        <v>24</v>
      </c>
      <c r="Y860">
        <v>275</v>
      </c>
      <c r="Z860" t="e">
        <f t="shared" si="28"/>
        <v>#REF!</v>
      </c>
    </row>
    <row r="861" spans="1:26" x14ac:dyDescent="0.35">
      <c r="A861" s="24" t="str">
        <f>+IF(B861&lt;&gt;'Terminal Handling Charge'!$B$3,"",IF(COUNTIF(B:B,B861)&gt;0,COUNTIF(B$3:B861,B861),""))</f>
        <v/>
      </c>
      <c r="B861" s="24" t="str">
        <f t="shared" si="27"/>
        <v>Terminal Handling Charge - DestinationIsrael</v>
      </c>
      <c r="C861" s="24" t="s">
        <v>633</v>
      </c>
      <c r="D861" s="24" t="s">
        <v>747</v>
      </c>
      <c r="E861" s="1" t="s">
        <v>17</v>
      </c>
      <c r="F861" s="12" t="s">
        <v>31</v>
      </c>
      <c r="G861" s="13">
        <v>44866</v>
      </c>
      <c r="H861" s="11" t="s">
        <v>18</v>
      </c>
      <c r="I861" s="11" t="s">
        <v>18</v>
      </c>
      <c r="J861" s="11" t="s">
        <v>18</v>
      </c>
      <c r="K861" s="11" t="s">
        <v>19</v>
      </c>
      <c r="L861" s="11" t="s">
        <v>19</v>
      </c>
      <c r="M861" s="11" t="s">
        <v>19</v>
      </c>
      <c r="N861" s="11" t="s">
        <v>19</v>
      </c>
      <c r="O861" s="11" t="s">
        <v>358</v>
      </c>
      <c r="P861" s="11" t="s">
        <v>359</v>
      </c>
      <c r="Q861" s="11" t="s">
        <v>633</v>
      </c>
      <c r="R861" s="11" t="s">
        <v>20</v>
      </c>
      <c r="S861" s="20">
        <v>40</v>
      </c>
      <c r="T861" s="11" t="s">
        <v>21</v>
      </c>
      <c r="U861" s="11" t="s">
        <v>22</v>
      </c>
      <c r="V861" s="11" t="s">
        <v>22</v>
      </c>
      <c r="W861" s="11" t="s">
        <v>23</v>
      </c>
      <c r="X861" s="11" t="s">
        <v>24</v>
      </c>
      <c r="Y861">
        <v>401</v>
      </c>
      <c r="Z861" t="e">
        <f t="shared" si="28"/>
        <v>#REF!</v>
      </c>
    </row>
    <row r="862" spans="1:26" x14ac:dyDescent="0.35">
      <c r="A862" s="24" t="str">
        <f>+IF(B862&lt;&gt;'Terminal Handling Charge'!$B$3,"",IF(COUNTIF(B:B,B862)&gt;0,COUNTIF(B$3:B862,B862),""))</f>
        <v/>
      </c>
      <c r="B862" s="24" t="str">
        <f t="shared" si="27"/>
        <v>Terminal Handling Charge - DestinationIsrael</v>
      </c>
      <c r="C862" s="24" t="s">
        <v>633</v>
      </c>
      <c r="D862" s="24" t="s">
        <v>747</v>
      </c>
      <c r="E862" s="1" t="s">
        <v>17</v>
      </c>
      <c r="F862" s="12" t="s">
        <v>31</v>
      </c>
      <c r="G862" s="13">
        <v>44866</v>
      </c>
      <c r="H862" s="11" t="s">
        <v>18</v>
      </c>
      <c r="I862" s="11" t="s">
        <v>18</v>
      </c>
      <c r="J862" s="11" t="s">
        <v>18</v>
      </c>
      <c r="K862" s="11" t="s">
        <v>19</v>
      </c>
      <c r="L862" s="11" t="s">
        <v>19</v>
      </c>
      <c r="M862" s="11" t="s">
        <v>19</v>
      </c>
      <c r="N862" s="11" t="s">
        <v>19</v>
      </c>
      <c r="O862" s="11" t="s">
        <v>358</v>
      </c>
      <c r="P862" s="11" t="s">
        <v>359</v>
      </c>
      <c r="Q862" s="11" t="s">
        <v>633</v>
      </c>
      <c r="R862" s="11" t="s">
        <v>65</v>
      </c>
      <c r="S862" s="20">
        <v>45</v>
      </c>
      <c r="T862" s="11" t="s">
        <v>21</v>
      </c>
      <c r="U862" s="11" t="s">
        <v>22</v>
      </c>
      <c r="V862" s="11" t="s">
        <v>22</v>
      </c>
      <c r="W862" s="11" t="s">
        <v>23</v>
      </c>
      <c r="X862" s="11" t="s">
        <v>24</v>
      </c>
      <c r="Y862">
        <v>401</v>
      </c>
      <c r="Z862" t="e">
        <f t="shared" si="28"/>
        <v>#REF!</v>
      </c>
    </row>
    <row r="863" spans="1:26" x14ac:dyDescent="0.35">
      <c r="A863" s="24" t="str">
        <f>+IF(B863&lt;&gt;'Terminal Handling Charge'!$B$3,"",IF(COUNTIF(B:B,B863)&gt;0,COUNTIF(B$3:B863,B863),""))</f>
        <v/>
      </c>
      <c r="B863" s="24" t="str">
        <f t="shared" si="27"/>
        <v>Terminal Handling Charge - DestinationIsrael</v>
      </c>
      <c r="C863" s="24" t="s">
        <v>633</v>
      </c>
      <c r="D863" s="24" t="s">
        <v>747</v>
      </c>
      <c r="E863" s="1" t="s">
        <v>17</v>
      </c>
      <c r="F863" s="12" t="s">
        <v>31</v>
      </c>
      <c r="G863" s="13">
        <v>44866</v>
      </c>
      <c r="H863" s="11" t="s">
        <v>18</v>
      </c>
      <c r="I863" s="11" t="s">
        <v>18</v>
      </c>
      <c r="J863" s="11" t="s">
        <v>18</v>
      </c>
      <c r="K863" s="11" t="s">
        <v>19</v>
      </c>
      <c r="L863" s="11" t="s">
        <v>19</v>
      </c>
      <c r="M863" s="11" t="s">
        <v>19</v>
      </c>
      <c r="N863" s="11" t="s">
        <v>19</v>
      </c>
      <c r="O863" s="11" t="s">
        <v>358</v>
      </c>
      <c r="P863" s="11" t="s">
        <v>359</v>
      </c>
      <c r="Q863" s="11" t="s">
        <v>633</v>
      </c>
      <c r="R863" s="11" t="s">
        <v>762</v>
      </c>
      <c r="S863" s="20">
        <v>20</v>
      </c>
      <c r="T863" s="11" t="s">
        <v>28</v>
      </c>
      <c r="U863" s="11" t="s">
        <v>22</v>
      </c>
      <c r="V863" s="11" t="s">
        <v>22</v>
      </c>
      <c r="W863" s="11" t="s">
        <v>23</v>
      </c>
      <c r="X863" s="11" t="s">
        <v>24</v>
      </c>
      <c r="Y863">
        <v>338</v>
      </c>
      <c r="Z863" t="e">
        <f t="shared" si="28"/>
        <v>#REF!</v>
      </c>
    </row>
    <row r="864" spans="1:26" x14ac:dyDescent="0.35">
      <c r="A864" s="24" t="str">
        <f>+IF(B864&lt;&gt;'Terminal Handling Charge'!$B$3,"",IF(COUNTIF(B:B,B864)&gt;0,COUNTIF(B$3:B864,B864),""))</f>
        <v/>
      </c>
      <c r="B864" s="24" t="str">
        <f t="shared" si="27"/>
        <v>Terminal Handling Charge - DestinationIsrael</v>
      </c>
      <c r="C864" s="24" t="s">
        <v>633</v>
      </c>
      <c r="D864" s="24" t="s">
        <v>747</v>
      </c>
      <c r="E864" s="1" t="s">
        <v>17</v>
      </c>
      <c r="F864" s="12" t="s">
        <v>31</v>
      </c>
      <c r="G864" s="13">
        <v>44866</v>
      </c>
      <c r="H864" s="11" t="s">
        <v>18</v>
      </c>
      <c r="I864" s="11" t="s">
        <v>18</v>
      </c>
      <c r="J864" s="11" t="s">
        <v>18</v>
      </c>
      <c r="K864" s="11" t="s">
        <v>19</v>
      </c>
      <c r="L864" s="11" t="s">
        <v>19</v>
      </c>
      <c r="M864" s="11" t="s">
        <v>19</v>
      </c>
      <c r="N864" s="11" t="s">
        <v>19</v>
      </c>
      <c r="O864" s="11" t="s">
        <v>358</v>
      </c>
      <c r="P864" s="11" t="s">
        <v>359</v>
      </c>
      <c r="Q864" s="11" t="s">
        <v>633</v>
      </c>
      <c r="R864" s="11" t="s">
        <v>38</v>
      </c>
      <c r="S864" s="20">
        <v>40</v>
      </c>
      <c r="T864" s="11" t="s">
        <v>28</v>
      </c>
      <c r="U864" s="11" t="s">
        <v>22</v>
      </c>
      <c r="V864" s="11" t="s">
        <v>22</v>
      </c>
      <c r="W864" s="11" t="s">
        <v>23</v>
      </c>
      <c r="X864" s="11" t="s">
        <v>24</v>
      </c>
      <c r="Y864">
        <v>465</v>
      </c>
      <c r="Z864" t="e">
        <f t="shared" si="28"/>
        <v>#REF!</v>
      </c>
    </row>
    <row r="865" spans="1:26" x14ac:dyDescent="0.35">
      <c r="A865" s="24" t="str">
        <f>+IF(B865&lt;&gt;'Terminal Handling Charge'!$B$3,"",IF(COUNTIF(B:B,B865)&gt;0,COUNTIF(B$3:B865,B865),""))</f>
        <v/>
      </c>
      <c r="B865" s="24" t="str">
        <f t="shared" si="27"/>
        <v>Terminal Handling Charge - DestinationIsrael</v>
      </c>
      <c r="C865" s="24" t="s">
        <v>633</v>
      </c>
      <c r="D865" s="24" t="s">
        <v>747</v>
      </c>
      <c r="E865" s="1" t="s">
        <v>17</v>
      </c>
      <c r="F865" s="12" t="s">
        <v>31</v>
      </c>
      <c r="G865" s="13">
        <v>44866</v>
      </c>
      <c r="H865" s="11" t="s">
        <v>18</v>
      </c>
      <c r="I865" s="11" t="s">
        <v>18</v>
      </c>
      <c r="J865" s="11" t="s">
        <v>18</v>
      </c>
      <c r="K865" s="11" t="s">
        <v>19</v>
      </c>
      <c r="L865" s="11" t="s">
        <v>19</v>
      </c>
      <c r="M865" s="11" t="s">
        <v>19</v>
      </c>
      <c r="N865" s="11" t="s">
        <v>19</v>
      </c>
      <c r="O865" s="11" t="s">
        <v>358</v>
      </c>
      <c r="P865" s="11" t="s">
        <v>359</v>
      </c>
      <c r="Q865" s="11" t="s">
        <v>633</v>
      </c>
      <c r="R865" s="11" t="s">
        <v>63</v>
      </c>
      <c r="S865" s="20">
        <v>20</v>
      </c>
      <c r="T865" s="11" t="s">
        <v>738</v>
      </c>
      <c r="U865" s="11" t="s">
        <v>22</v>
      </c>
      <c r="V865" s="11" t="s">
        <v>22</v>
      </c>
      <c r="W865" s="11" t="s">
        <v>23</v>
      </c>
      <c r="X865" s="11" t="s">
        <v>24</v>
      </c>
      <c r="Y865">
        <v>338</v>
      </c>
      <c r="Z865" t="e">
        <f t="shared" si="28"/>
        <v>#REF!</v>
      </c>
    </row>
    <row r="866" spans="1:26" x14ac:dyDescent="0.35">
      <c r="A866" s="24" t="str">
        <f>+IF(B866&lt;&gt;'Terminal Handling Charge'!$B$3,"",IF(COUNTIF(B:B,B866)&gt;0,COUNTIF(B$3:B866,B866),""))</f>
        <v/>
      </c>
      <c r="B866" s="24" t="str">
        <f t="shared" si="27"/>
        <v>Terminal Handling Charge - DestinationIsrael</v>
      </c>
      <c r="C866" s="24" t="s">
        <v>633</v>
      </c>
      <c r="D866" s="24" t="s">
        <v>747</v>
      </c>
      <c r="E866" s="1" t="s">
        <v>17</v>
      </c>
      <c r="F866" s="12" t="s">
        <v>31</v>
      </c>
      <c r="G866" s="13">
        <v>44866</v>
      </c>
      <c r="H866" s="11" t="s">
        <v>18</v>
      </c>
      <c r="I866" s="11" t="s">
        <v>18</v>
      </c>
      <c r="J866" s="11" t="s">
        <v>18</v>
      </c>
      <c r="K866" s="11" t="s">
        <v>19</v>
      </c>
      <c r="L866" s="11" t="s">
        <v>19</v>
      </c>
      <c r="M866" s="11" t="s">
        <v>19</v>
      </c>
      <c r="N866" s="11" t="s">
        <v>19</v>
      </c>
      <c r="O866" s="11" t="s">
        <v>358</v>
      </c>
      <c r="P866" s="11" t="s">
        <v>359</v>
      </c>
      <c r="Q866" s="11" t="s">
        <v>633</v>
      </c>
      <c r="R866" s="11" t="s">
        <v>77</v>
      </c>
      <c r="S866" s="20">
        <v>20</v>
      </c>
      <c r="T866" s="11" t="s">
        <v>738</v>
      </c>
      <c r="U866" s="11" t="s">
        <v>22</v>
      </c>
      <c r="V866" s="11" t="s">
        <v>22</v>
      </c>
      <c r="W866" s="11" t="s">
        <v>23</v>
      </c>
      <c r="X866" s="11" t="s">
        <v>24</v>
      </c>
      <c r="Y866">
        <v>338</v>
      </c>
      <c r="Z866" t="e">
        <f t="shared" si="28"/>
        <v>#REF!</v>
      </c>
    </row>
    <row r="867" spans="1:26" x14ac:dyDescent="0.35">
      <c r="A867" s="24" t="str">
        <f>+IF(B867&lt;&gt;'Terminal Handling Charge'!$B$3,"",IF(COUNTIF(B:B,B867)&gt;0,COUNTIF(B$3:B867,B867),""))</f>
        <v/>
      </c>
      <c r="B867" s="24" t="str">
        <f t="shared" si="27"/>
        <v>Terminal Handling Charge - DestinationIsrael</v>
      </c>
      <c r="C867" s="24" t="s">
        <v>633</v>
      </c>
      <c r="D867" s="24" t="s">
        <v>747</v>
      </c>
      <c r="E867" s="1" t="s">
        <v>17</v>
      </c>
      <c r="F867" s="12" t="s">
        <v>31</v>
      </c>
      <c r="G867" s="13">
        <v>44866</v>
      </c>
      <c r="H867" s="11" t="s">
        <v>18</v>
      </c>
      <c r="I867" s="11" t="s">
        <v>18</v>
      </c>
      <c r="J867" s="11" t="s">
        <v>18</v>
      </c>
      <c r="K867" s="11" t="s">
        <v>19</v>
      </c>
      <c r="L867" s="11" t="s">
        <v>19</v>
      </c>
      <c r="M867" s="11" t="s">
        <v>19</v>
      </c>
      <c r="N867" s="11" t="s">
        <v>19</v>
      </c>
      <c r="O867" s="11" t="s">
        <v>358</v>
      </c>
      <c r="P867" s="11" t="s">
        <v>359</v>
      </c>
      <c r="Q867" s="11" t="s">
        <v>633</v>
      </c>
      <c r="R867" s="11" t="s">
        <v>59</v>
      </c>
      <c r="S867" s="20">
        <v>20</v>
      </c>
      <c r="T867" s="11" t="s">
        <v>738</v>
      </c>
      <c r="U867" s="11" t="s">
        <v>22</v>
      </c>
      <c r="V867" s="11" t="s">
        <v>22</v>
      </c>
      <c r="W867" s="11" t="s">
        <v>23</v>
      </c>
      <c r="X867" s="11" t="s">
        <v>24</v>
      </c>
      <c r="Y867">
        <v>338</v>
      </c>
      <c r="Z867" t="e">
        <f t="shared" si="28"/>
        <v>#REF!</v>
      </c>
    </row>
    <row r="868" spans="1:26" x14ac:dyDescent="0.35">
      <c r="A868" s="24" t="str">
        <f>+IF(B868&lt;&gt;'Terminal Handling Charge'!$B$3,"",IF(COUNTIF(B:B,B868)&gt;0,COUNTIF(B$3:B868,B868),""))</f>
        <v/>
      </c>
      <c r="B868" s="24" t="str">
        <f t="shared" si="27"/>
        <v>Terminal Handling Charge - DestinationIsrael</v>
      </c>
      <c r="C868" s="24" t="s">
        <v>633</v>
      </c>
      <c r="D868" s="24" t="s">
        <v>747</v>
      </c>
      <c r="E868" s="1" t="s">
        <v>17</v>
      </c>
      <c r="F868" s="12" t="s">
        <v>31</v>
      </c>
      <c r="G868" s="13">
        <v>44866</v>
      </c>
      <c r="H868" s="11" t="s">
        <v>18</v>
      </c>
      <c r="I868" s="11" t="s">
        <v>18</v>
      </c>
      <c r="J868" s="11" t="s">
        <v>18</v>
      </c>
      <c r="K868" s="11" t="s">
        <v>19</v>
      </c>
      <c r="L868" s="11" t="s">
        <v>19</v>
      </c>
      <c r="M868" s="11" t="s">
        <v>19</v>
      </c>
      <c r="N868" s="11" t="s">
        <v>19</v>
      </c>
      <c r="O868" s="11" t="s">
        <v>358</v>
      </c>
      <c r="P868" s="11" t="s">
        <v>359</v>
      </c>
      <c r="Q868" s="11" t="s">
        <v>633</v>
      </c>
      <c r="R868" s="11" t="s">
        <v>61</v>
      </c>
      <c r="S868" s="20">
        <v>20</v>
      </c>
      <c r="T868" s="11" t="s">
        <v>738</v>
      </c>
      <c r="U868" s="11" t="s">
        <v>22</v>
      </c>
      <c r="V868" s="11" t="s">
        <v>22</v>
      </c>
      <c r="W868" s="11" t="s">
        <v>23</v>
      </c>
      <c r="X868" s="11" t="s">
        <v>24</v>
      </c>
      <c r="Y868">
        <v>338</v>
      </c>
      <c r="Z868" t="e">
        <f t="shared" si="28"/>
        <v>#REF!</v>
      </c>
    </row>
    <row r="869" spans="1:26" x14ac:dyDescent="0.35">
      <c r="A869" s="24" t="str">
        <f>+IF(B869&lt;&gt;'Terminal Handling Charge'!$B$3,"",IF(COUNTIF(B:B,B869)&gt;0,COUNTIF(B$3:B869,B869),""))</f>
        <v/>
      </c>
      <c r="B869" s="24" t="str">
        <f t="shared" si="27"/>
        <v>Terminal Handling Charge - DestinationIsrael</v>
      </c>
      <c r="C869" s="24" t="s">
        <v>633</v>
      </c>
      <c r="D869" s="24" t="s">
        <v>747</v>
      </c>
      <c r="E869" s="1" t="s">
        <v>17</v>
      </c>
      <c r="F869" s="12" t="s">
        <v>31</v>
      </c>
      <c r="G869" s="13">
        <v>44866</v>
      </c>
      <c r="H869" s="11" t="s">
        <v>18</v>
      </c>
      <c r="I869" s="11" t="s">
        <v>18</v>
      </c>
      <c r="J869" s="11" t="s">
        <v>18</v>
      </c>
      <c r="K869" s="11" t="s">
        <v>19</v>
      </c>
      <c r="L869" s="11" t="s">
        <v>19</v>
      </c>
      <c r="M869" s="11" t="s">
        <v>19</v>
      </c>
      <c r="N869" s="11" t="s">
        <v>19</v>
      </c>
      <c r="O869" s="11" t="s">
        <v>358</v>
      </c>
      <c r="P869" s="11" t="s">
        <v>359</v>
      </c>
      <c r="Q869" s="11" t="s">
        <v>633</v>
      </c>
      <c r="R869" s="11" t="s">
        <v>60</v>
      </c>
      <c r="S869" s="20">
        <v>40</v>
      </c>
      <c r="T869" s="11" t="s">
        <v>738</v>
      </c>
      <c r="U869" s="11" t="s">
        <v>22</v>
      </c>
      <c r="V869" s="11" t="s">
        <v>22</v>
      </c>
      <c r="W869" s="11" t="s">
        <v>23</v>
      </c>
      <c r="X869" s="11" t="s">
        <v>24</v>
      </c>
      <c r="Y869">
        <v>465</v>
      </c>
      <c r="Z869" t="e">
        <f t="shared" si="28"/>
        <v>#REF!</v>
      </c>
    </row>
    <row r="870" spans="1:26" x14ac:dyDescent="0.35">
      <c r="A870" s="24" t="str">
        <f>+IF(B870&lt;&gt;'Terminal Handling Charge'!$B$3,"",IF(COUNTIF(B:B,B870)&gt;0,COUNTIF(B$3:B870,B870),""))</f>
        <v/>
      </c>
      <c r="B870" s="24" t="str">
        <f t="shared" si="27"/>
        <v>Terminal Handling Charge - DestinationIsrael</v>
      </c>
      <c r="C870" s="24" t="s">
        <v>633</v>
      </c>
      <c r="D870" s="24" t="s">
        <v>747</v>
      </c>
      <c r="E870" s="1" t="s">
        <v>17</v>
      </c>
      <c r="F870" s="12" t="s">
        <v>31</v>
      </c>
      <c r="G870" s="13">
        <v>44866</v>
      </c>
      <c r="H870" s="11" t="s">
        <v>18</v>
      </c>
      <c r="I870" s="11" t="s">
        <v>18</v>
      </c>
      <c r="J870" s="11" t="s">
        <v>18</v>
      </c>
      <c r="K870" s="11" t="s">
        <v>19</v>
      </c>
      <c r="L870" s="11" t="s">
        <v>19</v>
      </c>
      <c r="M870" s="11" t="s">
        <v>19</v>
      </c>
      <c r="N870" s="11" t="s">
        <v>19</v>
      </c>
      <c r="O870" s="11" t="s">
        <v>358</v>
      </c>
      <c r="P870" s="11" t="s">
        <v>359</v>
      </c>
      <c r="Q870" s="11" t="s">
        <v>633</v>
      </c>
      <c r="R870" s="11" t="s">
        <v>33</v>
      </c>
      <c r="S870" s="20">
        <v>40</v>
      </c>
      <c r="T870" s="11" t="s">
        <v>738</v>
      </c>
      <c r="U870" s="11" t="s">
        <v>22</v>
      </c>
      <c r="V870" s="11" t="s">
        <v>22</v>
      </c>
      <c r="W870" s="11" t="s">
        <v>23</v>
      </c>
      <c r="X870" s="11" t="s">
        <v>24</v>
      </c>
      <c r="Y870">
        <v>465</v>
      </c>
      <c r="Z870" t="e">
        <f t="shared" si="28"/>
        <v>#REF!</v>
      </c>
    </row>
    <row r="871" spans="1:26" x14ac:dyDescent="0.35">
      <c r="A871" s="24" t="str">
        <f>+IF(B871&lt;&gt;'Terminal Handling Charge'!$B$3,"",IF(COUNTIF(B:B,B871)&gt;0,COUNTIF(B$3:B871,B871),""))</f>
        <v/>
      </c>
      <c r="B871" s="24" t="str">
        <f t="shared" si="27"/>
        <v>Terminal Handling Charge - DestinationIsrael</v>
      </c>
      <c r="C871" s="24" t="s">
        <v>633</v>
      </c>
      <c r="D871" s="24" t="s">
        <v>747</v>
      </c>
      <c r="E871" s="1" t="s">
        <v>17</v>
      </c>
      <c r="F871" s="12" t="s">
        <v>31</v>
      </c>
      <c r="G871" s="13">
        <v>44866</v>
      </c>
      <c r="H871" s="11" t="s">
        <v>18</v>
      </c>
      <c r="I871" s="11" t="s">
        <v>18</v>
      </c>
      <c r="J871" s="11" t="s">
        <v>18</v>
      </c>
      <c r="K871" s="11" t="s">
        <v>19</v>
      </c>
      <c r="L871" s="11" t="s">
        <v>19</v>
      </c>
      <c r="M871" s="11" t="s">
        <v>19</v>
      </c>
      <c r="N871" s="11" t="s">
        <v>19</v>
      </c>
      <c r="O871" s="11" t="s">
        <v>358</v>
      </c>
      <c r="P871" s="11" t="s">
        <v>359</v>
      </c>
      <c r="Q871" s="11" t="s">
        <v>633</v>
      </c>
      <c r="R871" s="11" t="s">
        <v>58</v>
      </c>
      <c r="S871" s="20">
        <v>40</v>
      </c>
      <c r="T871" s="11" t="s">
        <v>738</v>
      </c>
      <c r="U871" s="11" t="s">
        <v>22</v>
      </c>
      <c r="V871" s="11" t="s">
        <v>22</v>
      </c>
      <c r="W871" s="11" t="s">
        <v>23</v>
      </c>
      <c r="X871" s="11" t="s">
        <v>24</v>
      </c>
      <c r="Y871">
        <v>465</v>
      </c>
      <c r="Z871" t="e">
        <f t="shared" si="28"/>
        <v>#REF!</v>
      </c>
    </row>
    <row r="872" spans="1:26" x14ac:dyDescent="0.35">
      <c r="A872" s="24" t="str">
        <f>+IF(B872&lt;&gt;'Terminal Handling Charge'!$B$3,"",IF(COUNTIF(B:B,B872)&gt;0,COUNTIF(B$3:B872,B872),""))</f>
        <v/>
      </c>
      <c r="B872" s="24" t="str">
        <f t="shared" si="27"/>
        <v>Terminal Handling Charge - DestinationIsrael</v>
      </c>
      <c r="C872" s="24" t="s">
        <v>633</v>
      </c>
      <c r="D872" s="24" t="s">
        <v>747</v>
      </c>
      <c r="E872" s="1" t="s">
        <v>17</v>
      </c>
      <c r="F872" s="12" t="s">
        <v>31</v>
      </c>
      <c r="G872" s="13">
        <v>44866</v>
      </c>
      <c r="H872" s="11" t="s">
        <v>18</v>
      </c>
      <c r="I872" s="11" t="s">
        <v>18</v>
      </c>
      <c r="J872" s="11" t="s">
        <v>18</v>
      </c>
      <c r="K872" s="11" t="s">
        <v>19</v>
      </c>
      <c r="L872" s="11" t="s">
        <v>19</v>
      </c>
      <c r="M872" s="11" t="s">
        <v>19</v>
      </c>
      <c r="N872" s="11" t="s">
        <v>19</v>
      </c>
      <c r="O872" s="11" t="s">
        <v>358</v>
      </c>
      <c r="P872" s="11" t="s">
        <v>359</v>
      </c>
      <c r="Q872" s="11" t="s">
        <v>633</v>
      </c>
      <c r="R872" s="11" t="s">
        <v>64</v>
      </c>
      <c r="S872" s="20">
        <v>40</v>
      </c>
      <c r="T872" s="11" t="s">
        <v>738</v>
      </c>
      <c r="U872" s="11" t="s">
        <v>22</v>
      </c>
      <c r="V872" s="11" t="s">
        <v>22</v>
      </c>
      <c r="W872" s="11" t="s">
        <v>23</v>
      </c>
      <c r="X872" s="11" t="s">
        <v>24</v>
      </c>
      <c r="Y872">
        <v>465</v>
      </c>
      <c r="Z872" t="e">
        <f t="shared" si="28"/>
        <v>#REF!</v>
      </c>
    </row>
    <row r="873" spans="1:26" x14ac:dyDescent="0.35">
      <c r="A873" s="24" t="str">
        <f>+IF(B873&lt;&gt;'Terminal Handling Charge'!$B$3,"",IF(COUNTIF(B:B,B873)&gt;0,COUNTIF(B$3:B873,B873),""))</f>
        <v/>
      </c>
      <c r="B873" s="24" t="str">
        <f t="shared" si="27"/>
        <v>Terminal Handling Charge - DestinationIsrael</v>
      </c>
      <c r="C873" s="24" t="s">
        <v>633</v>
      </c>
      <c r="D873" s="24" t="s">
        <v>747</v>
      </c>
      <c r="E873" s="1" t="s">
        <v>17</v>
      </c>
      <c r="F873" s="12" t="s">
        <v>31</v>
      </c>
      <c r="G873" s="13">
        <v>44866</v>
      </c>
      <c r="H873" s="11" t="s">
        <v>18</v>
      </c>
      <c r="I873" s="11" t="s">
        <v>18</v>
      </c>
      <c r="J873" s="11" t="s">
        <v>18</v>
      </c>
      <c r="K873" s="11" t="s">
        <v>19</v>
      </c>
      <c r="L873" s="11" t="s">
        <v>19</v>
      </c>
      <c r="M873" s="11" t="s">
        <v>19</v>
      </c>
      <c r="N873" s="11" t="s">
        <v>19</v>
      </c>
      <c r="O873" s="11" t="s">
        <v>358</v>
      </c>
      <c r="P873" s="11" t="s">
        <v>359</v>
      </c>
      <c r="Q873" s="11" t="s">
        <v>633</v>
      </c>
      <c r="R873" s="11" t="s">
        <v>77</v>
      </c>
      <c r="S873" s="20">
        <v>20</v>
      </c>
      <c r="T873" s="11" t="s">
        <v>740</v>
      </c>
      <c r="U873" s="11" t="s">
        <v>22</v>
      </c>
      <c r="V873" s="11" t="s">
        <v>22</v>
      </c>
      <c r="W873" s="11" t="s">
        <v>23</v>
      </c>
      <c r="X873" s="11" t="s">
        <v>24</v>
      </c>
      <c r="Y873">
        <v>338</v>
      </c>
      <c r="Z873" t="e">
        <f t="shared" si="28"/>
        <v>#REF!</v>
      </c>
    </row>
    <row r="874" spans="1:26" x14ac:dyDescent="0.35">
      <c r="A874" s="24" t="str">
        <f>+IF(B874&lt;&gt;'Terminal Handling Charge'!$B$3,"",IF(COUNTIF(B:B,B874)&gt;0,COUNTIF(B$3:B874,B874),""))</f>
        <v/>
      </c>
      <c r="B874" s="24" t="str">
        <f t="shared" si="27"/>
        <v>Terminal Handling Charge - DestinationIsrael</v>
      </c>
      <c r="C874" s="24" t="s">
        <v>633</v>
      </c>
      <c r="D874" s="24" t="s">
        <v>747</v>
      </c>
      <c r="E874" s="1" t="s">
        <v>17</v>
      </c>
      <c r="F874" s="12" t="s">
        <v>31</v>
      </c>
      <c r="G874" s="13">
        <v>44866</v>
      </c>
      <c r="H874" s="11" t="s">
        <v>18</v>
      </c>
      <c r="I874" s="11" t="s">
        <v>18</v>
      </c>
      <c r="J874" s="11" t="s">
        <v>18</v>
      </c>
      <c r="K874" s="11" t="s">
        <v>19</v>
      </c>
      <c r="L874" s="11" t="s">
        <v>19</v>
      </c>
      <c r="M874" s="11" t="s">
        <v>19</v>
      </c>
      <c r="N874" s="11" t="s">
        <v>19</v>
      </c>
      <c r="O874" s="11" t="s">
        <v>358</v>
      </c>
      <c r="P874" s="11" t="s">
        <v>359</v>
      </c>
      <c r="Q874" s="11" t="s">
        <v>633</v>
      </c>
      <c r="R874" s="11" t="s">
        <v>63</v>
      </c>
      <c r="S874" s="20">
        <v>20</v>
      </c>
      <c r="T874" s="11" t="s">
        <v>740</v>
      </c>
      <c r="U874" s="11" t="s">
        <v>22</v>
      </c>
      <c r="V874" s="11" t="s">
        <v>22</v>
      </c>
      <c r="W874" s="11" t="s">
        <v>23</v>
      </c>
      <c r="X874" s="11" t="s">
        <v>24</v>
      </c>
      <c r="Y874">
        <v>338</v>
      </c>
      <c r="Z874" t="e">
        <f t="shared" si="28"/>
        <v>#REF!</v>
      </c>
    </row>
    <row r="875" spans="1:26" x14ac:dyDescent="0.35">
      <c r="A875" s="24" t="str">
        <f>+IF(B875&lt;&gt;'Terminal Handling Charge'!$B$3,"",IF(COUNTIF(B:B,B875)&gt;0,COUNTIF(B$3:B875,B875),""))</f>
        <v/>
      </c>
      <c r="B875" s="24" t="str">
        <f t="shared" si="27"/>
        <v>Terminal Handling Charge - DestinationIsrael</v>
      </c>
      <c r="C875" s="24" t="s">
        <v>633</v>
      </c>
      <c r="D875" s="24" t="s">
        <v>747</v>
      </c>
      <c r="E875" s="1" t="s">
        <v>17</v>
      </c>
      <c r="F875" s="12" t="s">
        <v>31</v>
      </c>
      <c r="G875" s="13">
        <v>44866</v>
      </c>
      <c r="H875" s="11" t="s">
        <v>18</v>
      </c>
      <c r="I875" s="11" t="s">
        <v>18</v>
      </c>
      <c r="J875" s="11" t="s">
        <v>18</v>
      </c>
      <c r="K875" s="11" t="s">
        <v>19</v>
      </c>
      <c r="L875" s="11" t="s">
        <v>19</v>
      </c>
      <c r="M875" s="11" t="s">
        <v>19</v>
      </c>
      <c r="N875" s="11" t="s">
        <v>19</v>
      </c>
      <c r="O875" s="11" t="s">
        <v>358</v>
      </c>
      <c r="P875" s="11" t="s">
        <v>359</v>
      </c>
      <c r="Q875" s="11" t="s">
        <v>633</v>
      </c>
      <c r="R875" s="11" t="s">
        <v>61</v>
      </c>
      <c r="S875" s="20">
        <v>20</v>
      </c>
      <c r="T875" s="11" t="s">
        <v>740</v>
      </c>
      <c r="U875" s="11" t="s">
        <v>22</v>
      </c>
      <c r="V875" s="11" t="s">
        <v>22</v>
      </c>
      <c r="W875" s="11" t="s">
        <v>23</v>
      </c>
      <c r="X875" s="11" t="s">
        <v>24</v>
      </c>
      <c r="Y875">
        <v>338</v>
      </c>
      <c r="Z875" t="e">
        <f t="shared" si="28"/>
        <v>#REF!</v>
      </c>
    </row>
    <row r="876" spans="1:26" x14ac:dyDescent="0.35">
      <c r="A876" s="24" t="str">
        <f>+IF(B876&lt;&gt;'Terminal Handling Charge'!$B$3,"",IF(COUNTIF(B:B,B876)&gt;0,COUNTIF(B$3:B876,B876),""))</f>
        <v/>
      </c>
      <c r="B876" s="24" t="str">
        <f t="shared" ref="B876:B934" si="29">D876&amp;C876</f>
        <v>Terminal Handling Charge - DestinationIsrael</v>
      </c>
      <c r="C876" s="24" t="s">
        <v>633</v>
      </c>
      <c r="D876" s="24" t="s">
        <v>747</v>
      </c>
      <c r="E876" s="1" t="s">
        <v>17</v>
      </c>
      <c r="F876" s="12" t="s">
        <v>31</v>
      </c>
      <c r="G876" s="13">
        <v>44866</v>
      </c>
      <c r="H876" s="11" t="s">
        <v>18</v>
      </c>
      <c r="I876" s="11" t="s">
        <v>18</v>
      </c>
      <c r="J876" s="11" t="s">
        <v>18</v>
      </c>
      <c r="K876" s="11" t="s">
        <v>19</v>
      </c>
      <c r="L876" s="11" t="s">
        <v>19</v>
      </c>
      <c r="M876" s="11" t="s">
        <v>19</v>
      </c>
      <c r="N876" s="11" t="s">
        <v>19</v>
      </c>
      <c r="O876" s="11" t="s">
        <v>358</v>
      </c>
      <c r="P876" s="11" t="s">
        <v>359</v>
      </c>
      <c r="Q876" s="11" t="s">
        <v>633</v>
      </c>
      <c r="R876" s="11" t="s">
        <v>59</v>
      </c>
      <c r="S876" s="20">
        <v>20</v>
      </c>
      <c r="T876" s="11" t="s">
        <v>740</v>
      </c>
      <c r="U876" s="11" t="s">
        <v>22</v>
      </c>
      <c r="V876" s="11" t="s">
        <v>22</v>
      </c>
      <c r="W876" s="11" t="s">
        <v>23</v>
      </c>
      <c r="X876" s="11" t="s">
        <v>24</v>
      </c>
      <c r="Y876">
        <v>338</v>
      </c>
      <c r="Z876" t="e">
        <f t="shared" ref="Z876:Z934" si="30">Z875+1</f>
        <v>#REF!</v>
      </c>
    </row>
    <row r="877" spans="1:26" x14ac:dyDescent="0.35">
      <c r="A877" s="24" t="str">
        <f>+IF(B877&lt;&gt;'Terminal Handling Charge'!$B$3,"",IF(COUNTIF(B:B,B877)&gt;0,COUNTIF(B$3:B877,B877),""))</f>
        <v/>
      </c>
      <c r="B877" s="24" t="str">
        <f t="shared" si="29"/>
        <v>Terminal Handling Charge - DestinationIsrael</v>
      </c>
      <c r="C877" s="24" t="s">
        <v>633</v>
      </c>
      <c r="D877" s="24" t="s">
        <v>747</v>
      </c>
      <c r="E877" s="1" t="s">
        <v>17</v>
      </c>
      <c r="F877" s="12" t="s">
        <v>31</v>
      </c>
      <c r="G877" s="13">
        <v>44866</v>
      </c>
      <c r="H877" s="11" t="s">
        <v>18</v>
      </c>
      <c r="I877" s="11" t="s">
        <v>18</v>
      </c>
      <c r="J877" s="11" t="s">
        <v>18</v>
      </c>
      <c r="K877" s="11" t="s">
        <v>19</v>
      </c>
      <c r="L877" s="11" t="s">
        <v>19</v>
      </c>
      <c r="M877" s="11" t="s">
        <v>19</v>
      </c>
      <c r="N877" s="11" t="s">
        <v>19</v>
      </c>
      <c r="O877" s="11" t="s">
        <v>358</v>
      </c>
      <c r="P877" s="11" t="s">
        <v>359</v>
      </c>
      <c r="Q877" s="11" t="s">
        <v>633</v>
      </c>
      <c r="R877" s="11" t="s">
        <v>64</v>
      </c>
      <c r="S877" s="20">
        <v>40</v>
      </c>
      <c r="T877" s="11" t="s">
        <v>740</v>
      </c>
      <c r="U877" s="11" t="s">
        <v>22</v>
      </c>
      <c r="V877" s="11" t="s">
        <v>22</v>
      </c>
      <c r="W877" s="11" t="s">
        <v>23</v>
      </c>
      <c r="X877" s="11" t="s">
        <v>24</v>
      </c>
      <c r="Y877">
        <v>465</v>
      </c>
      <c r="Z877" t="e">
        <f t="shared" si="30"/>
        <v>#REF!</v>
      </c>
    </row>
    <row r="878" spans="1:26" x14ac:dyDescent="0.35">
      <c r="A878" s="24" t="str">
        <f>+IF(B878&lt;&gt;'Terminal Handling Charge'!$B$3,"",IF(COUNTIF(B:B,B878)&gt;0,COUNTIF(B$3:B878,B878),""))</f>
        <v/>
      </c>
      <c r="B878" s="24" t="str">
        <f t="shared" si="29"/>
        <v>Terminal Handling Charge - DestinationIsrael</v>
      </c>
      <c r="C878" s="24" t="s">
        <v>633</v>
      </c>
      <c r="D878" s="24" t="s">
        <v>747</v>
      </c>
      <c r="E878" s="1" t="s">
        <v>17</v>
      </c>
      <c r="F878" s="12" t="s">
        <v>31</v>
      </c>
      <c r="G878" s="13">
        <v>44866</v>
      </c>
      <c r="H878" s="11" t="s">
        <v>18</v>
      </c>
      <c r="I878" s="11" t="s">
        <v>18</v>
      </c>
      <c r="J878" s="11" t="s">
        <v>18</v>
      </c>
      <c r="K878" s="11" t="s">
        <v>19</v>
      </c>
      <c r="L878" s="11" t="s">
        <v>19</v>
      </c>
      <c r="M878" s="11" t="s">
        <v>19</v>
      </c>
      <c r="N878" s="11" t="s">
        <v>19</v>
      </c>
      <c r="O878" s="11" t="s">
        <v>358</v>
      </c>
      <c r="P878" s="11" t="s">
        <v>359</v>
      </c>
      <c r="Q878" s="11" t="s">
        <v>633</v>
      </c>
      <c r="R878" s="11" t="s">
        <v>33</v>
      </c>
      <c r="S878" s="20">
        <v>40</v>
      </c>
      <c r="T878" s="11" t="s">
        <v>740</v>
      </c>
      <c r="U878" s="11" t="s">
        <v>22</v>
      </c>
      <c r="V878" s="11" t="s">
        <v>22</v>
      </c>
      <c r="W878" s="11" t="s">
        <v>23</v>
      </c>
      <c r="X878" s="11" t="s">
        <v>24</v>
      </c>
      <c r="Y878">
        <v>465</v>
      </c>
      <c r="Z878" t="e">
        <f t="shared" si="30"/>
        <v>#REF!</v>
      </c>
    </row>
    <row r="879" spans="1:26" x14ac:dyDescent="0.35">
      <c r="A879" s="24" t="str">
        <f>+IF(B879&lt;&gt;'Terminal Handling Charge'!$B$3,"",IF(COUNTIF(B:B,B879)&gt;0,COUNTIF(B$3:B879,B879),""))</f>
        <v/>
      </c>
      <c r="B879" s="24" t="str">
        <f t="shared" si="29"/>
        <v>Terminal Handling Charge - DestinationIsrael</v>
      </c>
      <c r="C879" s="24" t="s">
        <v>633</v>
      </c>
      <c r="D879" s="24" t="s">
        <v>747</v>
      </c>
      <c r="E879" s="1" t="s">
        <v>17</v>
      </c>
      <c r="F879" s="12" t="s">
        <v>31</v>
      </c>
      <c r="G879" s="13">
        <v>44866</v>
      </c>
      <c r="H879" s="11" t="s">
        <v>18</v>
      </c>
      <c r="I879" s="11" t="s">
        <v>18</v>
      </c>
      <c r="J879" s="11" t="s">
        <v>18</v>
      </c>
      <c r="K879" s="11" t="s">
        <v>19</v>
      </c>
      <c r="L879" s="11" t="s">
        <v>19</v>
      </c>
      <c r="M879" s="11" t="s">
        <v>19</v>
      </c>
      <c r="N879" s="11" t="s">
        <v>19</v>
      </c>
      <c r="O879" s="11" t="s">
        <v>358</v>
      </c>
      <c r="P879" s="11" t="s">
        <v>359</v>
      </c>
      <c r="Q879" s="11" t="s">
        <v>633</v>
      </c>
      <c r="R879" s="11" t="s">
        <v>60</v>
      </c>
      <c r="S879" s="20">
        <v>40</v>
      </c>
      <c r="T879" s="11" t="s">
        <v>740</v>
      </c>
      <c r="U879" s="11" t="s">
        <v>22</v>
      </c>
      <c r="V879" s="11" t="s">
        <v>22</v>
      </c>
      <c r="W879" s="11" t="s">
        <v>23</v>
      </c>
      <c r="X879" s="11" t="s">
        <v>24</v>
      </c>
      <c r="Y879">
        <v>465</v>
      </c>
      <c r="Z879" t="e">
        <f t="shared" si="30"/>
        <v>#REF!</v>
      </c>
    </row>
    <row r="880" spans="1:26" x14ac:dyDescent="0.35">
      <c r="A880" s="24" t="str">
        <f>+IF(B880&lt;&gt;'Terminal Handling Charge'!$B$3,"",IF(COUNTIF(B:B,B880)&gt;0,COUNTIF(B$3:B880,B880),""))</f>
        <v/>
      </c>
      <c r="B880" s="24" t="str">
        <f t="shared" si="29"/>
        <v>Terminal Handling Charge - DestinationIsrael</v>
      </c>
      <c r="C880" s="24" t="s">
        <v>633</v>
      </c>
      <c r="D880" s="24" t="s">
        <v>747</v>
      </c>
      <c r="E880" s="1" t="s">
        <v>17</v>
      </c>
      <c r="F880" s="12" t="s">
        <v>31</v>
      </c>
      <c r="G880" s="13">
        <v>44866</v>
      </c>
      <c r="H880" s="11" t="s">
        <v>18</v>
      </c>
      <c r="I880" s="11" t="s">
        <v>18</v>
      </c>
      <c r="J880" s="11" t="s">
        <v>18</v>
      </c>
      <c r="K880" s="11" t="s">
        <v>19</v>
      </c>
      <c r="L880" s="11" t="s">
        <v>19</v>
      </c>
      <c r="M880" s="11" t="s">
        <v>19</v>
      </c>
      <c r="N880" s="11" t="s">
        <v>19</v>
      </c>
      <c r="O880" s="11" t="s">
        <v>358</v>
      </c>
      <c r="P880" s="11" t="s">
        <v>359</v>
      </c>
      <c r="Q880" s="11" t="s">
        <v>633</v>
      </c>
      <c r="R880" s="11" t="s">
        <v>58</v>
      </c>
      <c r="S880" s="20">
        <v>40</v>
      </c>
      <c r="T880" s="11" t="s">
        <v>740</v>
      </c>
      <c r="U880" s="11" t="s">
        <v>22</v>
      </c>
      <c r="V880" s="11" t="s">
        <v>22</v>
      </c>
      <c r="W880" s="11" t="s">
        <v>23</v>
      </c>
      <c r="X880" s="11" t="s">
        <v>24</v>
      </c>
      <c r="Y880">
        <v>465</v>
      </c>
      <c r="Z880" t="e">
        <f t="shared" si="30"/>
        <v>#REF!</v>
      </c>
    </row>
    <row r="881" spans="1:26" ht="29" x14ac:dyDescent="0.35">
      <c r="A881" s="24" t="str">
        <f>+IF(B881&lt;&gt;'Terminal Handling Charge'!$B$3,"",IF(COUNTIF(B:B,B881)&gt;0,COUNTIF(B$3:B881,B881),""))</f>
        <v/>
      </c>
      <c r="B881" s="24" t="str">
        <f t="shared" si="29"/>
        <v>Terminal Handling Charge - DestinationEcuador</v>
      </c>
      <c r="C881" s="24" t="s">
        <v>729</v>
      </c>
      <c r="D881" s="24" t="s">
        <v>747</v>
      </c>
      <c r="E881" s="1" t="s">
        <v>227</v>
      </c>
      <c r="F881" s="12" t="s">
        <v>757</v>
      </c>
      <c r="G881" s="13">
        <v>44866</v>
      </c>
      <c r="H881" s="11" t="s">
        <v>18</v>
      </c>
      <c r="I881" s="11" t="s">
        <v>18</v>
      </c>
      <c r="J881" s="11" t="s">
        <v>18</v>
      </c>
      <c r="K881" s="11" t="s">
        <v>19</v>
      </c>
      <c r="L881" s="11" t="s">
        <v>19</v>
      </c>
      <c r="M881" s="11" t="s">
        <v>19</v>
      </c>
      <c r="N881" s="11" t="s">
        <v>19</v>
      </c>
      <c r="O881" s="11" t="s">
        <v>533</v>
      </c>
      <c r="P881" s="11" t="s">
        <v>534</v>
      </c>
      <c r="Q881" s="11" t="s">
        <v>729</v>
      </c>
      <c r="R881" s="11" t="s">
        <v>78</v>
      </c>
      <c r="S881" s="20" t="s">
        <v>78</v>
      </c>
      <c r="T881" s="11" t="s">
        <v>32</v>
      </c>
      <c r="U881" s="11" t="s">
        <v>22</v>
      </c>
      <c r="V881" s="11" t="s">
        <v>22</v>
      </c>
      <c r="W881" s="11" t="s">
        <v>23</v>
      </c>
      <c r="X881" s="11" t="s">
        <v>24</v>
      </c>
      <c r="Y881">
        <v>195</v>
      </c>
      <c r="Z881" t="e">
        <f t="shared" si="30"/>
        <v>#REF!</v>
      </c>
    </row>
    <row r="882" spans="1:26" x14ac:dyDescent="0.35">
      <c r="A882" s="24" t="str">
        <f>+IF(B882&lt;&gt;'Terminal Handling Charge'!$B$3,"",IF(COUNTIF(B:B,B882)&gt;0,COUNTIF(B$3:B882,B882),""))</f>
        <v/>
      </c>
      <c r="B882" s="24" t="str">
        <f t="shared" si="29"/>
        <v>Terminal Handling Charge - DestinationGuam</v>
      </c>
      <c r="C882" s="24" t="s">
        <v>74</v>
      </c>
      <c r="D882" s="24" t="s">
        <v>747</v>
      </c>
      <c r="E882" s="1" t="s">
        <v>105</v>
      </c>
      <c r="F882" s="12" t="s">
        <v>758</v>
      </c>
      <c r="G882" s="13">
        <v>44866</v>
      </c>
      <c r="H882" s="11" t="s">
        <v>18</v>
      </c>
      <c r="I882" s="11" t="s">
        <v>18</v>
      </c>
      <c r="J882" s="11" t="s">
        <v>18</v>
      </c>
      <c r="K882" s="11" t="s">
        <v>19</v>
      </c>
      <c r="L882" s="11" t="s">
        <v>19</v>
      </c>
      <c r="M882" s="11" t="s">
        <v>19</v>
      </c>
      <c r="N882" s="11" t="s">
        <v>19</v>
      </c>
      <c r="O882" s="11" t="s">
        <v>392</v>
      </c>
      <c r="P882" s="11" t="s">
        <v>393</v>
      </c>
      <c r="Q882" s="11" t="s">
        <v>74</v>
      </c>
      <c r="R882" s="11" t="s">
        <v>30</v>
      </c>
      <c r="S882" s="20" t="s">
        <v>30</v>
      </c>
      <c r="T882" s="11" t="s">
        <v>21</v>
      </c>
      <c r="U882" s="11" t="s">
        <v>22</v>
      </c>
      <c r="V882" s="11" t="s">
        <v>22</v>
      </c>
      <c r="W882" s="11" t="s">
        <v>23</v>
      </c>
      <c r="X882" s="11" t="s">
        <v>24</v>
      </c>
      <c r="Y882">
        <v>445</v>
      </c>
      <c r="Z882" t="e">
        <f t="shared" si="30"/>
        <v>#REF!</v>
      </c>
    </row>
    <row r="883" spans="1:26" x14ac:dyDescent="0.35">
      <c r="A883" s="24" t="str">
        <f>+IF(B883&lt;&gt;'Terminal Handling Charge'!$B$3,"",IF(COUNTIF(B:B,B883)&gt;0,COUNTIF(B$3:B883,B883),""))</f>
        <v/>
      </c>
      <c r="B883" s="24" t="str">
        <f t="shared" si="29"/>
        <v>Terminal Handling Charge - DestinationGuam</v>
      </c>
      <c r="C883" s="24" t="s">
        <v>74</v>
      </c>
      <c r="D883" s="24" t="s">
        <v>747</v>
      </c>
      <c r="E883" s="1" t="s">
        <v>105</v>
      </c>
      <c r="F883" s="12" t="s">
        <v>758</v>
      </c>
      <c r="G883" s="13">
        <v>44866</v>
      </c>
      <c r="H883" s="11" t="s">
        <v>18</v>
      </c>
      <c r="I883" s="11" t="s">
        <v>18</v>
      </c>
      <c r="J883" s="11" t="s">
        <v>18</v>
      </c>
      <c r="K883" s="11" t="s">
        <v>19</v>
      </c>
      <c r="L883" s="11" t="s">
        <v>19</v>
      </c>
      <c r="M883" s="11" t="s">
        <v>19</v>
      </c>
      <c r="N883" s="11" t="s">
        <v>19</v>
      </c>
      <c r="O883" s="11" t="s">
        <v>392</v>
      </c>
      <c r="P883" s="11" t="s">
        <v>393</v>
      </c>
      <c r="Q883" s="11" t="s">
        <v>74</v>
      </c>
      <c r="R883" s="11" t="s">
        <v>27</v>
      </c>
      <c r="S883" s="20" t="s">
        <v>27</v>
      </c>
      <c r="T883" s="11" t="s">
        <v>28</v>
      </c>
      <c r="U883" s="11" t="s">
        <v>22</v>
      </c>
      <c r="V883" s="11" t="s">
        <v>22</v>
      </c>
      <c r="W883" s="11" t="s">
        <v>23</v>
      </c>
      <c r="X883" s="11" t="s">
        <v>24</v>
      </c>
      <c r="Y883">
        <v>505</v>
      </c>
      <c r="Z883" t="e">
        <f t="shared" si="30"/>
        <v>#REF!</v>
      </c>
    </row>
    <row r="884" spans="1:26" x14ac:dyDescent="0.35">
      <c r="A884" s="24" t="str">
        <f>+IF(B884&lt;&gt;'Terminal Handling Charge'!$B$3,"",IF(COUNTIF(B:B,B884)&gt;0,COUNTIF(B$3:B884,B884),""))</f>
        <v/>
      </c>
      <c r="B884" s="24" t="str">
        <f t="shared" si="29"/>
        <v>Terminal Handling Charge - DestinationUnited Kingdom</v>
      </c>
      <c r="C884" s="24" t="s">
        <v>722</v>
      </c>
      <c r="D884" s="24" t="s">
        <v>747</v>
      </c>
      <c r="E884" s="1" t="s">
        <v>176</v>
      </c>
      <c r="F884" s="12" t="s">
        <v>31</v>
      </c>
      <c r="G884" s="13">
        <v>44866</v>
      </c>
      <c r="H884" s="11" t="s">
        <v>18</v>
      </c>
      <c r="I884" s="11" t="s">
        <v>18</v>
      </c>
      <c r="J884" s="11" t="s">
        <v>18</v>
      </c>
      <c r="K884" s="11" t="s">
        <v>19</v>
      </c>
      <c r="L884" s="11" t="s">
        <v>19</v>
      </c>
      <c r="M884" s="11" t="s">
        <v>19</v>
      </c>
      <c r="N884" s="11" t="s">
        <v>19</v>
      </c>
      <c r="O884" s="11" t="s">
        <v>559</v>
      </c>
      <c r="P884" s="11" t="s">
        <v>560</v>
      </c>
      <c r="Q884" s="11" t="s">
        <v>722</v>
      </c>
      <c r="R884" s="11" t="s">
        <v>30</v>
      </c>
      <c r="S884" s="20" t="s">
        <v>30</v>
      </c>
      <c r="T884" s="11" t="s">
        <v>21</v>
      </c>
      <c r="U884" s="11" t="s">
        <v>22</v>
      </c>
      <c r="V884" s="11" t="s">
        <v>22</v>
      </c>
      <c r="W884" s="11" t="s">
        <v>23</v>
      </c>
      <c r="X884" s="11" t="s">
        <v>222</v>
      </c>
      <c r="Y884">
        <v>188</v>
      </c>
      <c r="Z884" t="e">
        <f t="shared" si="30"/>
        <v>#REF!</v>
      </c>
    </row>
    <row r="885" spans="1:26" x14ac:dyDescent="0.35">
      <c r="A885" s="24" t="str">
        <f>+IF(B885&lt;&gt;'Terminal Handling Charge'!$B$3,"",IF(COUNTIF(B:B,B885)&gt;0,COUNTIF(B$3:B885,B885),""))</f>
        <v/>
      </c>
      <c r="B885" s="24" t="str">
        <f t="shared" si="29"/>
        <v>Terminal Handling Charge - DestinationUnited Kingdom</v>
      </c>
      <c r="C885" s="24" t="s">
        <v>722</v>
      </c>
      <c r="D885" s="24" t="s">
        <v>747</v>
      </c>
      <c r="E885" s="1" t="s">
        <v>176</v>
      </c>
      <c r="F885" s="12" t="s">
        <v>31</v>
      </c>
      <c r="G885" s="13">
        <v>44866</v>
      </c>
      <c r="H885" s="11" t="s">
        <v>18</v>
      </c>
      <c r="I885" s="11" t="s">
        <v>18</v>
      </c>
      <c r="J885" s="11" t="s">
        <v>18</v>
      </c>
      <c r="K885" s="11" t="s">
        <v>19</v>
      </c>
      <c r="L885" s="11" t="s">
        <v>19</v>
      </c>
      <c r="M885" s="11" t="s">
        <v>19</v>
      </c>
      <c r="N885" s="11" t="s">
        <v>19</v>
      </c>
      <c r="O885" s="11" t="s">
        <v>559</v>
      </c>
      <c r="P885" s="11" t="s">
        <v>560</v>
      </c>
      <c r="Q885" s="11" t="s">
        <v>722</v>
      </c>
      <c r="R885" s="11" t="s">
        <v>27</v>
      </c>
      <c r="S885" s="20" t="s">
        <v>27</v>
      </c>
      <c r="T885" s="11" t="s">
        <v>28</v>
      </c>
      <c r="U885" s="11" t="s">
        <v>22</v>
      </c>
      <c r="V885" s="11" t="s">
        <v>22</v>
      </c>
      <c r="W885" s="11" t="s">
        <v>23</v>
      </c>
      <c r="X885" s="11" t="s">
        <v>222</v>
      </c>
      <c r="Y885">
        <v>288</v>
      </c>
      <c r="Z885" t="e">
        <f t="shared" si="30"/>
        <v>#REF!</v>
      </c>
    </row>
    <row r="886" spans="1:26" x14ac:dyDescent="0.35">
      <c r="A886" s="24" t="str">
        <f>+IF(B886&lt;&gt;'Terminal Handling Charge'!$B$3,"",IF(COUNTIF(B:B,B886)&gt;0,COUNTIF(B$3:B886,B886),""))</f>
        <v/>
      </c>
      <c r="B886" s="24" t="str">
        <f t="shared" si="29"/>
        <v>Terminal Handling Charge - DestinationGreece</v>
      </c>
      <c r="C886" s="24" t="s">
        <v>341</v>
      </c>
      <c r="D886" s="24" t="s">
        <v>747</v>
      </c>
      <c r="E886" s="1" t="s">
        <v>750</v>
      </c>
      <c r="F886" s="12" t="s">
        <v>31</v>
      </c>
      <c r="G886" s="13">
        <v>44866</v>
      </c>
      <c r="H886" s="11" t="s">
        <v>18</v>
      </c>
      <c r="I886" s="11" t="s">
        <v>18</v>
      </c>
      <c r="J886" s="11" t="s">
        <v>18</v>
      </c>
      <c r="K886" s="11" t="s">
        <v>19</v>
      </c>
      <c r="L886" s="11" t="s">
        <v>19</v>
      </c>
      <c r="M886" s="11" t="s">
        <v>81</v>
      </c>
      <c r="N886" s="11" t="s">
        <v>82</v>
      </c>
      <c r="O886" s="11" t="s">
        <v>340</v>
      </c>
      <c r="P886" s="11" t="s">
        <v>341</v>
      </c>
      <c r="Q886" s="11" t="s">
        <v>341</v>
      </c>
      <c r="R886" s="11" t="s">
        <v>40</v>
      </c>
      <c r="S886" s="20">
        <v>20</v>
      </c>
      <c r="T886" s="11" t="s">
        <v>21</v>
      </c>
      <c r="U886" s="11" t="s">
        <v>22</v>
      </c>
      <c r="V886" s="11" t="s">
        <v>22</v>
      </c>
      <c r="W886" s="11" t="s">
        <v>23</v>
      </c>
      <c r="X886" s="11" t="s">
        <v>31</v>
      </c>
      <c r="Y886">
        <v>95</v>
      </c>
      <c r="Z886" t="e">
        <f t="shared" si="30"/>
        <v>#REF!</v>
      </c>
    </row>
    <row r="887" spans="1:26" x14ac:dyDescent="0.35">
      <c r="A887" s="24" t="str">
        <f>+IF(B887&lt;&gt;'Terminal Handling Charge'!$B$3,"",IF(COUNTIF(B:B,B887)&gt;0,COUNTIF(B$3:B887,B887),""))</f>
        <v/>
      </c>
      <c r="B887" s="24" t="str">
        <f t="shared" si="29"/>
        <v>Terminal Handling Charge - DestinationGreece</v>
      </c>
      <c r="C887" s="24" t="s">
        <v>341</v>
      </c>
      <c r="D887" s="24" t="s">
        <v>747</v>
      </c>
      <c r="E887" s="1" t="s">
        <v>750</v>
      </c>
      <c r="F887" s="12" t="s">
        <v>31</v>
      </c>
      <c r="G887" s="13">
        <v>44866</v>
      </c>
      <c r="H887" s="11" t="s">
        <v>18</v>
      </c>
      <c r="I887" s="11" t="s">
        <v>18</v>
      </c>
      <c r="J887" s="11" t="s">
        <v>18</v>
      </c>
      <c r="K887" s="11" t="s">
        <v>19</v>
      </c>
      <c r="L887" s="11" t="s">
        <v>19</v>
      </c>
      <c r="M887" s="11" t="s">
        <v>81</v>
      </c>
      <c r="N887" s="11" t="s">
        <v>82</v>
      </c>
      <c r="O887" s="11" t="s">
        <v>340</v>
      </c>
      <c r="P887" s="11" t="s">
        <v>341</v>
      </c>
      <c r="Q887" s="11" t="s">
        <v>341</v>
      </c>
      <c r="R887" s="11" t="s">
        <v>20</v>
      </c>
      <c r="S887" s="20">
        <v>40</v>
      </c>
      <c r="T887" s="11" t="s">
        <v>21</v>
      </c>
      <c r="U887" s="11" t="s">
        <v>22</v>
      </c>
      <c r="V887" s="11" t="s">
        <v>22</v>
      </c>
      <c r="W887" s="11" t="s">
        <v>23</v>
      </c>
      <c r="X887" s="11" t="s">
        <v>31</v>
      </c>
      <c r="Y887">
        <v>135</v>
      </c>
      <c r="Z887" t="e">
        <f t="shared" si="30"/>
        <v>#REF!</v>
      </c>
    </row>
    <row r="888" spans="1:26" x14ac:dyDescent="0.35">
      <c r="A888" s="24" t="str">
        <f>+IF(B888&lt;&gt;'Terminal Handling Charge'!$B$3,"",IF(COUNTIF(B:B,B888)&gt;0,COUNTIF(B$3:B888,B888),""))</f>
        <v/>
      </c>
      <c r="B888" s="24" t="str">
        <f t="shared" si="29"/>
        <v>Terminal Handling Charge - DestinationGreece</v>
      </c>
      <c r="C888" s="24" t="s">
        <v>341</v>
      </c>
      <c r="D888" s="24" t="s">
        <v>747</v>
      </c>
      <c r="E888" s="1" t="s">
        <v>750</v>
      </c>
      <c r="F888" s="12" t="s">
        <v>31</v>
      </c>
      <c r="G888" s="13">
        <v>44866</v>
      </c>
      <c r="H888" s="11" t="s">
        <v>18</v>
      </c>
      <c r="I888" s="11" t="s">
        <v>18</v>
      </c>
      <c r="J888" s="11" t="s">
        <v>18</v>
      </c>
      <c r="K888" s="11" t="s">
        <v>19</v>
      </c>
      <c r="L888" s="11" t="s">
        <v>19</v>
      </c>
      <c r="M888" s="11" t="s">
        <v>81</v>
      </c>
      <c r="N888" s="11" t="s">
        <v>82</v>
      </c>
      <c r="O888" s="11" t="s">
        <v>340</v>
      </c>
      <c r="P888" s="11" t="s">
        <v>341</v>
      </c>
      <c r="Q888" s="11" t="s">
        <v>341</v>
      </c>
      <c r="R888" s="11" t="s">
        <v>65</v>
      </c>
      <c r="S888" s="20">
        <v>45</v>
      </c>
      <c r="T888" s="11" t="s">
        <v>21</v>
      </c>
      <c r="U888" s="11" t="s">
        <v>22</v>
      </c>
      <c r="V888" s="11" t="s">
        <v>22</v>
      </c>
      <c r="W888" s="11" t="s">
        <v>23</v>
      </c>
      <c r="X888" s="11" t="s">
        <v>31</v>
      </c>
      <c r="Y888">
        <v>135</v>
      </c>
      <c r="Z888" t="e">
        <f t="shared" si="30"/>
        <v>#REF!</v>
      </c>
    </row>
    <row r="889" spans="1:26" x14ac:dyDescent="0.35">
      <c r="A889" s="24" t="str">
        <f>+IF(B889&lt;&gt;'Terminal Handling Charge'!$B$3,"",IF(COUNTIF(B:B,B889)&gt;0,COUNTIF(B$3:B889,B889),""))</f>
        <v/>
      </c>
      <c r="B889" s="24" t="str">
        <f t="shared" si="29"/>
        <v>Terminal Handling Charge - DestinationGreece</v>
      </c>
      <c r="C889" s="24" t="s">
        <v>341</v>
      </c>
      <c r="D889" s="24" t="s">
        <v>747</v>
      </c>
      <c r="E889" s="1" t="s">
        <v>750</v>
      </c>
      <c r="F889" s="12" t="s">
        <v>31</v>
      </c>
      <c r="G889" s="13">
        <v>44866</v>
      </c>
      <c r="H889" s="11" t="s">
        <v>18</v>
      </c>
      <c r="I889" s="11" t="s">
        <v>18</v>
      </c>
      <c r="J889" s="11" t="s">
        <v>18</v>
      </c>
      <c r="K889" s="11" t="s">
        <v>19</v>
      </c>
      <c r="L889" s="11" t="s">
        <v>19</v>
      </c>
      <c r="M889" s="11" t="s">
        <v>81</v>
      </c>
      <c r="N889" s="11" t="s">
        <v>82</v>
      </c>
      <c r="O889" s="11" t="s">
        <v>340</v>
      </c>
      <c r="P889" s="11" t="s">
        <v>341</v>
      </c>
      <c r="Q889" s="11" t="s">
        <v>341</v>
      </c>
      <c r="R889" s="11" t="s">
        <v>762</v>
      </c>
      <c r="S889" s="20">
        <v>20</v>
      </c>
      <c r="T889" s="11" t="s">
        <v>28</v>
      </c>
      <c r="U889" s="11" t="s">
        <v>22</v>
      </c>
      <c r="V889" s="11" t="s">
        <v>22</v>
      </c>
      <c r="W889" s="11" t="s">
        <v>23</v>
      </c>
      <c r="X889" s="11" t="s">
        <v>31</v>
      </c>
      <c r="Y889">
        <v>95</v>
      </c>
      <c r="Z889" t="e">
        <f t="shared" si="30"/>
        <v>#REF!</v>
      </c>
    </row>
    <row r="890" spans="1:26" x14ac:dyDescent="0.35">
      <c r="A890" s="24" t="str">
        <f>+IF(B890&lt;&gt;'Terminal Handling Charge'!$B$3,"",IF(COUNTIF(B:B,B890)&gt;0,COUNTIF(B$3:B890,B890),""))</f>
        <v/>
      </c>
      <c r="B890" s="24" t="str">
        <f t="shared" si="29"/>
        <v>Terminal Handling Charge - DestinationGreece</v>
      </c>
      <c r="C890" s="24" t="s">
        <v>341</v>
      </c>
      <c r="D890" s="24" t="s">
        <v>747</v>
      </c>
      <c r="E890" s="1" t="s">
        <v>750</v>
      </c>
      <c r="F890" s="12" t="s">
        <v>31</v>
      </c>
      <c r="G890" s="13">
        <v>44866</v>
      </c>
      <c r="H890" s="11" t="s">
        <v>18</v>
      </c>
      <c r="I890" s="11" t="s">
        <v>18</v>
      </c>
      <c r="J890" s="11" t="s">
        <v>18</v>
      </c>
      <c r="K890" s="11" t="s">
        <v>19</v>
      </c>
      <c r="L890" s="11" t="s">
        <v>19</v>
      </c>
      <c r="M890" s="11" t="s">
        <v>81</v>
      </c>
      <c r="N890" s="11" t="s">
        <v>82</v>
      </c>
      <c r="O890" s="11" t="s">
        <v>340</v>
      </c>
      <c r="P890" s="11" t="s">
        <v>341</v>
      </c>
      <c r="Q890" s="11" t="s">
        <v>341</v>
      </c>
      <c r="R890" s="11" t="s">
        <v>38</v>
      </c>
      <c r="S890" s="20">
        <v>40</v>
      </c>
      <c r="T890" s="11" t="s">
        <v>28</v>
      </c>
      <c r="U890" s="11" t="s">
        <v>22</v>
      </c>
      <c r="V890" s="11" t="s">
        <v>22</v>
      </c>
      <c r="W890" s="11" t="s">
        <v>23</v>
      </c>
      <c r="X890" s="11" t="s">
        <v>31</v>
      </c>
      <c r="Y890">
        <v>135</v>
      </c>
      <c r="Z890" t="e">
        <f t="shared" si="30"/>
        <v>#REF!</v>
      </c>
    </row>
    <row r="891" spans="1:26" x14ac:dyDescent="0.35">
      <c r="A891" s="24" t="str">
        <f>+IF(B891&lt;&gt;'Terminal Handling Charge'!$B$3,"",IF(COUNTIF(B:B,B891)&gt;0,COUNTIF(B$3:B891,B891),""))</f>
        <v/>
      </c>
      <c r="B891" s="24" t="str">
        <f t="shared" si="29"/>
        <v>Terminal Handling Charge - DestinationUnited Kingdom</v>
      </c>
      <c r="C891" s="24" t="s">
        <v>722</v>
      </c>
      <c r="D891" s="24" t="s">
        <v>747</v>
      </c>
      <c r="E891" s="1" t="s">
        <v>176</v>
      </c>
      <c r="F891" s="12" t="s">
        <v>31</v>
      </c>
      <c r="G891" s="13">
        <v>44866</v>
      </c>
      <c r="H891" s="11" t="s">
        <v>18</v>
      </c>
      <c r="I891" s="11" t="s">
        <v>18</v>
      </c>
      <c r="J891" s="11" t="s">
        <v>18</v>
      </c>
      <c r="K891" s="11" t="s">
        <v>19</v>
      </c>
      <c r="L891" s="11" t="s">
        <v>19</v>
      </c>
      <c r="M891" s="11" t="s">
        <v>19</v>
      </c>
      <c r="N891" s="11" t="s">
        <v>19</v>
      </c>
      <c r="O891" s="11" t="s">
        <v>640</v>
      </c>
      <c r="P891" s="11" t="s">
        <v>641</v>
      </c>
      <c r="Q891" s="11" t="s">
        <v>722</v>
      </c>
      <c r="R891" s="11" t="s">
        <v>30</v>
      </c>
      <c r="S891" s="20" t="s">
        <v>30</v>
      </c>
      <c r="T891" s="11" t="s">
        <v>21</v>
      </c>
      <c r="U891" s="11" t="s">
        <v>22</v>
      </c>
      <c r="V891" s="11" t="s">
        <v>22</v>
      </c>
      <c r="W891" s="11" t="s">
        <v>23</v>
      </c>
      <c r="X891" s="11" t="s">
        <v>222</v>
      </c>
      <c r="Y891">
        <v>188</v>
      </c>
      <c r="Z891" t="e">
        <f t="shared" si="30"/>
        <v>#REF!</v>
      </c>
    </row>
    <row r="892" spans="1:26" x14ac:dyDescent="0.35">
      <c r="A892" s="24" t="str">
        <f>+IF(B892&lt;&gt;'Terminal Handling Charge'!$B$3,"",IF(COUNTIF(B:B,B892)&gt;0,COUNTIF(B$3:B892,B892),""))</f>
        <v/>
      </c>
      <c r="B892" s="24" t="str">
        <f t="shared" si="29"/>
        <v>Terminal Handling Charge - DestinationUnited Kingdom</v>
      </c>
      <c r="C892" s="24" t="s">
        <v>722</v>
      </c>
      <c r="D892" s="24" t="s">
        <v>747</v>
      </c>
      <c r="E892" s="1" t="s">
        <v>176</v>
      </c>
      <c r="F892" s="12" t="s">
        <v>31</v>
      </c>
      <c r="G892" s="13">
        <v>44866</v>
      </c>
      <c r="H892" s="11" t="s">
        <v>18</v>
      </c>
      <c r="I892" s="11" t="s">
        <v>18</v>
      </c>
      <c r="J892" s="11" t="s">
        <v>18</v>
      </c>
      <c r="K892" s="11" t="s">
        <v>19</v>
      </c>
      <c r="L892" s="11" t="s">
        <v>19</v>
      </c>
      <c r="M892" s="11" t="s">
        <v>19</v>
      </c>
      <c r="N892" s="11" t="s">
        <v>19</v>
      </c>
      <c r="O892" s="11" t="s">
        <v>640</v>
      </c>
      <c r="P892" s="11" t="s">
        <v>641</v>
      </c>
      <c r="Q892" s="11" t="s">
        <v>722</v>
      </c>
      <c r="R892" s="11" t="s">
        <v>27</v>
      </c>
      <c r="S892" s="20" t="s">
        <v>27</v>
      </c>
      <c r="T892" s="11" t="s">
        <v>28</v>
      </c>
      <c r="U892" s="11" t="s">
        <v>22</v>
      </c>
      <c r="V892" s="11" t="s">
        <v>22</v>
      </c>
      <c r="W892" s="11" t="s">
        <v>23</v>
      </c>
      <c r="X892" s="11" t="s">
        <v>222</v>
      </c>
      <c r="Y892">
        <v>288</v>
      </c>
      <c r="Z892" t="e">
        <f t="shared" si="30"/>
        <v>#REF!</v>
      </c>
    </row>
    <row r="893" spans="1:26" x14ac:dyDescent="0.35">
      <c r="A893" s="24" t="str">
        <f>+IF(B893&lt;&gt;'Terminal Handling Charge'!$B$3,"",IF(COUNTIF(B:B,B893)&gt;0,COUNTIF(B$3:B893,B893),""))</f>
        <v/>
      </c>
      <c r="B893" s="24" t="str">
        <f t="shared" si="29"/>
        <v>Terminal Handling Charge - DestinationSpain</v>
      </c>
      <c r="C893" s="24" t="s">
        <v>669</v>
      </c>
      <c r="D893" s="24" t="s">
        <v>747</v>
      </c>
      <c r="E893" s="1" t="s">
        <v>753</v>
      </c>
      <c r="F893" s="12" t="s">
        <v>31</v>
      </c>
      <c r="G893" s="13">
        <v>44866</v>
      </c>
      <c r="H893" s="11" t="s">
        <v>18</v>
      </c>
      <c r="I893" s="11" t="s">
        <v>18</v>
      </c>
      <c r="J893" s="11" t="s">
        <v>18</v>
      </c>
      <c r="K893" s="11" t="s">
        <v>19</v>
      </c>
      <c r="L893" s="11" t="s">
        <v>19</v>
      </c>
      <c r="M893" s="11" t="s">
        <v>19</v>
      </c>
      <c r="N893" s="11" t="s">
        <v>19</v>
      </c>
      <c r="O893" s="11" t="s">
        <v>449</v>
      </c>
      <c r="P893" s="11" t="s">
        <v>450</v>
      </c>
      <c r="Q893" s="11" t="s">
        <v>669</v>
      </c>
      <c r="R893" s="11" t="s">
        <v>30</v>
      </c>
      <c r="S893" s="20" t="s">
        <v>30</v>
      </c>
      <c r="T893" s="11" t="s">
        <v>21</v>
      </c>
      <c r="U893" s="11" t="s">
        <v>22</v>
      </c>
      <c r="V893" s="11" t="s">
        <v>22</v>
      </c>
      <c r="W893" s="11" t="s">
        <v>23</v>
      </c>
      <c r="X893" s="11" t="s">
        <v>31</v>
      </c>
      <c r="Y893">
        <v>245</v>
      </c>
      <c r="Z893" t="e">
        <f t="shared" si="30"/>
        <v>#REF!</v>
      </c>
    </row>
    <row r="894" spans="1:26" x14ac:dyDescent="0.35">
      <c r="A894" s="24" t="str">
        <f>+IF(B894&lt;&gt;'Terminal Handling Charge'!$B$3,"",IF(COUNTIF(B:B,B894)&gt;0,COUNTIF(B$3:B894,B894),""))</f>
        <v/>
      </c>
      <c r="B894" s="24" t="str">
        <f t="shared" si="29"/>
        <v>Terminal Handling Charge - DestinationSpain</v>
      </c>
      <c r="C894" s="24" t="s">
        <v>669</v>
      </c>
      <c r="D894" s="24" t="s">
        <v>747</v>
      </c>
      <c r="E894" s="1" t="s">
        <v>753</v>
      </c>
      <c r="F894" s="12" t="s">
        <v>31</v>
      </c>
      <c r="G894" s="13">
        <v>44866</v>
      </c>
      <c r="H894" s="11" t="s">
        <v>18</v>
      </c>
      <c r="I894" s="11" t="s">
        <v>18</v>
      </c>
      <c r="J894" s="11" t="s">
        <v>18</v>
      </c>
      <c r="K894" s="11" t="s">
        <v>19</v>
      </c>
      <c r="L894" s="11" t="s">
        <v>19</v>
      </c>
      <c r="M894" s="11" t="s">
        <v>19</v>
      </c>
      <c r="N894" s="11" t="s">
        <v>19</v>
      </c>
      <c r="O894" s="11" t="s">
        <v>449</v>
      </c>
      <c r="P894" s="11" t="s">
        <v>450</v>
      </c>
      <c r="Q894" s="11" t="s">
        <v>669</v>
      </c>
      <c r="R894" s="11" t="s">
        <v>27</v>
      </c>
      <c r="S894" s="20" t="s">
        <v>27</v>
      </c>
      <c r="T894" s="11" t="s">
        <v>28</v>
      </c>
      <c r="U894" s="11" t="s">
        <v>22</v>
      </c>
      <c r="V894" s="11" t="s">
        <v>22</v>
      </c>
      <c r="W894" s="11" t="s">
        <v>23</v>
      </c>
      <c r="X894" s="11" t="s">
        <v>31</v>
      </c>
      <c r="Y894">
        <v>340</v>
      </c>
      <c r="Z894" t="e">
        <f t="shared" si="30"/>
        <v>#REF!</v>
      </c>
    </row>
    <row r="895" spans="1:26" x14ac:dyDescent="0.35">
      <c r="A895" s="24" t="str">
        <f>+IF(B895&lt;&gt;'Terminal Handling Charge'!$B$3,"",IF(COUNTIF(B:B,B895)&gt;0,COUNTIF(B$3:B895,B895),""))</f>
        <v/>
      </c>
      <c r="B895" s="24" t="str">
        <f t="shared" si="29"/>
        <v>Terminal Handling Charge - DestinationGermany</v>
      </c>
      <c r="C895" s="24" t="s">
        <v>717</v>
      </c>
      <c r="D895" s="24" t="s">
        <v>747</v>
      </c>
      <c r="E895" s="1" t="s">
        <v>752</v>
      </c>
      <c r="F895" s="12" t="s">
        <v>31</v>
      </c>
      <c r="G895" s="13">
        <v>44866</v>
      </c>
      <c r="H895" s="11" t="s">
        <v>18</v>
      </c>
      <c r="I895" s="11" t="s">
        <v>18</v>
      </c>
      <c r="J895" s="11" t="s">
        <v>18</v>
      </c>
      <c r="K895" s="11" t="s">
        <v>19</v>
      </c>
      <c r="L895" s="11" t="s">
        <v>19</v>
      </c>
      <c r="M895" s="11" t="s">
        <v>19</v>
      </c>
      <c r="N895" s="11" t="s">
        <v>19</v>
      </c>
      <c r="O895" s="11" t="s">
        <v>202</v>
      </c>
      <c r="P895" s="11" t="s">
        <v>717</v>
      </c>
      <c r="Q895" s="11" t="s">
        <v>717</v>
      </c>
      <c r="R895" s="11" t="s">
        <v>30</v>
      </c>
      <c r="S895" s="20" t="s">
        <v>30</v>
      </c>
      <c r="T895" s="11" t="s">
        <v>21</v>
      </c>
      <c r="U895" s="11" t="s">
        <v>22</v>
      </c>
      <c r="V895" s="11" t="s">
        <v>22</v>
      </c>
      <c r="W895" s="11" t="s">
        <v>23</v>
      </c>
      <c r="X895" s="11" t="s">
        <v>31</v>
      </c>
      <c r="Y895">
        <v>270</v>
      </c>
      <c r="Z895" t="e">
        <f t="shared" si="30"/>
        <v>#REF!</v>
      </c>
    </row>
    <row r="896" spans="1:26" x14ac:dyDescent="0.35">
      <c r="A896" s="24" t="str">
        <f>+IF(B896&lt;&gt;'Terminal Handling Charge'!$B$3,"",IF(COUNTIF(B:B,B896)&gt;0,COUNTIF(B$3:B896,B896),""))</f>
        <v/>
      </c>
      <c r="B896" s="24" t="str">
        <f t="shared" si="29"/>
        <v>Terminal Handling Charge - DestinationGermany</v>
      </c>
      <c r="C896" s="24" t="s">
        <v>717</v>
      </c>
      <c r="D896" s="24" t="s">
        <v>747</v>
      </c>
      <c r="E896" s="1" t="s">
        <v>752</v>
      </c>
      <c r="F896" s="12" t="s">
        <v>31</v>
      </c>
      <c r="G896" s="13">
        <v>44866</v>
      </c>
      <c r="H896" s="11" t="s">
        <v>18</v>
      </c>
      <c r="I896" s="11" t="s">
        <v>18</v>
      </c>
      <c r="J896" s="11" t="s">
        <v>18</v>
      </c>
      <c r="K896" s="11" t="s">
        <v>19</v>
      </c>
      <c r="L896" s="11" t="s">
        <v>19</v>
      </c>
      <c r="M896" s="11" t="s">
        <v>19</v>
      </c>
      <c r="N896" s="11" t="s">
        <v>19</v>
      </c>
      <c r="O896" s="11" t="s">
        <v>202</v>
      </c>
      <c r="P896" s="11" t="s">
        <v>717</v>
      </c>
      <c r="Q896" s="11" t="s">
        <v>717</v>
      </c>
      <c r="R896" s="11" t="s">
        <v>27</v>
      </c>
      <c r="S896" s="20" t="s">
        <v>27</v>
      </c>
      <c r="T896" s="11" t="s">
        <v>28</v>
      </c>
      <c r="U896" s="11" t="s">
        <v>22</v>
      </c>
      <c r="V896" s="11" t="s">
        <v>22</v>
      </c>
      <c r="W896" s="11" t="s">
        <v>23</v>
      </c>
      <c r="X896" s="11" t="s">
        <v>31</v>
      </c>
      <c r="Y896">
        <v>420</v>
      </c>
      <c r="Z896" t="e">
        <f t="shared" si="30"/>
        <v>#REF!</v>
      </c>
    </row>
    <row r="897" spans="1:26" ht="29" x14ac:dyDescent="0.35">
      <c r="A897" s="24" t="str">
        <f>+IF(B897&lt;&gt;'Terminal Handling Charge'!$B$3,"",IF(COUNTIF(B:B,B897)&gt;0,COUNTIF(B$3:B897,B897),""))</f>
        <v/>
      </c>
      <c r="B897" s="24" t="str">
        <f t="shared" si="29"/>
        <v>Terminal Handling Charge - DestinationGuyana</v>
      </c>
      <c r="C897" s="24" t="s">
        <v>721</v>
      </c>
      <c r="D897" s="24" t="s">
        <v>747</v>
      </c>
      <c r="E897" s="1" t="s">
        <v>101</v>
      </c>
      <c r="F897" s="12" t="s">
        <v>757</v>
      </c>
      <c r="G897" s="13">
        <v>44866</v>
      </c>
      <c r="H897" s="11" t="s">
        <v>18</v>
      </c>
      <c r="I897" s="11" t="s">
        <v>18</v>
      </c>
      <c r="J897" s="11" t="s">
        <v>18</v>
      </c>
      <c r="K897" s="11" t="s">
        <v>19</v>
      </c>
      <c r="L897" s="11" t="s">
        <v>19</v>
      </c>
      <c r="M897" s="11" t="s">
        <v>19</v>
      </c>
      <c r="N897" s="11" t="s">
        <v>19</v>
      </c>
      <c r="O897" s="11" t="s">
        <v>219</v>
      </c>
      <c r="P897" s="11" t="s">
        <v>220</v>
      </c>
      <c r="Q897" s="11" t="s">
        <v>721</v>
      </c>
      <c r="R897" s="11" t="s">
        <v>78</v>
      </c>
      <c r="S897" s="20" t="s">
        <v>78</v>
      </c>
      <c r="T897" s="11" t="s">
        <v>32</v>
      </c>
      <c r="U897" s="11" t="s">
        <v>22</v>
      </c>
      <c r="V897" s="11" t="s">
        <v>22</v>
      </c>
      <c r="W897" s="11" t="s">
        <v>23</v>
      </c>
      <c r="X897" s="11" t="s">
        <v>24</v>
      </c>
      <c r="Y897">
        <v>160</v>
      </c>
      <c r="Z897" t="e">
        <f t="shared" si="30"/>
        <v>#REF!</v>
      </c>
    </row>
    <row r="898" spans="1:26" x14ac:dyDescent="0.35">
      <c r="A898" s="24" t="str">
        <f>+IF(B898&lt;&gt;'Terminal Handling Charge'!$B$3,"",IF(COUNTIF(B:B,B898)&gt;0,COUNTIF(B$3:B898,B898),""))</f>
        <v/>
      </c>
      <c r="B898" s="24" t="str">
        <f t="shared" si="29"/>
        <v>Terminal Handling Charge - DestinationTurkey</v>
      </c>
      <c r="C898" s="30" t="s">
        <v>621</v>
      </c>
      <c r="D898" s="24" t="s">
        <v>747</v>
      </c>
      <c r="E898" s="24" t="s">
        <v>17</v>
      </c>
      <c r="F898" s="12" t="s">
        <v>31</v>
      </c>
      <c r="G898" s="13">
        <v>44866</v>
      </c>
      <c r="H898" s="11" t="s">
        <v>18</v>
      </c>
      <c r="I898" s="11" t="s">
        <v>18</v>
      </c>
      <c r="J898" s="11" t="s">
        <v>18</v>
      </c>
      <c r="K898" s="11" t="s">
        <v>19</v>
      </c>
      <c r="L898" s="11" t="s">
        <v>19</v>
      </c>
      <c r="M898" s="11" t="s">
        <v>19</v>
      </c>
      <c r="N898" s="11" t="s">
        <v>19</v>
      </c>
      <c r="O898" s="11" t="s">
        <v>140</v>
      </c>
      <c r="P898" s="11" t="s">
        <v>141</v>
      </c>
      <c r="Q898" s="11" t="s">
        <v>621</v>
      </c>
      <c r="R898" s="11" t="s">
        <v>30</v>
      </c>
      <c r="S898" s="11" t="s">
        <v>30</v>
      </c>
      <c r="T898" s="11" t="s">
        <v>34</v>
      </c>
      <c r="U898" s="11" t="s">
        <v>22</v>
      </c>
      <c r="V898" s="11" t="s">
        <v>22</v>
      </c>
      <c r="W898" s="11" t="s">
        <v>23</v>
      </c>
      <c r="X898" s="11" t="s">
        <v>24</v>
      </c>
      <c r="Y898">
        <v>490</v>
      </c>
      <c r="Z898" t="e">
        <f t="shared" si="30"/>
        <v>#REF!</v>
      </c>
    </row>
    <row r="899" spans="1:26" x14ac:dyDescent="0.35">
      <c r="A899" s="24" t="str">
        <f>+IF(B899&lt;&gt;'Terminal Handling Charge'!$B$3,"",IF(COUNTIF(B:B,B899)&gt;0,COUNTIF(B$3:B899,B899),""))</f>
        <v/>
      </c>
      <c r="B899" s="24" t="str">
        <f t="shared" si="29"/>
        <v>Terminal Handling Charge - DestinationTurkey</v>
      </c>
      <c r="C899" s="30" t="s">
        <v>621</v>
      </c>
      <c r="D899" s="24" t="s">
        <v>747</v>
      </c>
      <c r="E899" s="24" t="s">
        <v>17</v>
      </c>
      <c r="F899" s="12" t="s">
        <v>31</v>
      </c>
      <c r="G899" s="13">
        <v>44866</v>
      </c>
      <c r="H899" s="11" t="s">
        <v>18</v>
      </c>
      <c r="I899" s="11" t="s">
        <v>18</v>
      </c>
      <c r="J899" s="11" t="s">
        <v>18</v>
      </c>
      <c r="K899" s="11" t="s">
        <v>19</v>
      </c>
      <c r="L899" s="11" t="s">
        <v>19</v>
      </c>
      <c r="M899" s="11" t="s">
        <v>19</v>
      </c>
      <c r="N899" s="11" t="s">
        <v>19</v>
      </c>
      <c r="O899" s="11" t="s">
        <v>140</v>
      </c>
      <c r="P899" s="11" t="s">
        <v>141</v>
      </c>
      <c r="Q899" s="11" t="s">
        <v>621</v>
      </c>
      <c r="R899" s="11" t="s">
        <v>27</v>
      </c>
      <c r="S899" s="11" t="s">
        <v>27</v>
      </c>
      <c r="T899" s="11" t="s">
        <v>34</v>
      </c>
      <c r="U899" s="11" t="s">
        <v>22</v>
      </c>
      <c r="V899" s="11" t="s">
        <v>22</v>
      </c>
      <c r="W899" s="11" t="s">
        <v>23</v>
      </c>
      <c r="X899" s="11" t="s">
        <v>24</v>
      </c>
      <c r="Y899">
        <v>490</v>
      </c>
      <c r="Z899" t="e">
        <f t="shared" si="30"/>
        <v>#REF!</v>
      </c>
    </row>
    <row r="900" spans="1:26" x14ac:dyDescent="0.35">
      <c r="A900" s="24" t="str">
        <f>+IF(B900&lt;&gt;'Terminal Handling Charge'!$B$3,"",IF(COUNTIF(B:B,B900)&gt;0,COUNTIF(B$3:B900,B900),""))</f>
        <v/>
      </c>
      <c r="B900" s="24" t="str">
        <f t="shared" si="29"/>
        <v>Terminal Handling Charge - DestinationTurkey</v>
      </c>
      <c r="C900" s="30" t="s">
        <v>621</v>
      </c>
      <c r="D900" s="24" t="s">
        <v>747</v>
      </c>
      <c r="E900" s="24" t="s">
        <v>17</v>
      </c>
      <c r="F900" s="12" t="s">
        <v>31</v>
      </c>
      <c r="G900" s="13">
        <v>44866</v>
      </c>
      <c r="H900" s="11" t="s">
        <v>18</v>
      </c>
      <c r="I900" s="11" t="s">
        <v>18</v>
      </c>
      <c r="J900" s="11" t="s">
        <v>18</v>
      </c>
      <c r="K900" s="11" t="s">
        <v>19</v>
      </c>
      <c r="L900" s="11" t="s">
        <v>19</v>
      </c>
      <c r="M900" s="11" t="s">
        <v>19</v>
      </c>
      <c r="N900" s="11" t="s">
        <v>19</v>
      </c>
      <c r="O900" s="11" t="s">
        <v>140</v>
      </c>
      <c r="P900" s="11" t="s">
        <v>141</v>
      </c>
      <c r="Q900" s="11" t="s">
        <v>621</v>
      </c>
      <c r="R900" s="11" t="s">
        <v>30</v>
      </c>
      <c r="S900" s="11" t="s">
        <v>30</v>
      </c>
      <c r="T900" s="11" t="s">
        <v>21</v>
      </c>
      <c r="U900" s="11" t="s">
        <v>22</v>
      </c>
      <c r="V900" s="11" t="s">
        <v>22</v>
      </c>
      <c r="W900" s="11" t="s">
        <v>23</v>
      </c>
      <c r="X900" s="11" t="s">
        <v>24</v>
      </c>
      <c r="Y900">
        <v>385</v>
      </c>
      <c r="Z900" t="e">
        <f t="shared" si="30"/>
        <v>#REF!</v>
      </c>
    </row>
    <row r="901" spans="1:26" x14ac:dyDescent="0.35">
      <c r="A901" s="24" t="str">
        <f>+IF(B901&lt;&gt;'Terminal Handling Charge'!$B$3,"",IF(COUNTIF(B:B,B901)&gt;0,COUNTIF(B$3:B901,B901),""))</f>
        <v/>
      </c>
      <c r="B901" s="24" t="str">
        <f t="shared" si="29"/>
        <v>Terminal Handling Charge - DestinationTurkey</v>
      </c>
      <c r="C901" s="30" t="s">
        <v>621</v>
      </c>
      <c r="D901" s="24" t="s">
        <v>747</v>
      </c>
      <c r="E901" s="24" t="s">
        <v>17</v>
      </c>
      <c r="F901" s="12" t="s">
        <v>31</v>
      </c>
      <c r="G901" s="13">
        <v>44866</v>
      </c>
      <c r="H901" s="11" t="s">
        <v>18</v>
      </c>
      <c r="I901" s="11" t="s">
        <v>18</v>
      </c>
      <c r="J901" s="11" t="s">
        <v>18</v>
      </c>
      <c r="K901" s="11" t="s">
        <v>19</v>
      </c>
      <c r="L901" s="11" t="s">
        <v>19</v>
      </c>
      <c r="M901" s="11" t="s">
        <v>19</v>
      </c>
      <c r="N901" s="11" t="s">
        <v>19</v>
      </c>
      <c r="O901" s="11" t="s">
        <v>140</v>
      </c>
      <c r="P901" s="11" t="s">
        <v>141</v>
      </c>
      <c r="Q901" s="11" t="s">
        <v>621</v>
      </c>
      <c r="R901" s="11" t="s">
        <v>27</v>
      </c>
      <c r="S901" s="11" t="s">
        <v>27</v>
      </c>
      <c r="T901" s="11" t="s">
        <v>28</v>
      </c>
      <c r="U901" s="11" t="s">
        <v>22</v>
      </c>
      <c r="V901" s="11" t="s">
        <v>22</v>
      </c>
      <c r="W901" s="11" t="s">
        <v>23</v>
      </c>
      <c r="X901" s="11" t="s">
        <v>24</v>
      </c>
      <c r="Y901">
        <v>490</v>
      </c>
      <c r="Z901" t="e">
        <f t="shared" si="30"/>
        <v>#REF!</v>
      </c>
    </row>
    <row r="902" spans="1:26" x14ac:dyDescent="0.35">
      <c r="A902" s="24" t="str">
        <f>+IF(B902&lt;&gt;'Terminal Handling Charge'!$B$3,"",IF(COUNTIF(B:B,B902)&gt;0,COUNTIF(B$3:B902,B902),""))</f>
        <v/>
      </c>
      <c r="B902" s="24" t="str">
        <f t="shared" si="29"/>
        <v>Terminal Handling Charge - DestinationTurkey</v>
      </c>
      <c r="C902" s="30" t="s">
        <v>621</v>
      </c>
      <c r="D902" s="24" t="s">
        <v>747</v>
      </c>
      <c r="E902" s="24" t="s">
        <v>17</v>
      </c>
      <c r="F902" s="12" t="s">
        <v>31</v>
      </c>
      <c r="G902" s="13">
        <v>44866</v>
      </c>
      <c r="H902" s="11" t="s">
        <v>18</v>
      </c>
      <c r="I902" s="11" t="s">
        <v>18</v>
      </c>
      <c r="J902" s="11" t="s">
        <v>18</v>
      </c>
      <c r="K902" s="11" t="s">
        <v>19</v>
      </c>
      <c r="L902" s="11" t="s">
        <v>19</v>
      </c>
      <c r="M902" s="11" t="s">
        <v>19</v>
      </c>
      <c r="N902" s="11" t="s">
        <v>19</v>
      </c>
      <c r="O902" s="11" t="s">
        <v>25</v>
      </c>
      <c r="P902" s="11" t="s">
        <v>26</v>
      </c>
      <c r="Q902" s="11" t="s">
        <v>621</v>
      </c>
      <c r="R902" s="11" t="s">
        <v>30</v>
      </c>
      <c r="S902" s="11" t="s">
        <v>30</v>
      </c>
      <c r="T902" s="11" t="s">
        <v>34</v>
      </c>
      <c r="U902" s="11" t="s">
        <v>22</v>
      </c>
      <c r="V902" s="11" t="s">
        <v>22</v>
      </c>
      <c r="W902" s="11" t="s">
        <v>23</v>
      </c>
      <c r="X902" s="11" t="s">
        <v>24</v>
      </c>
      <c r="Y902">
        <v>490</v>
      </c>
      <c r="Z902" t="e">
        <f t="shared" si="30"/>
        <v>#REF!</v>
      </c>
    </row>
    <row r="903" spans="1:26" x14ac:dyDescent="0.35">
      <c r="A903" s="24" t="str">
        <f>+IF(B903&lt;&gt;'Terminal Handling Charge'!$B$3,"",IF(COUNTIF(B:B,B903)&gt;0,COUNTIF(B$3:B903,B903),""))</f>
        <v/>
      </c>
      <c r="B903" s="24" t="str">
        <f t="shared" si="29"/>
        <v>Terminal Handling Charge - DestinationTurkey</v>
      </c>
      <c r="C903" s="30" t="s">
        <v>621</v>
      </c>
      <c r="D903" s="24" t="s">
        <v>747</v>
      </c>
      <c r="E903" s="24" t="s">
        <v>17</v>
      </c>
      <c r="F903" s="12" t="s">
        <v>31</v>
      </c>
      <c r="G903" s="13">
        <v>44866</v>
      </c>
      <c r="H903" s="11" t="s">
        <v>18</v>
      </c>
      <c r="I903" s="11" t="s">
        <v>18</v>
      </c>
      <c r="J903" s="11" t="s">
        <v>18</v>
      </c>
      <c r="K903" s="11" t="s">
        <v>19</v>
      </c>
      <c r="L903" s="11" t="s">
        <v>19</v>
      </c>
      <c r="M903" s="11" t="s">
        <v>19</v>
      </c>
      <c r="N903" s="11" t="s">
        <v>19</v>
      </c>
      <c r="O903" s="11" t="s">
        <v>25</v>
      </c>
      <c r="P903" s="11" t="s">
        <v>26</v>
      </c>
      <c r="Q903" s="11" t="s">
        <v>621</v>
      </c>
      <c r="R903" s="11" t="s">
        <v>27</v>
      </c>
      <c r="S903" s="11" t="s">
        <v>27</v>
      </c>
      <c r="T903" s="11" t="s">
        <v>34</v>
      </c>
      <c r="U903" s="11" t="s">
        <v>22</v>
      </c>
      <c r="V903" s="11" t="s">
        <v>22</v>
      </c>
      <c r="W903" s="11" t="s">
        <v>23</v>
      </c>
      <c r="X903" s="11" t="s">
        <v>24</v>
      </c>
      <c r="Y903">
        <v>490</v>
      </c>
      <c r="Z903" t="e">
        <f t="shared" si="30"/>
        <v>#REF!</v>
      </c>
    </row>
    <row r="904" spans="1:26" x14ac:dyDescent="0.35">
      <c r="A904" s="24" t="str">
        <f>+IF(B904&lt;&gt;'Terminal Handling Charge'!$B$3,"",IF(COUNTIF(B:B,B904)&gt;0,COUNTIF(B$3:B904,B904),""))</f>
        <v/>
      </c>
      <c r="B904" s="24" t="str">
        <f t="shared" si="29"/>
        <v>Terminal Handling Charge - DestinationTurkey</v>
      </c>
      <c r="C904" s="30" t="s">
        <v>621</v>
      </c>
      <c r="D904" s="24" t="s">
        <v>747</v>
      </c>
      <c r="E904" s="24" t="s">
        <v>17</v>
      </c>
      <c r="F904" s="12" t="s">
        <v>31</v>
      </c>
      <c r="G904" s="13">
        <v>44866</v>
      </c>
      <c r="H904" s="11" t="s">
        <v>18</v>
      </c>
      <c r="I904" s="11" t="s">
        <v>18</v>
      </c>
      <c r="J904" s="11" t="s">
        <v>18</v>
      </c>
      <c r="K904" s="11" t="s">
        <v>19</v>
      </c>
      <c r="L904" s="11" t="s">
        <v>19</v>
      </c>
      <c r="M904" s="11" t="s">
        <v>19</v>
      </c>
      <c r="N904" s="11" t="s">
        <v>19</v>
      </c>
      <c r="O904" s="11" t="s">
        <v>25</v>
      </c>
      <c r="P904" s="11" t="s">
        <v>26</v>
      </c>
      <c r="Q904" s="11" t="s">
        <v>621</v>
      </c>
      <c r="R904" s="11" t="s">
        <v>30</v>
      </c>
      <c r="S904" s="11" t="s">
        <v>30</v>
      </c>
      <c r="T904" s="11" t="s">
        <v>21</v>
      </c>
      <c r="U904" s="11" t="s">
        <v>22</v>
      </c>
      <c r="V904" s="11" t="s">
        <v>22</v>
      </c>
      <c r="W904" s="11" t="s">
        <v>23</v>
      </c>
      <c r="X904" s="11" t="s">
        <v>24</v>
      </c>
      <c r="Y904">
        <v>385</v>
      </c>
      <c r="Z904" t="e">
        <f t="shared" si="30"/>
        <v>#REF!</v>
      </c>
    </row>
    <row r="905" spans="1:26" x14ac:dyDescent="0.35">
      <c r="A905" s="24" t="str">
        <f>+IF(B905&lt;&gt;'Terminal Handling Charge'!$B$3,"",IF(COUNTIF(B:B,B905)&gt;0,COUNTIF(B$3:B905,B905),""))</f>
        <v/>
      </c>
      <c r="B905" s="24" t="str">
        <f t="shared" si="29"/>
        <v>Terminal Handling Charge - DestinationTurkey</v>
      </c>
      <c r="C905" s="30" t="s">
        <v>621</v>
      </c>
      <c r="D905" s="24" t="s">
        <v>747</v>
      </c>
      <c r="E905" s="24" t="s">
        <v>17</v>
      </c>
      <c r="F905" s="12" t="s">
        <v>31</v>
      </c>
      <c r="G905" s="13">
        <v>44866</v>
      </c>
      <c r="H905" s="11" t="s">
        <v>18</v>
      </c>
      <c r="I905" s="11" t="s">
        <v>18</v>
      </c>
      <c r="J905" s="11" t="s">
        <v>18</v>
      </c>
      <c r="K905" s="11" t="s">
        <v>19</v>
      </c>
      <c r="L905" s="11" t="s">
        <v>19</v>
      </c>
      <c r="M905" s="11" t="s">
        <v>19</v>
      </c>
      <c r="N905" s="11" t="s">
        <v>19</v>
      </c>
      <c r="O905" s="11" t="s">
        <v>25</v>
      </c>
      <c r="P905" s="11" t="s">
        <v>26</v>
      </c>
      <c r="Q905" s="11" t="s">
        <v>621</v>
      </c>
      <c r="R905" s="11" t="s">
        <v>27</v>
      </c>
      <c r="S905" s="11" t="s">
        <v>27</v>
      </c>
      <c r="T905" s="11" t="s">
        <v>28</v>
      </c>
      <c r="U905" s="11" t="s">
        <v>22</v>
      </c>
      <c r="V905" s="11" t="s">
        <v>22</v>
      </c>
      <c r="W905" s="11" t="s">
        <v>23</v>
      </c>
      <c r="X905" s="11" t="s">
        <v>24</v>
      </c>
      <c r="Y905">
        <v>490</v>
      </c>
      <c r="Z905" t="e">
        <f t="shared" si="30"/>
        <v>#REF!</v>
      </c>
    </row>
    <row r="906" spans="1:26" x14ac:dyDescent="0.35">
      <c r="A906" s="24" t="str">
        <f>+IF(B906&lt;&gt;'Terminal Handling Charge'!$B$3,"",IF(COUNTIF(B:B,B906)&gt;0,COUNTIF(B$3:B906,B906),""))</f>
        <v/>
      </c>
      <c r="B906" s="24" t="str">
        <f t="shared" si="29"/>
        <v>Terminal Handling Charge - DestinationPortugal</v>
      </c>
      <c r="C906" s="24" t="s">
        <v>585</v>
      </c>
      <c r="D906" s="24" t="s">
        <v>747</v>
      </c>
      <c r="E906" s="1" t="s">
        <v>753</v>
      </c>
      <c r="F906" s="12" t="s">
        <v>31</v>
      </c>
      <c r="G906" s="13">
        <v>44866</v>
      </c>
      <c r="H906" s="11" t="s">
        <v>18</v>
      </c>
      <c r="I906" s="11" t="s">
        <v>18</v>
      </c>
      <c r="J906" s="11" t="s">
        <v>18</v>
      </c>
      <c r="K906" s="11" t="s">
        <v>19</v>
      </c>
      <c r="L906" s="11" t="s">
        <v>19</v>
      </c>
      <c r="M906" s="11" t="s">
        <v>19</v>
      </c>
      <c r="N906" s="11" t="s">
        <v>19</v>
      </c>
      <c r="O906" s="11" t="s">
        <v>481</v>
      </c>
      <c r="P906" s="11" t="s">
        <v>482</v>
      </c>
      <c r="Q906" s="11" t="s">
        <v>585</v>
      </c>
      <c r="R906" s="11" t="s">
        <v>56</v>
      </c>
      <c r="S906" s="20">
        <v>20</v>
      </c>
      <c r="T906" s="11" t="s">
        <v>21</v>
      </c>
      <c r="U906" s="11" t="s">
        <v>22</v>
      </c>
      <c r="V906" s="11" t="s">
        <v>22</v>
      </c>
      <c r="W906" s="11" t="s">
        <v>23</v>
      </c>
      <c r="X906" s="11" t="s">
        <v>31</v>
      </c>
      <c r="Y906">
        <v>250</v>
      </c>
      <c r="Z906" t="e">
        <f t="shared" si="30"/>
        <v>#REF!</v>
      </c>
    </row>
    <row r="907" spans="1:26" x14ac:dyDescent="0.35">
      <c r="A907" s="24" t="str">
        <f>+IF(B907&lt;&gt;'Terminal Handling Charge'!$B$3,"",IF(COUNTIF(B:B,B907)&gt;0,COUNTIF(B$3:B907,B907),""))</f>
        <v/>
      </c>
      <c r="B907" s="24" t="str">
        <f t="shared" si="29"/>
        <v>Terminal Handling Charge - DestinationPortugal</v>
      </c>
      <c r="C907" s="24" t="s">
        <v>585</v>
      </c>
      <c r="D907" s="24" t="s">
        <v>747</v>
      </c>
      <c r="E907" s="1" t="s">
        <v>753</v>
      </c>
      <c r="F907" s="12" t="s">
        <v>31</v>
      </c>
      <c r="G907" s="13">
        <v>44866</v>
      </c>
      <c r="H907" s="11" t="s">
        <v>18</v>
      </c>
      <c r="I907" s="11" t="s">
        <v>18</v>
      </c>
      <c r="J907" s="11" t="s">
        <v>18</v>
      </c>
      <c r="K907" s="11" t="s">
        <v>19</v>
      </c>
      <c r="L907" s="11" t="s">
        <v>19</v>
      </c>
      <c r="M907" s="11" t="s">
        <v>19</v>
      </c>
      <c r="N907" s="11" t="s">
        <v>19</v>
      </c>
      <c r="O907" s="11" t="s">
        <v>481</v>
      </c>
      <c r="P907" s="11" t="s">
        <v>482</v>
      </c>
      <c r="Q907" s="11" t="s">
        <v>585</v>
      </c>
      <c r="R907" s="11" t="s">
        <v>30</v>
      </c>
      <c r="S907" s="20" t="s">
        <v>30</v>
      </c>
      <c r="T907" s="11" t="s">
        <v>21</v>
      </c>
      <c r="U907" s="11" t="s">
        <v>22</v>
      </c>
      <c r="V907" s="11" t="s">
        <v>22</v>
      </c>
      <c r="W907" s="11" t="s">
        <v>23</v>
      </c>
      <c r="X907" s="11" t="s">
        <v>31</v>
      </c>
      <c r="Y907">
        <v>215</v>
      </c>
      <c r="Z907" t="e">
        <f t="shared" si="30"/>
        <v>#REF!</v>
      </c>
    </row>
    <row r="908" spans="1:26" x14ac:dyDescent="0.35">
      <c r="A908" s="24" t="str">
        <f>+IF(B908&lt;&gt;'Terminal Handling Charge'!$B$3,"",IF(COUNTIF(B:B,B908)&gt;0,COUNTIF(B$3:B908,B908),""))</f>
        <v/>
      </c>
      <c r="B908" s="24" t="str">
        <f t="shared" si="29"/>
        <v>Terminal Handling Charge - DestinationPortugal</v>
      </c>
      <c r="C908" s="24" t="s">
        <v>585</v>
      </c>
      <c r="D908" s="24" t="s">
        <v>747</v>
      </c>
      <c r="E908" s="1" t="s">
        <v>753</v>
      </c>
      <c r="F908" s="12" t="s">
        <v>31</v>
      </c>
      <c r="G908" s="13">
        <v>44866</v>
      </c>
      <c r="H908" s="11" t="s">
        <v>18</v>
      </c>
      <c r="I908" s="11" t="s">
        <v>18</v>
      </c>
      <c r="J908" s="11" t="s">
        <v>18</v>
      </c>
      <c r="K908" s="11" t="s">
        <v>19</v>
      </c>
      <c r="L908" s="11" t="s">
        <v>19</v>
      </c>
      <c r="M908" s="11" t="s">
        <v>19</v>
      </c>
      <c r="N908" s="11" t="s">
        <v>19</v>
      </c>
      <c r="O908" s="11" t="s">
        <v>481</v>
      </c>
      <c r="P908" s="11" t="s">
        <v>482</v>
      </c>
      <c r="Q908" s="11" t="s">
        <v>585</v>
      </c>
      <c r="R908" s="11" t="s">
        <v>27</v>
      </c>
      <c r="S908" s="20" t="s">
        <v>27</v>
      </c>
      <c r="T908" s="11" t="s">
        <v>28</v>
      </c>
      <c r="U908" s="11" t="s">
        <v>22</v>
      </c>
      <c r="V908" s="11" t="s">
        <v>22</v>
      </c>
      <c r="W908" s="11" t="s">
        <v>23</v>
      </c>
      <c r="X908" s="11" t="s">
        <v>31</v>
      </c>
      <c r="Y908">
        <v>270</v>
      </c>
      <c r="Z908" t="e">
        <f t="shared" si="30"/>
        <v>#REF!</v>
      </c>
    </row>
    <row r="909" spans="1:26" x14ac:dyDescent="0.35">
      <c r="A909" s="24" t="str">
        <f>+IF(B909&lt;&gt;'Terminal Handling Charge'!$B$3,"",IF(COUNTIF(B:B,B909)&gt;0,COUNTIF(B$3:B909,B909),""))</f>
        <v/>
      </c>
      <c r="B909" s="24" t="str">
        <f t="shared" si="29"/>
        <v>Terminal Handling Charge - DestinationPortugal</v>
      </c>
      <c r="C909" s="24" t="s">
        <v>585</v>
      </c>
      <c r="D909" s="24" t="s">
        <v>747</v>
      </c>
      <c r="E909" s="1" t="s">
        <v>753</v>
      </c>
      <c r="F909" s="12" t="s">
        <v>31</v>
      </c>
      <c r="G909" s="13">
        <v>44866</v>
      </c>
      <c r="H909" s="11" t="s">
        <v>18</v>
      </c>
      <c r="I909" s="11" t="s">
        <v>18</v>
      </c>
      <c r="J909" s="11" t="s">
        <v>18</v>
      </c>
      <c r="K909" s="11" t="s">
        <v>19</v>
      </c>
      <c r="L909" s="11" t="s">
        <v>19</v>
      </c>
      <c r="M909" s="11" t="s">
        <v>19</v>
      </c>
      <c r="N909" s="11" t="s">
        <v>19</v>
      </c>
      <c r="O909" s="11" t="s">
        <v>481</v>
      </c>
      <c r="P909" s="11" t="s">
        <v>482</v>
      </c>
      <c r="Q909" s="11" t="s">
        <v>585</v>
      </c>
      <c r="R909" s="11" t="s">
        <v>63</v>
      </c>
      <c r="S909" s="20">
        <v>20</v>
      </c>
      <c r="T909" s="11" t="s">
        <v>738</v>
      </c>
      <c r="U909" s="11" t="s">
        <v>22</v>
      </c>
      <c r="V909" s="11" t="s">
        <v>22</v>
      </c>
      <c r="W909" s="11" t="s">
        <v>23</v>
      </c>
      <c r="X909" s="11" t="s">
        <v>31</v>
      </c>
      <c r="Y909">
        <v>250</v>
      </c>
      <c r="Z909" t="e">
        <f t="shared" si="30"/>
        <v>#REF!</v>
      </c>
    </row>
    <row r="910" spans="1:26" x14ac:dyDescent="0.35">
      <c r="A910" s="24" t="str">
        <f>+IF(B910&lt;&gt;'Terminal Handling Charge'!$B$3,"",IF(COUNTIF(B:B,B910)&gt;0,COUNTIF(B$3:B910,B910),""))</f>
        <v/>
      </c>
      <c r="B910" s="24" t="str">
        <f t="shared" si="29"/>
        <v>Terminal Handling Charge - DestinationPortugal</v>
      </c>
      <c r="C910" s="24" t="s">
        <v>585</v>
      </c>
      <c r="D910" s="24" t="s">
        <v>747</v>
      </c>
      <c r="E910" s="1" t="s">
        <v>753</v>
      </c>
      <c r="F910" s="12" t="s">
        <v>31</v>
      </c>
      <c r="G910" s="13">
        <v>44866</v>
      </c>
      <c r="H910" s="11" t="s">
        <v>18</v>
      </c>
      <c r="I910" s="11" t="s">
        <v>18</v>
      </c>
      <c r="J910" s="11" t="s">
        <v>18</v>
      </c>
      <c r="K910" s="11" t="s">
        <v>19</v>
      </c>
      <c r="L910" s="11" t="s">
        <v>19</v>
      </c>
      <c r="M910" s="11" t="s">
        <v>19</v>
      </c>
      <c r="N910" s="11" t="s">
        <v>19</v>
      </c>
      <c r="O910" s="11" t="s">
        <v>481</v>
      </c>
      <c r="P910" s="11" t="s">
        <v>482</v>
      </c>
      <c r="Q910" s="11" t="s">
        <v>585</v>
      </c>
      <c r="R910" s="11" t="s">
        <v>59</v>
      </c>
      <c r="S910" s="20">
        <v>20</v>
      </c>
      <c r="T910" s="11" t="s">
        <v>738</v>
      </c>
      <c r="U910" s="11" t="s">
        <v>22</v>
      </c>
      <c r="V910" s="11" t="s">
        <v>22</v>
      </c>
      <c r="W910" s="11" t="s">
        <v>23</v>
      </c>
      <c r="X910" s="11" t="s">
        <v>31</v>
      </c>
      <c r="Y910">
        <v>250</v>
      </c>
      <c r="Z910" t="e">
        <f t="shared" si="30"/>
        <v>#REF!</v>
      </c>
    </row>
    <row r="911" spans="1:26" x14ac:dyDescent="0.35">
      <c r="A911" s="24" t="str">
        <f>+IF(B911&lt;&gt;'Terminal Handling Charge'!$B$3,"",IF(COUNTIF(B:B,B911)&gt;0,COUNTIF(B$3:B911,B911),""))</f>
        <v/>
      </c>
      <c r="B911" s="24" t="str">
        <f t="shared" si="29"/>
        <v>Terminal Handling Charge - DestinationPortugal</v>
      </c>
      <c r="C911" s="24" t="s">
        <v>585</v>
      </c>
      <c r="D911" s="24" t="s">
        <v>747</v>
      </c>
      <c r="E911" s="1" t="s">
        <v>753</v>
      </c>
      <c r="F911" s="12" t="s">
        <v>31</v>
      </c>
      <c r="G911" s="13">
        <v>44866</v>
      </c>
      <c r="H911" s="11" t="s">
        <v>18</v>
      </c>
      <c r="I911" s="11" t="s">
        <v>18</v>
      </c>
      <c r="J911" s="11" t="s">
        <v>18</v>
      </c>
      <c r="K911" s="11" t="s">
        <v>19</v>
      </c>
      <c r="L911" s="11" t="s">
        <v>19</v>
      </c>
      <c r="M911" s="11" t="s">
        <v>19</v>
      </c>
      <c r="N911" s="11" t="s">
        <v>19</v>
      </c>
      <c r="O911" s="11" t="s">
        <v>481</v>
      </c>
      <c r="P911" s="11" t="s">
        <v>482</v>
      </c>
      <c r="Q911" s="11" t="s">
        <v>585</v>
      </c>
      <c r="R911" s="11" t="s">
        <v>77</v>
      </c>
      <c r="S911" s="20">
        <v>20</v>
      </c>
      <c r="T911" s="11" t="s">
        <v>738</v>
      </c>
      <c r="U911" s="11" t="s">
        <v>22</v>
      </c>
      <c r="V911" s="11" t="s">
        <v>22</v>
      </c>
      <c r="W911" s="11" t="s">
        <v>23</v>
      </c>
      <c r="X911" s="11" t="s">
        <v>31</v>
      </c>
      <c r="Y911">
        <v>250</v>
      </c>
      <c r="Z911" t="e">
        <f t="shared" si="30"/>
        <v>#REF!</v>
      </c>
    </row>
    <row r="912" spans="1:26" x14ac:dyDescent="0.35">
      <c r="A912" s="24" t="str">
        <f>+IF(B912&lt;&gt;'Terminal Handling Charge'!$B$3,"",IF(COUNTIF(B:B,B912)&gt;0,COUNTIF(B$3:B912,B912),""))</f>
        <v/>
      </c>
      <c r="B912" s="24" t="str">
        <f t="shared" si="29"/>
        <v>Terminal Handling Charge - DestinationPortugal</v>
      </c>
      <c r="C912" s="24" t="s">
        <v>585</v>
      </c>
      <c r="D912" s="24" t="s">
        <v>747</v>
      </c>
      <c r="E912" s="1" t="s">
        <v>753</v>
      </c>
      <c r="F912" s="12" t="s">
        <v>31</v>
      </c>
      <c r="G912" s="13">
        <v>44866</v>
      </c>
      <c r="H912" s="11" t="s">
        <v>18</v>
      </c>
      <c r="I912" s="11" t="s">
        <v>18</v>
      </c>
      <c r="J912" s="11" t="s">
        <v>18</v>
      </c>
      <c r="K912" s="11" t="s">
        <v>19</v>
      </c>
      <c r="L912" s="11" t="s">
        <v>19</v>
      </c>
      <c r="M912" s="11" t="s">
        <v>19</v>
      </c>
      <c r="N912" s="11" t="s">
        <v>19</v>
      </c>
      <c r="O912" s="11" t="s">
        <v>481</v>
      </c>
      <c r="P912" s="11" t="s">
        <v>482</v>
      </c>
      <c r="Q912" s="11" t="s">
        <v>585</v>
      </c>
      <c r="R912" s="11" t="s">
        <v>61</v>
      </c>
      <c r="S912" s="20">
        <v>20</v>
      </c>
      <c r="T912" s="11" t="s">
        <v>738</v>
      </c>
      <c r="U912" s="11" t="s">
        <v>22</v>
      </c>
      <c r="V912" s="11" t="s">
        <v>22</v>
      </c>
      <c r="W912" s="11" t="s">
        <v>23</v>
      </c>
      <c r="X912" s="11" t="s">
        <v>31</v>
      </c>
      <c r="Y912">
        <v>250</v>
      </c>
      <c r="Z912" t="e">
        <f t="shared" si="30"/>
        <v>#REF!</v>
      </c>
    </row>
    <row r="913" spans="1:26" x14ac:dyDescent="0.35">
      <c r="A913" s="24" t="str">
        <f>+IF(B913&lt;&gt;'Terminal Handling Charge'!$B$3,"",IF(COUNTIF(B:B,B913)&gt;0,COUNTIF(B$3:B913,B913),""))</f>
        <v/>
      </c>
      <c r="B913" s="24" t="str">
        <f t="shared" si="29"/>
        <v>Terminal Handling Charge - DestinationPortugal</v>
      </c>
      <c r="C913" s="24" t="s">
        <v>585</v>
      </c>
      <c r="D913" s="24" t="s">
        <v>747</v>
      </c>
      <c r="E913" s="1" t="s">
        <v>753</v>
      </c>
      <c r="F913" s="12" t="s">
        <v>31</v>
      </c>
      <c r="G913" s="13">
        <v>44866</v>
      </c>
      <c r="H913" s="11" t="s">
        <v>18</v>
      </c>
      <c r="I913" s="11" t="s">
        <v>18</v>
      </c>
      <c r="J913" s="11" t="s">
        <v>18</v>
      </c>
      <c r="K913" s="11" t="s">
        <v>19</v>
      </c>
      <c r="L913" s="11" t="s">
        <v>19</v>
      </c>
      <c r="M913" s="11" t="s">
        <v>19</v>
      </c>
      <c r="N913" s="11" t="s">
        <v>19</v>
      </c>
      <c r="O913" s="11" t="s">
        <v>481</v>
      </c>
      <c r="P913" s="11" t="s">
        <v>482</v>
      </c>
      <c r="Q913" s="11" t="s">
        <v>585</v>
      </c>
      <c r="R913" s="11" t="s">
        <v>33</v>
      </c>
      <c r="S913" s="20">
        <v>40</v>
      </c>
      <c r="T913" s="11" t="s">
        <v>738</v>
      </c>
      <c r="U913" s="11" t="s">
        <v>22</v>
      </c>
      <c r="V913" s="11" t="s">
        <v>22</v>
      </c>
      <c r="W913" s="11" t="s">
        <v>23</v>
      </c>
      <c r="X913" s="11" t="s">
        <v>31</v>
      </c>
      <c r="Y913">
        <v>250</v>
      </c>
      <c r="Z913" t="e">
        <f t="shared" si="30"/>
        <v>#REF!</v>
      </c>
    </row>
    <row r="914" spans="1:26" x14ac:dyDescent="0.35">
      <c r="A914" s="24" t="str">
        <f>+IF(B914&lt;&gt;'Terminal Handling Charge'!$B$3,"",IF(COUNTIF(B:B,B914)&gt;0,COUNTIF(B$3:B914,B914),""))</f>
        <v/>
      </c>
      <c r="B914" s="24" t="str">
        <f t="shared" si="29"/>
        <v>Terminal Handling Charge - DestinationPortugal</v>
      </c>
      <c r="C914" s="24" t="s">
        <v>585</v>
      </c>
      <c r="D914" s="24" t="s">
        <v>747</v>
      </c>
      <c r="E914" s="1" t="s">
        <v>753</v>
      </c>
      <c r="F914" s="12" t="s">
        <v>31</v>
      </c>
      <c r="G914" s="13">
        <v>44866</v>
      </c>
      <c r="H914" s="11" t="s">
        <v>18</v>
      </c>
      <c r="I914" s="11" t="s">
        <v>18</v>
      </c>
      <c r="J914" s="11" t="s">
        <v>18</v>
      </c>
      <c r="K914" s="11" t="s">
        <v>19</v>
      </c>
      <c r="L914" s="11" t="s">
        <v>19</v>
      </c>
      <c r="M914" s="11" t="s">
        <v>19</v>
      </c>
      <c r="N914" s="11" t="s">
        <v>19</v>
      </c>
      <c r="O914" s="11" t="s">
        <v>481</v>
      </c>
      <c r="P914" s="11" t="s">
        <v>482</v>
      </c>
      <c r="Q914" s="11" t="s">
        <v>585</v>
      </c>
      <c r="R914" s="11" t="s">
        <v>64</v>
      </c>
      <c r="S914" s="20">
        <v>40</v>
      </c>
      <c r="T914" s="11" t="s">
        <v>738</v>
      </c>
      <c r="U914" s="11" t="s">
        <v>22</v>
      </c>
      <c r="V914" s="11" t="s">
        <v>22</v>
      </c>
      <c r="W914" s="11" t="s">
        <v>23</v>
      </c>
      <c r="X914" s="11" t="s">
        <v>31</v>
      </c>
      <c r="Y914">
        <v>250</v>
      </c>
      <c r="Z914" t="e">
        <f t="shared" si="30"/>
        <v>#REF!</v>
      </c>
    </row>
    <row r="915" spans="1:26" x14ac:dyDescent="0.35">
      <c r="A915" s="24" t="str">
        <f>+IF(B915&lt;&gt;'Terminal Handling Charge'!$B$3,"",IF(COUNTIF(B:B,B915)&gt;0,COUNTIF(B$3:B915,B915),""))</f>
        <v/>
      </c>
      <c r="B915" s="24" t="str">
        <f t="shared" si="29"/>
        <v>Terminal Handling Charge - DestinationPortugal</v>
      </c>
      <c r="C915" s="24" t="s">
        <v>585</v>
      </c>
      <c r="D915" s="24" t="s">
        <v>747</v>
      </c>
      <c r="E915" s="1" t="s">
        <v>753</v>
      </c>
      <c r="F915" s="12" t="s">
        <v>31</v>
      </c>
      <c r="G915" s="13">
        <v>44866</v>
      </c>
      <c r="H915" s="11" t="s">
        <v>18</v>
      </c>
      <c r="I915" s="11" t="s">
        <v>18</v>
      </c>
      <c r="J915" s="11" t="s">
        <v>18</v>
      </c>
      <c r="K915" s="11" t="s">
        <v>19</v>
      </c>
      <c r="L915" s="11" t="s">
        <v>19</v>
      </c>
      <c r="M915" s="11" t="s">
        <v>19</v>
      </c>
      <c r="N915" s="11" t="s">
        <v>19</v>
      </c>
      <c r="O915" s="11" t="s">
        <v>481</v>
      </c>
      <c r="P915" s="11" t="s">
        <v>482</v>
      </c>
      <c r="Q915" s="11" t="s">
        <v>585</v>
      </c>
      <c r="R915" s="11" t="s">
        <v>60</v>
      </c>
      <c r="S915" s="20">
        <v>40</v>
      </c>
      <c r="T915" s="11" t="s">
        <v>738</v>
      </c>
      <c r="U915" s="11" t="s">
        <v>22</v>
      </c>
      <c r="V915" s="11" t="s">
        <v>22</v>
      </c>
      <c r="W915" s="11" t="s">
        <v>23</v>
      </c>
      <c r="X915" s="11" t="s">
        <v>31</v>
      </c>
      <c r="Y915">
        <v>250</v>
      </c>
      <c r="Z915" t="e">
        <f t="shared" si="30"/>
        <v>#REF!</v>
      </c>
    </row>
    <row r="916" spans="1:26" x14ac:dyDescent="0.35">
      <c r="A916" s="24" t="str">
        <f>+IF(B916&lt;&gt;'Terminal Handling Charge'!$B$3,"",IF(COUNTIF(B:B,B916)&gt;0,COUNTIF(B$3:B916,B916),""))</f>
        <v/>
      </c>
      <c r="B916" s="24" t="str">
        <f t="shared" si="29"/>
        <v>Terminal Handling Charge - DestinationPortugal</v>
      </c>
      <c r="C916" s="24" t="s">
        <v>585</v>
      </c>
      <c r="D916" s="24" t="s">
        <v>747</v>
      </c>
      <c r="E916" s="1" t="s">
        <v>753</v>
      </c>
      <c r="F916" s="12" t="s">
        <v>31</v>
      </c>
      <c r="G916" s="13">
        <v>44866</v>
      </c>
      <c r="H916" s="11" t="s">
        <v>18</v>
      </c>
      <c r="I916" s="11" t="s">
        <v>18</v>
      </c>
      <c r="J916" s="11" t="s">
        <v>18</v>
      </c>
      <c r="K916" s="11" t="s">
        <v>19</v>
      </c>
      <c r="L916" s="11" t="s">
        <v>19</v>
      </c>
      <c r="M916" s="11" t="s">
        <v>19</v>
      </c>
      <c r="N916" s="11" t="s">
        <v>19</v>
      </c>
      <c r="O916" s="11" t="s">
        <v>481</v>
      </c>
      <c r="P916" s="11" t="s">
        <v>482</v>
      </c>
      <c r="Q916" s="11" t="s">
        <v>585</v>
      </c>
      <c r="R916" s="11" t="s">
        <v>58</v>
      </c>
      <c r="S916" s="20">
        <v>40</v>
      </c>
      <c r="T916" s="11" t="s">
        <v>738</v>
      </c>
      <c r="U916" s="11" t="s">
        <v>22</v>
      </c>
      <c r="V916" s="11" t="s">
        <v>22</v>
      </c>
      <c r="W916" s="11" t="s">
        <v>23</v>
      </c>
      <c r="X916" s="11" t="s">
        <v>31</v>
      </c>
      <c r="Y916">
        <v>250</v>
      </c>
      <c r="Z916" t="e">
        <f t="shared" si="30"/>
        <v>#REF!</v>
      </c>
    </row>
    <row r="917" spans="1:26" ht="29" x14ac:dyDescent="0.35">
      <c r="A917" s="24" t="str">
        <f>+IF(B917&lt;&gt;'Terminal Handling Charge'!$B$3,"",IF(COUNTIF(B:B,B917)&gt;0,COUNTIF(B$3:B917,B917),""))</f>
        <v/>
      </c>
      <c r="B917" s="24" t="str">
        <f t="shared" si="29"/>
        <v>Terminal Handling Charge - DestinationBahamas</v>
      </c>
      <c r="C917" s="24" t="s">
        <v>712</v>
      </c>
      <c r="D917" s="24" t="s">
        <v>747</v>
      </c>
      <c r="E917" s="1" t="s">
        <v>101</v>
      </c>
      <c r="F917" s="12" t="s">
        <v>757</v>
      </c>
      <c r="G917" s="13">
        <v>44866</v>
      </c>
      <c r="H917" s="11" t="s">
        <v>18</v>
      </c>
      <c r="I917" s="11" t="s">
        <v>18</v>
      </c>
      <c r="J917" s="11" t="s">
        <v>18</v>
      </c>
      <c r="K917" s="11" t="s">
        <v>19</v>
      </c>
      <c r="L917" s="11" t="s">
        <v>19</v>
      </c>
      <c r="M917" s="11" t="s">
        <v>19</v>
      </c>
      <c r="N917" s="11" t="s">
        <v>19</v>
      </c>
      <c r="O917" s="11" t="s">
        <v>665</v>
      </c>
      <c r="P917" s="11" t="s">
        <v>666</v>
      </c>
      <c r="Q917" s="11" t="s">
        <v>712</v>
      </c>
      <c r="R917" s="11" t="s">
        <v>78</v>
      </c>
      <c r="S917" s="20" t="s">
        <v>78</v>
      </c>
      <c r="T917" s="11" t="s">
        <v>32</v>
      </c>
      <c r="U917" s="11" t="s">
        <v>22</v>
      </c>
      <c r="V917" s="11" t="s">
        <v>22</v>
      </c>
      <c r="W917" s="11" t="s">
        <v>23</v>
      </c>
      <c r="X917" s="11" t="s">
        <v>24</v>
      </c>
      <c r="Y917">
        <v>160</v>
      </c>
      <c r="Z917" t="e">
        <f>#REF!+1</f>
        <v>#REF!</v>
      </c>
    </row>
    <row r="918" spans="1:26" x14ac:dyDescent="0.35">
      <c r="A918" s="24" t="str">
        <f>+IF(B918&lt;&gt;'Terminal Handling Charge'!$B$3,"",IF(COUNTIF(B:B,B918)&gt;0,COUNTIF(B$3:B918,B918),""))</f>
        <v/>
      </c>
      <c r="B918" s="24" t="str">
        <f t="shared" si="29"/>
        <v>Terminal Handling Charge - DestinationFrance</v>
      </c>
      <c r="C918" s="24" t="s">
        <v>710</v>
      </c>
      <c r="D918" s="24" t="s">
        <v>747</v>
      </c>
      <c r="E918" s="1" t="s">
        <v>753</v>
      </c>
      <c r="F918" s="12" t="s">
        <v>31</v>
      </c>
      <c r="G918" s="13">
        <v>44866</v>
      </c>
      <c r="H918" s="11" t="s">
        <v>18</v>
      </c>
      <c r="I918" s="11" t="s">
        <v>18</v>
      </c>
      <c r="J918" s="11" t="s">
        <v>18</v>
      </c>
      <c r="K918" s="11" t="s">
        <v>19</v>
      </c>
      <c r="L918" s="11" t="s">
        <v>19</v>
      </c>
      <c r="M918" s="11" t="s">
        <v>19</v>
      </c>
      <c r="N918" s="11" t="s">
        <v>19</v>
      </c>
      <c r="O918" s="11" t="s">
        <v>408</v>
      </c>
      <c r="P918" s="11" t="s">
        <v>409</v>
      </c>
      <c r="Q918" s="11" t="s">
        <v>710</v>
      </c>
      <c r="R918" s="11" t="s">
        <v>56</v>
      </c>
      <c r="S918" s="20">
        <v>20</v>
      </c>
      <c r="T918" s="11" t="s">
        <v>21</v>
      </c>
      <c r="U918" s="11" t="s">
        <v>22</v>
      </c>
      <c r="V918" s="11" t="s">
        <v>22</v>
      </c>
      <c r="W918" s="11" t="s">
        <v>23</v>
      </c>
      <c r="X918" s="11" t="s">
        <v>31</v>
      </c>
      <c r="Y918">
        <v>315</v>
      </c>
      <c r="Z918" t="e">
        <f t="shared" si="30"/>
        <v>#REF!</v>
      </c>
    </row>
    <row r="919" spans="1:26" x14ac:dyDescent="0.35">
      <c r="A919" s="24" t="str">
        <f>+IF(B919&lt;&gt;'Terminal Handling Charge'!$B$3,"",IF(COUNTIF(B:B,B919)&gt;0,COUNTIF(B$3:B919,B919),""))</f>
        <v/>
      </c>
      <c r="B919" s="24" t="str">
        <f t="shared" si="29"/>
        <v>Terminal Handling Charge - DestinationFrance</v>
      </c>
      <c r="C919" s="24" t="s">
        <v>710</v>
      </c>
      <c r="D919" s="24" t="s">
        <v>747</v>
      </c>
      <c r="E919" s="1" t="s">
        <v>753</v>
      </c>
      <c r="F919" s="12" t="s">
        <v>31</v>
      </c>
      <c r="G919" s="13">
        <v>44866</v>
      </c>
      <c r="H919" s="11" t="s">
        <v>18</v>
      </c>
      <c r="I919" s="11" t="s">
        <v>18</v>
      </c>
      <c r="J919" s="11" t="s">
        <v>18</v>
      </c>
      <c r="K919" s="11" t="s">
        <v>19</v>
      </c>
      <c r="L919" s="11" t="s">
        <v>19</v>
      </c>
      <c r="M919" s="11" t="s">
        <v>19</v>
      </c>
      <c r="N919" s="11" t="s">
        <v>19</v>
      </c>
      <c r="O919" s="11" t="s">
        <v>408</v>
      </c>
      <c r="P919" s="11" t="s">
        <v>409</v>
      </c>
      <c r="Q919" s="11" t="s">
        <v>710</v>
      </c>
      <c r="R919" s="11" t="s">
        <v>30</v>
      </c>
      <c r="S919" s="20" t="s">
        <v>30</v>
      </c>
      <c r="T919" s="11" t="s">
        <v>21</v>
      </c>
      <c r="U919" s="11" t="s">
        <v>22</v>
      </c>
      <c r="V919" s="11" t="s">
        <v>22</v>
      </c>
      <c r="W919" s="11" t="s">
        <v>23</v>
      </c>
      <c r="X919" s="11" t="s">
        <v>31</v>
      </c>
      <c r="Y919">
        <v>240</v>
      </c>
      <c r="Z919" t="e">
        <f t="shared" si="30"/>
        <v>#REF!</v>
      </c>
    </row>
    <row r="920" spans="1:26" x14ac:dyDescent="0.35">
      <c r="A920" s="24" t="str">
        <f>+IF(B920&lt;&gt;'Terminal Handling Charge'!$B$3,"",IF(COUNTIF(B:B,B920)&gt;0,COUNTIF(B$3:B920,B920),""))</f>
        <v/>
      </c>
      <c r="B920" s="24" t="str">
        <f t="shared" si="29"/>
        <v>Terminal Handling Charge - DestinationFrance</v>
      </c>
      <c r="C920" s="24" t="s">
        <v>710</v>
      </c>
      <c r="D920" s="24" t="s">
        <v>747</v>
      </c>
      <c r="E920" s="1" t="s">
        <v>753</v>
      </c>
      <c r="F920" s="12" t="s">
        <v>31</v>
      </c>
      <c r="G920" s="13">
        <v>44866</v>
      </c>
      <c r="H920" s="11" t="s">
        <v>18</v>
      </c>
      <c r="I920" s="11" t="s">
        <v>18</v>
      </c>
      <c r="J920" s="11" t="s">
        <v>18</v>
      </c>
      <c r="K920" s="11" t="s">
        <v>19</v>
      </c>
      <c r="L920" s="11" t="s">
        <v>19</v>
      </c>
      <c r="M920" s="11" t="s">
        <v>19</v>
      </c>
      <c r="N920" s="11" t="s">
        <v>19</v>
      </c>
      <c r="O920" s="11" t="s">
        <v>408</v>
      </c>
      <c r="P920" s="11" t="s">
        <v>409</v>
      </c>
      <c r="Q920" s="11" t="s">
        <v>710</v>
      </c>
      <c r="R920" s="11" t="s">
        <v>27</v>
      </c>
      <c r="S920" s="20" t="s">
        <v>27</v>
      </c>
      <c r="T920" s="11" t="s">
        <v>28</v>
      </c>
      <c r="U920" s="11" t="s">
        <v>22</v>
      </c>
      <c r="V920" s="11" t="s">
        <v>22</v>
      </c>
      <c r="W920" s="11" t="s">
        <v>23</v>
      </c>
      <c r="X920" s="11" t="s">
        <v>31</v>
      </c>
      <c r="Y920">
        <v>350</v>
      </c>
      <c r="Z920" t="e">
        <f t="shared" si="30"/>
        <v>#REF!</v>
      </c>
    </row>
    <row r="921" spans="1:26" x14ac:dyDescent="0.35">
      <c r="A921" s="24" t="str">
        <f>+IF(B921&lt;&gt;'Terminal Handling Charge'!$B$3,"",IF(COUNTIF(B:B,B921)&gt;0,COUNTIF(B$3:B921,B921),""))</f>
        <v/>
      </c>
      <c r="B921" s="24" t="str">
        <f t="shared" si="29"/>
        <v>Terminal Handling Charge - DestinationFrance</v>
      </c>
      <c r="C921" s="24" t="s">
        <v>710</v>
      </c>
      <c r="D921" s="24" t="s">
        <v>747</v>
      </c>
      <c r="E921" s="1" t="s">
        <v>753</v>
      </c>
      <c r="F921" s="12" t="s">
        <v>31</v>
      </c>
      <c r="G921" s="13">
        <v>44866</v>
      </c>
      <c r="H921" s="11" t="s">
        <v>18</v>
      </c>
      <c r="I921" s="11" t="s">
        <v>18</v>
      </c>
      <c r="J921" s="11" t="s">
        <v>18</v>
      </c>
      <c r="K921" s="11" t="s">
        <v>19</v>
      </c>
      <c r="L921" s="11" t="s">
        <v>19</v>
      </c>
      <c r="M921" s="11" t="s">
        <v>19</v>
      </c>
      <c r="N921" s="11" t="s">
        <v>19</v>
      </c>
      <c r="O921" s="11" t="s">
        <v>408</v>
      </c>
      <c r="P921" s="11" t="s">
        <v>409</v>
      </c>
      <c r="Q921" s="11" t="s">
        <v>710</v>
      </c>
      <c r="R921" s="11" t="s">
        <v>59</v>
      </c>
      <c r="S921" s="20">
        <v>20</v>
      </c>
      <c r="T921" s="11" t="s">
        <v>738</v>
      </c>
      <c r="U921" s="11" t="s">
        <v>22</v>
      </c>
      <c r="V921" s="11" t="s">
        <v>22</v>
      </c>
      <c r="W921" s="11" t="s">
        <v>23</v>
      </c>
      <c r="X921" s="11" t="s">
        <v>31</v>
      </c>
      <c r="Y921">
        <v>315</v>
      </c>
      <c r="Z921" t="e">
        <f t="shared" si="30"/>
        <v>#REF!</v>
      </c>
    </row>
    <row r="922" spans="1:26" x14ac:dyDescent="0.35">
      <c r="A922" s="24" t="str">
        <f>+IF(B922&lt;&gt;'Terminal Handling Charge'!$B$3,"",IF(COUNTIF(B:B,B922)&gt;0,COUNTIF(B$3:B922,B922),""))</f>
        <v/>
      </c>
      <c r="B922" s="24" t="str">
        <f t="shared" si="29"/>
        <v>Terminal Handling Charge - DestinationFrance</v>
      </c>
      <c r="C922" s="24" t="s">
        <v>710</v>
      </c>
      <c r="D922" s="24" t="s">
        <v>747</v>
      </c>
      <c r="E922" s="1" t="s">
        <v>753</v>
      </c>
      <c r="F922" s="12" t="s">
        <v>31</v>
      </c>
      <c r="G922" s="13">
        <v>44866</v>
      </c>
      <c r="H922" s="11" t="s">
        <v>18</v>
      </c>
      <c r="I922" s="11" t="s">
        <v>18</v>
      </c>
      <c r="J922" s="11" t="s">
        <v>18</v>
      </c>
      <c r="K922" s="11" t="s">
        <v>19</v>
      </c>
      <c r="L922" s="11" t="s">
        <v>19</v>
      </c>
      <c r="M922" s="11" t="s">
        <v>19</v>
      </c>
      <c r="N922" s="11" t="s">
        <v>19</v>
      </c>
      <c r="O922" s="11" t="s">
        <v>408</v>
      </c>
      <c r="P922" s="11" t="s">
        <v>409</v>
      </c>
      <c r="Q922" s="11" t="s">
        <v>710</v>
      </c>
      <c r="R922" s="11" t="s">
        <v>63</v>
      </c>
      <c r="S922" s="20">
        <v>20</v>
      </c>
      <c r="T922" s="11" t="s">
        <v>738</v>
      </c>
      <c r="U922" s="11" t="s">
        <v>22</v>
      </c>
      <c r="V922" s="11" t="s">
        <v>22</v>
      </c>
      <c r="W922" s="11" t="s">
        <v>23</v>
      </c>
      <c r="X922" s="11" t="s">
        <v>31</v>
      </c>
      <c r="Y922">
        <v>315</v>
      </c>
      <c r="Z922" t="e">
        <f t="shared" si="30"/>
        <v>#REF!</v>
      </c>
    </row>
    <row r="923" spans="1:26" x14ac:dyDescent="0.35">
      <c r="A923" s="24" t="str">
        <f>+IF(B923&lt;&gt;'Terminal Handling Charge'!$B$3,"",IF(COUNTIF(B:B,B923)&gt;0,COUNTIF(B$3:B923,B923),""))</f>
        <v/>
      </c>
      <c r="B923" s="24" t="str">
        <f t="shared" si="29"/>
        <v>Terminal Handling Charge - DestinationFrance</v>
      </c>
      <c r="C923" s="24" t="s">
        <v>710</v>
      </c>
      <c r="D923" s="24" t="s">
        <v>747</v>
      </c>
      <c r="E923" s="1" t="s">
        <v>753</v>
      </c>
      <c r="F923" s="12" t="s">
        <v>31</v>
      </c>
      <c r="G923" s="13">
        <v>44866</v>
      </c>
      <c r="H923" s="11" t="s">
        <v>18</v>
      </c>
      <c r="I923" s="11" t="s">
        <v>18</v>
      </c>
      <c r="J923" s="11" t="s">
        <v>18</v>
      </c>
      <c r="K923" s="11" t="s">
        <v>19</v>
      </c>
      <c r="L923" s="11" t="s">
        <v>19</v>
      </c>
      <c r="M923" s="11" t="s">
        <v>19</v>
      </c>
      <c r="N923" s="11" t="s">
        <v>19</v>
      </c>
      <c r="O923" s="11" t="s">
        <v>408</v>
      </c>
      <c r="P923" s="11" t="s">
        <v>409</v>
      </c>
      <c r="Q923" s="11" t="s">
        <v>710</v>
      </c>
      <c r="R923" s="11" t="s">
        <v>77</v>
      </c>
      <c r="S923" s="20">
        <v>20</v>
      </c>
      <c r="T923" s="11" t="s">
        <v>738</v>
      </c>
      <c r="U923" s="11" t="s">
        <v>22</v>
      </c>
      <c r="V923" s="11" t="s">
        <v>22</v>
      </c>
      <c r="W923" s="11" t="s">
        <v>23</v>
      </c>
      <c r="X923" s="11" t="s">
        <v>31</v>
      </c>
      <c r="Y923">
        <v>315</v>
      </c>
      <c r="Z923" t="e">
        <f t="shared" si="30"/>
        <v>#REF!</v>
      </c>
    </row>
    <row r="924" spans="1:26" x14ac:dyDescent="0.35">
      <c r="A924" s="24" t="str">
        <f>+IF(B924&lt;&gt;'Terminal Handling Charge'!$B$3,"",IF(COUNTIF(B:B,B924)&gt;0,COUNTIF(B$3:B924,B924),""))</f>
        <v/>
      </c>
      <c r="B924" s="24" t="str">
        <f t="shared" si="29"/>
        <v>Terminal Handling Charge - DestinationFrance</v>
      </c>
      <c r="C924" s="24" t="s">
        <v>710</v>
      </c>
      <c r="D924" s="24" t="s">
        <v>747</v>
      </c>
      <c r="E924" s="1" t="s">
        <v>753</v>
      </c>
      <c r="F924" s="12" t="s">
        <v>31</v>
      </c>
      <c r="G924" s="13">
        <v>44866</v>
      </c>
      <c r="H924" s="11" t="s">
        <v>18</v>
      </c>
      <c r="I924" s="11" t="s">
        <v>18</v>
      </c>
      <c r="J924" s="11" t="s">
        <v>18</v>
      </c>
      <c r="K924" s="11" t="s">
        <v>19</v>
      </c>
      <c r="L924" s="11" t="s">
        <v>19</v>
      </c>
      <c r="M924" s="11" t="s">
        <v>19</v>
      </c>
      <c r="N924" s="11" t="s">
        <v>19</v>
      </c>
      <c r="O924" s="11" t="s">
        <v>408</v>
      </c>
      <c r="P924" s="11" t="s">
        <v>409</v>
      </c>
      <c r="Q924" s="11" t="s">
        <v>710</v>
      </c>
      <c r="R924" s="11" t="s">
        <v>61</v>
      </c>
      <c r="S924" s="20">
        <v>20</v>
      </c>
      <c r="T924" s="11" t="s">
        <v>738</v>
      </c>
      <c r="U924" s="11" t="s">
        <v>22</v>
      </c>
      <c r="V924" s="11" t="s">
        <v>22</v>
      </c>
      <c r="W924" s="11" t="s">
        <v>23</v>
      </c>
      <c r="X924" s="11" t="s">
        <v>31</v>
      </c>
      <c r="Y924">
        <v>315</v>
      </c>
      <c r="Z924" t="e">
        <f t="shared" si="30"/>
        <v>#REF!</v>
      </c>
    </row>
    <row r="925" spans="1:26" x14ac:dyDescent="0.35">
      <c r="A925" s="24" t="str">
        <f>+IF(B925&lt;&gt;'Terminal Handling Charge'!$B$3,"",IF(COUNTIF(B:B,B925)&gt;0,COUNTIF(B$3:B925,B925),""))</f>
        <v/>
      </c>
      <c r="B925" s="24" t="str">
        <f t="shared" si="29"/>
        <v>Terminal Handling Charge - DestinationFrance</v>
      </c>
      <c r="C925" s="24" t="s">
        <v>710</v>
      </c>
      <c r="D925" s="24" t="s">
        <v>747</v>
      </c>
      <c r="E925" s="1" t="s">
        <v>753</v>
      </c>
      <c r="F925" s="12" t="s">
        <v>31</v>
      </c>
      <c r="G925" s="13">
        <v>44866</v>
      </c>
      <c r="H925" s="11" t="s">
        <v>18</v>
      </c>
      <c r="I925" s="11" t="s">
        <v>18</v>
      </c>
      <c r="J925" s="11" t="s">
        <v>18</v>
      </c>
      <c r="K925" s="11" t="s">
        <v>19</v>
      </c>
      <c r="L925" s="11" t="s">
        <v>19</v>
      </c>
      <c r="M925" s="11" t="s">
        <v>19</v>
      </c>
      <c r="N925" s="11" t="s">
        <v>19</v>
      </c>
      <c r="O925" s="11" t="s">
        <v>408</v>
      </c>
      <c r="P925" s="11" t="s">
        <v>409</v>
      </c>
      <c r="Q925" s="11" t="s">
        <v>710</v>
      </c>
      <c r="R925" s="11" t="s">
        <v>58</v>
      </c>
      <c r="S925" s="20">
        <v>40</v>
      </c>
      <c r="T925" s="11" t="s">
        <v>738</v>
      </c>
      <c r="U925" s="11" t="s">
        <v>22</v>
      </c>
      <c r="V925" s="11" t="s">
        <v>22</v>
      </c>
      <c r="W925" s="11" t="s">
        <v>23</v>
      </c>
      <c r="X925" s="11" t="s">
        <v>31</v>
      </c>
      <c r="Y925">
        <v>315</v>
      </c>
      <c r="Z925" t="e">
        <f t="shared" si="30"/>
        <v>#REF!</v>
      </c>
    </row>
    <row r="926" spans="1:26" x14ac:dyDescent="0.35">
      <c r="A926" s="24" t="str">
        <f>+IF(B926&lt;&gt;'Terminal Handling Charge'!$B$3,"",IF(COUNTIF(B:B,B926)&gt;0,COUNTIF(B$3:B926,B926),""))</f>
        <v/>
      </c>
      <c r="B926" s="24" t="str">
        <f t="shared" si="29"/>
        <v>Terminal Handling Charge - DestinationFrance</v>
      </c>
      <c r="C926" s="24" t="s">
        <v>710</v>
      </c>
      <c r="D926" s="24" t="s">
        <v>747</v>
      </c>
      <c r="E926" s="1" t="s">
        <v>753</v>
      </c>
      <c r="F926" s="12" t="s">
        <v>31</v>
      </c>
      <c r="G926" s="13">
        <v>44866</v>
      </c>
      <c r="H926" s="11" t="s">
        <v>18</v>
      </c>
      <c r="I926" s="11" t="s">
        <v>18</v>
      </c>
      <c r="J926" s="11" t="s">
        <v>18</v>
      </c>
      <c r="K926" s="11" t="s">
        <v>19</v>
      </c>
      <c r="L926" s="11" t="s">
        <v>19</v>
      </c>
      <c r="M926" s="11" t="s">
        <v>19</v>
      </c>
      <c r="N926" s="11" t="s">
        <v>19</v>
      </c>
      <c r="O926" s="11" t="s">
        <v>408</v>
      </c>
      <c r="P926" s="11" t="s">
        <v>409</v>
      </c>
      <c r="Q926" s="11" t="s">
        <v>710</v>
      </c>
      <c r="R926" s="11" t="s">
        <v>60</v>
      </c>
      <c r="S926" s="20">
        <v>40</v>
      </c>
      <c r="T926" s="11" t="s">
        <v>738</v>
      </c>
      <c r="U926" s="11" t="s">
        <v>22</v>
      </c>
      <c r="V926" s="11" t="s">
        <v>22</v>
      </c>
      <c r="W926" s="11" t="s">
        <v>23</v>
      </c>
      <c r="X926" s="11" t="s">
        <v>31</v>
      </c>
      <c r="Y926">
        <v>315</v>
      </c>
      <c r="Z926" t="e">
        <f t="shared" si="30"/>
        <v>#REF!</v>
      </c>
    </row>
    <row r="927" spans="1:26" x14ac:dyDescent="0.35">
      <c r="A927" s="24" t="str">
        <f>+IF(B927&lt;&gt;'Terminal Handling Charge'!$B$3,"",IF(COUNTIF(B:B,B927)&gt;0,COUNTIF(B$3:B927,B927),""))</f>
        <v/>
      </c>
      <c r="B927" s="24" t="str">
        <f t="shared" si="29"/>
        <v>Terminal Handling Charge - DestinationFrance</v>
      </c>
      <c r="C927" s="24" t="s">
        <v>710</v>
      </c>
      <c r="D927" s="24" t="s">
        <v>747</v>
      </c>
      <c r="E927" s="1" t="s">
        <v>753</v>
      </c>
      <c r="F927" s="12" t="s">
        <v>31</v>
      </c>
      <c r="G927" s="13">
        <v>44866</v>
      </c>
      <c r="H927" s="11" t="s">
        <v>18</v>
      </c>
      <c r="I927" s="11" t="s">
        <v>18</v>
      </c>
      <c r="J927" s="11" t="s">
        <v>18</v>
      </c>
      <c r="K927" s="11" t="s">
        <v>19</v>
      </c>
      <c r="L927" s="11" t="s">
        <v>19</v>
      </c>
      <c r="M927" s="11" t="s">
        <v>19</v>
      </c>
      <c r="N927" s="11" t="s">
        <v>19</v>
      </c>
      <c r="O927" s="11" t="s">
        <v>408</v>
      </c>
      <c r="P927" s="11" t="s">
        <v>409</v>
      </c>
      <c r="Q927" s="11" t="s">
        <v>710</v>
      </c>
      <c r="R927" s="11" t="s">
        <v>33</v>
      </c>
      <c r="S927" s="20">
        <v>40</v>
      </c>
      <c r="T927" s="11" t="s">
        <v>738</v>
      </c>
      <c r="U927" s="11" t="s">
        <v>22</v>
      </c>
      <c r="V927" s="11" t="s">
        <v>22</v>
      </c>
      <c r="W927" s="11" t="s">
        <v>23</v>
      </c>
      <c r="X927" s="11" t="s">
        <v>31</v>
      </c>
      <c r="Y927">
        <v>315</v>
      </c>
      <c r="Z927" t="e">
        <f t="shared" si="30"/>
        <v>#REF!</v>
      </c>
    </row>
    <row r="928" spans="1:26" x14ac:dyDescent="0.35">
      <c r="A928" s="24" t="str">
        <f>+IF(B928&lt;&gt;'Terminal Handling Charge'!$B$3,"",IF(COUNTIF(B:B,B928)&gt;0,COUNTIF(B$3:B928,B928),""))</f>
        <v/>
      </c>
      <c r="B928" s="24" t="str">
        <f t="shared" si="29"/>
        <v>Terminal Handling Charge - DestinationFrance</v>
      </c>
      <c r="C928" s="24" t="s">
        <v>710</v>
      </c>
      <c r="D928" s="24" t="s">
        <v>747</v>
      </c>
      <c r="E928" s="1" t="s">
        <v>753</v>
      </c>
      <c r="F928" s="12" t="s">
        <v>31</v>
      </c>
      <c r="G928" s="13">
        <v>44866</v>
      </c>
      <c r="H928" s="11" t="s">
        <v>18</v>
      </c>
      <c r="I928" s="11" t="s">
        <v>18</v>
      </c>
      <c r="J928" s="11" t="s">
        <v>18</v>
      </c>
      <c r="K928" s="11" t="s">
        <v>19</v>
      </c>
      <c r="L928" s="11" t="s">
        <v>19</v>
      </c>
      <c r="M928" s="11" t="s">
        <v>19</v>
      </c>
      <c r="N928" s="11" t="s">
        <v>19</v>
      </c>
      <c r="O928" s="11" t="s">
        <v>408</v>
      </c>
      <c r="P928" s="11" t="s">
        <v>409</v>
      </c>
      <c r="Q928" s="11" t="s">
        <v>710</v>
      </c>
      <c r="R928" s="11" t="s">
        <v>64</v>
      </c>
      <c r="S928" s="20">
        <v>40</v>
      </c>
      <c r="T928" s="11" t="s">
        <v>738</v>
      </c>
      <c r="U928" s="11" t="s">
        <v>22</v>
      </c>
      <c r="V928" s="11" t="s">
        <v>22</v>
      </c>
      <c r="W928" s="11" t="s">
        <v>23</v>
      </c>
      <c r="X928" s="11" t="s">
        <v>31</v>
      </c>
      <c r="Y928">
        <v>315</v>
      </c>
      <c r="Z928" t="e">
        <f t="shared" si="30"/>
        <v>#REF!</v>
      </c>
    </row>
    <row r="929" spans="1:26" x14ac:dyDescent="0.35">
      <c r="A929" s="24" t="str">
        <f>+IF(B929&lt;&gt;'Terminal Handling Charge'!$B$3,"",IF(COUNTIF(B:B,B929)&gt;0,COUNTIF(B$3:B929,B929),""))</f>
        <v/>
      </c>
      <c r="B929" s="24" t="str">
        <f t="shared" si="29"/>
        <v>Terminal Handling Charge - DestinationFinland</v>
      </c>
      <c r="C929" s="24" t="s">
        <v>703</v>
      </c>
      <c r="D929" s="24" t="s">
        <v>747</v>
      </c>
      <c r="E929" s="1" t="s">
        <v>751</v>
      </c>
      <c r="F929" s="12" t="s">
        <v>31</v>
      </c>
      <c r="G929" s="13">
        <v>44866</v>
      </c>
      <c r="H929" s="11" t="s">
        <v>18</v>
      </c>
      <c r="I929" s="11" t="s">
        <v>18</v>
      </c>
      <c r="J929" s="11" t="s">
        <v>18</v>
      </c>
      <c r="K929" s="11" t="s">
        <v>19</v>
      </c>
      <c r="L929" s="11" t="s">
        <v>19</v>
      </c>
      <c r="M929" s="11" t="s">
        <v>19</v>
      </c>
      <c r="N929" s="11" t="s">
        <v>19</v>
      </c>
      <c r="O929" s="11" t="s">
        <v>142</v>
      </c>
      <c r="P929" s="11" t="s">
        <v>703</v>
      </c>
      <c r="Q929" s="11" t="s">
        <v>703</v>
      </c>
      <c r="R929" s="11" t="s">
        <v>30</v>
      </c>
      <c r="S929" s="20" t="s">
        <v>30</v>
      </c>
      <c r="T929" s="11" t="s">
        <v>21</v>
      </c>
      <c r="U929" s="11" t="s">
        <v>22</v>
      </c>
      <c r="V929" s="11" t="s">
        <v>22</v>
      </c>
      <c r="W929" s="11" t="s">
        <v>23</v>
      </c>
      <c r="X929" s="11" t="s">
        <v>31</v>
      </c>
      <c r="Y929">
        <v>150</v>
      </c>
      <c r="Z929" t="e">
        <f t="shared" si="30"/>
        <v>#REF!</v>
      </c>
    </row>
    <row r="930" spans="1:26" x14ac:dyDescent="0.35">
      <c r="A930" s="24" t="str">
        <f>+IF(B930&lt;&gt;'Terminal Handling Charge'!$B$3,"",IF(COUNTIF(B:B,B930)&gt;0,COUNTIF(B$3:B930,B930),""))</f>
        <v/>
      </c>
      <c r="B930" s="24" t="str">
        <f t="shared" si="29"/>
        <v>Terminal Handling Charge - DestinationUnited Kingdom</v>
      </c>
      <c r="C930" s="24" t="s">
        <v>722</v>
      </c>
      <c r="D930" s="24" t="s">
        <v>747</v>
      </c>
      <c r="E930" s="1" t="s">
        <v>176</v>
      </c>
      <c r="F930" s="12" t="s">
        <v>31</v>
      </c>
      <c r="G930" s="13">
        <v>44866</v>
      </c>
      <c r="H930" s="11" t="s">
        <v>18</v>
      </c>
      <c r="I930" s="11" t="s">
        <v>18</v>
      </c>
      <c r="J930" s="11" t="s">
        <v>18</v>
      </c>
      <c r="K930" s="11" t="s">
        <v>19</v>
      </c>
      <c r="L930" s="11" t="s">
        <v>19</v>
      </c>
      <c r="M930" s="11" t="s">
        <v>19</v>
      </c>
      <c r="N930" s="11" t="s">
        <v>19</v>
      </c>
      <c r="O930" s="11" t="s">
        <v>531</v>
      </c>
      <c r="P930" s="11" t="s">
        <v>532</v>
      </c>
      <c r="Q930" s="11" t="s">
        <v>722</v>
      </c>
      <c r="R930" s="11" t="s">
        <v>30</v>
      </c>
      <c r="S930" s="20" t="s">
        <v>30</v>
      </c>
      <c r="T930" s="11" t="s">
        <v>21</v>
      </c>
      <c r="U930" s="11" t="s">
        <v>22</v>
      </c>
      <c r="V930" s="11" t="s">
        <v>22</v>
      </c>
      <c r="W930" s="11" t="s">
        <v>23</v>
      </c>
      <c r="X930" s="11" t="s">
        <v>222</v>
      </c>
      <c r="Y930">
        <v>188</v>
      </c>
      <c r="Z930" t="e">
        <f t="shared" si="30"/>
        <v>#REF!</v>
      </c>
    </row>
    <row r="931" spans="1:26" x14ac:dyDescent="0.35">
      <c r="A931" s="24" t="str">
        <f>+IF(B931&lt;&gt;'Terminal Handling Charge'!$B$3,"",IF(COUNTIF(B:B,B931)&gt;0,COUNTIF(B$3:B931,B931),""))</f>
        <v/>
      </c>
      <c r="B931" s="24" t="str">
        <f t="shared" si="29"/>
        <v>Terminal Handling Charge - DestinationUnited Kingdom</v>
      </c>
      <c r="C931" s="24" t="s">
        <v>722</v>
      </c>
      <c r="D931" s="24" t="s">
        <v>747</v>
      </c>
      <c r="E931" s="1" t="s">
        <v>176</v>
      </c>
      <c r="F931" s="12" t="s">
        <v>31</v>
      </c>
      <c r="G931" s="13">
        <v>44866</v>
      </c>
      <c r="H931" s="11" t="s">
        <v>18</v>
      </c>
      <c r="I931" s="11" t="s">
        <v>18</v>
      </c>
      <c r="J931" s="11" t="s">
        <v>18</v>
      </c>
      <c r="K931" s="11" t="s">
        <v>19</v>
      </c>
      <c r="L931" s="11" t="s">
        <v>19</v>
      </c>
      <c r="M931" s="11" t="s">
        <v>19</v>
      </c>
      <c r="N931" s="11" t="s">
        <v>19</v>
      </c>
      <c r="O931" s="11" t="s">
        <v>531</v>
      </c>
      <c r="P931" s="11" t="s">
        <v>532</v>
      </c>
      <c r="Q931" s="11" t="s">
        <v>722</v>
      </c>
      <c r="R931" s="11" t="s">
        <v>27</v>
      </c>
      <c r="S931" s="20" t="s">
        <v>27</v>
      </c>
      <c r="T931" s="11" t="s">
        <v>28</v>
      </c>
      <c r="U931" s="11" t="s">
        <v>22</v>
      </c>
      <c r="V931" s="11" t="s">
        <v>22</v>
      </c>
      <c r="W931" s="11" t="s">
        <v>23</v>
      </c>
      <c r="X931" s="11" t="s">
        <v>222</v>
      </c>
      <c r="Y931">
        <v>288</v>
      </c>
      <c r="Z931" t="e">
        <f t="shared" si="30"/>
        <v>#REF!</v>
      </c>
    </row>
    <row r="932" spans="1:26" ht="29" x14ac:dyDescent="0.35">
      <c r="A932" s="24" t="str">
        <f>+IF(B932&lt;&gt;'Terminal Handling Charge'!$B$3,"",IF(COUNTIF(B:B,B932)&gt;0,COUNTIF(B$3:B932,B932),""))</f>
        <v/>
      </c>
      <c r="B932" s="24" t="str">
        <f t="shared" si="29"/>
        <v>Terminal Handling Charge - DestinationEcuador</v>
      </c>
      <c r="C932" s="24" t="s">
        <v>729</v>
      </c>
      <c r="D932" s="24" t="s">
        <v>747</v>
      </c>
      <c r="E932" s="1" t="s">
        <v>227</v>
      </c>
      <c r="F932" s="12" t="s">
        <v>757</v>
      </c>
      <c r="G932" s="13">
        <v>44866</v>
      </c>
      <c r="H932" s="11" t="s">
        <v>18</v>
      </c>
      <c r="I932" s="11" t="s">
        <v>18</v>
      </c>
      <c r="J932" s="11" t="s">
        <v>18</v>
      </c>
      <c r="K932" s="11" t="s">
        <v>19</v>
      </c>
      <c r="L932" s="11" t="s">
        <v>19</v>
      </c>
      <c r="M932" s="11" t="s">
        <v>19</v>
      </c>
      <c r="N932" s="11" t="s">
        <v>19</v>
      </c>
      <c r="O932" s="11" t="s">
        <v>659</v>
      </c>
      <c r="P932" s="11" t="s">
        <v>660</v>
      </c>
      <c r="Q932" s="11" t="s">
        <v>729</v>
      </c>
      <c r="R932" s="11" t="s">
        <v>78</v>
      </c>
      <c r="S932" s="20" t="s">
        <v>78</v>
      </c>
      <c r="T932" s="11" t="s">
        <v>32</v>
      </c>
      <c r="U932" s="11" t="s">
        <v>22</v>
      </c>
      <c r="V932" s="11" t="s">
        <v>22</v>
      </c>
      <c r="W932" s="11" t="s">
        <v>23</v>
      </c>
      <c r="X932" s="11" t="s">
        <v>24</v>
      </c>
      <c r="Y932">
        <v>195</v>
      </c>
      <c r="Z932" t="e">
        <f t="shared" si="30"/>
        <v>#REF!</v>
      </c>
    </row>
    <row r="933" spans="1:26" x14ac:dyDescent="0.35">
      <c r="A933" s="24" t="str">
        <f>+IF(B933&lt;&gt;'Terminal Handling Charge'!$B$3,"",IF(COUNTIF(B:B,B933)&gt;0,COUNTIF(B$3:B933,B933),""))</f>
        <v/>
      </c>
      <c r="B933" s="24" t="str">
        <f t="shared" si="29"/>
        <v>Terminal Handling Charge - DestinationIndia</v>
      </c>
      <c r="C933" s="24" t="s">
        <v>764</v>
      </c>
      <c r="D933" s="24" t="s">
        <v>747</v>
      </c>
      <c r="E933" s="1" t="s">
        <v>773</v>
      </c>
      <c r="F933" s="12" t="s">
        <v>774</v>
      </c>
      <c r="G933" s="13">
        <v>44866</v>
      </c>
      <c r="H933" s="11" t="s">
        <v>18</v>
      </c>
      <c r="I933" s="11" t="s">
        <v>18</v>
      </c>
      <c r="J933" s="11" t="s">
        <v>18</v>
      </c>
      <c r="K933" s="11" t="s">
        <v>19</v>
      </c>
      <c r="L933" s="11" t="s">
        <v>19</v>
      </c>
      <c r="M933" s="11" t="s">
        <v>19</v>
      </c>
      <c r="N933" s="11" t="s">
        <v>19</v>
      </c>
      <c r="O933" s="11" t="s">
        <v>783</v>
      </c>
      <c r="P933" s="11" t="s">
        <v>796</v>
      </c>
      <c r="Q933" s="11" t="s">
        <v>764</v>
      </c>
      <c r="R933" s="11" t="s">
        <v>40</v>
      </c>
      <c r="S933" s="20">
        <v>20</v>
      </c>
      <c r="T933" s="11" t="s">
        <v>21</v>
      </c>
      <c r="U933" s="11"/>
      <c r="V933" s="11"/>
      <c r="W933" s="11"/>
      <c r="X933" s="11" t="s">
        <v>801</v>
      </c>
      <c r="Y933">
        <v>6615</v>
      </c>
      <c r="Z933" t="e">
        <f t="shared" si="30"/>
        <v>#REF!</v>
      </c>
    </row>
    <row r="934" spans="1:26" x14ac:dyDescent="0.35">
      <c r="A934" s="24" t="str">
        <f>+IF(B934&lt;&gt;'Terminal Handling Charge'!$B$3,"",IF(COUNTIF(B:B,B934)&gt;0,COUNTIF(B$3:B934,B934),""))</f>
        <v/>
      </c>
      <c r="B934" s="24" t="str">
        <f t="shared" si="29"/>
        <v>Terminal Handling Charge - DestinationIndia</v>
      </c>
      <c r="C934" s="24" t="s">
        <v>764</v>
      </c>
      <c r="D934" s="24" t="s">
        <v>747</v>
      </c>
      <c r="E934" s="1" t="s">
        <v>773</v>
      </c>
      <c r="F934" s="12" t="s">
        <v>774</v>
      </c>
      <c r="G934" s="13">
        <v>44866</v>
      </c>
      <c r="H934" s="11" t="s">
        <v>18</v>
      </c>
      <c r="I934" s="11" t="s">
        <v>18</v>
      </c>
      <c r="J934" s="11" t="s">
        <v>18</v>
      </c>
      <c r="K934" s="11" t="s">
        <v>19</v>
      </c>
      <c r="L934" s="11" t="s">
        <v>19</v>
      </c>
      <c r="M934" s="11" t="s">
        <v>19</v>
      </c>
      <c r="N934" s="11" t="s">
        <v>19</v>
      </c>
      <c r="O934" s="11" t="s">
        <v>783</v>
      </c>
      <c r="P934" s="11" t="s">
        <v>796</v>
      </c>
      <c r="Q934" s="11" t="s">
        <v>764</v>
      </c>
      <c r="R934" s="11" t="s">
        <v>20</v>
      </c>
      <c r="S934" s="20">
        <v>40</v>
      </c>
      <c r="T934" s="11" t="s">
        <v>21</v>
      </c>
      <c r="U934" s="11"/>
      <c r="V934" s="11"/>
      <c r="W934" s="11"/>
      <c r="X934" s="11" t="s">
        <v>801</v>
      </c>
      <c r="Y934">
        <v>9210</v>
      </c>
      <c r="Z934" t="e">
        <f t="shared" si="30"/>
        <v>#REF!</v>
      </c>
    </row>
    <row r="935" spans="1:26" x14ac:dyDescent="0.35">
      <c r="A935" s="24" t="str">
        <f>+IF(B935&lt;&gt;'Terminal Handling Charge'!$B$3,"",IF(COUNTIF(B:B,B935)&gt;0,COUNTIF(B$3:B935,B935),""))</f>
        <v/>
      </c>
      <c r="B935" s="24" t="str">
        <f t="shared" ref="B935:B993" si="31">D935&amp;C935</f>
        <v>Terminal Handling Charge - DestinationIndia</v>
      </c>
      <c r="C935" s="24" t="s">
        <v>764</v>
      </c>
      <c r="D935" s="24" t="s">
        <v>747</v>
      </c>
      <c r="E935" s="1" t="s">
        <v>773</v>
      </c>
      <c r="F935" s="12" t="s">
        <v>774</v>
      </c>
      <c r="G935" s="13">
        <v>44866</v>
      </c>
      <c r="H935" s="11" t="s">
        <v>18</v>
      </c>
      <c r="I935" s="11" t="s">
        <v>18</v>
      </c>
      <c r="J935" s="11" t="s">
        <v>18</v>
      </c>
      <c r="K935" s="11" t="s">
        <v>19</v>
      </c>
      <c r="L935" s="11" t="s">
        <v>19</v>
      </c>
      <c r="M935" s="11" t="s">
        <v>19</v>
      </c>
      <c r="N935" s="11" t="s">
        <v>19</v>
      </c>
      <c r="O935" s="11" t="s">
        <v>783</v>
      </c>
      <c r="P935" s="11" t="s">
        <v>796</v>
      </c>
      <c r="Q935" s="11" t="s">
        <v>764</v>
      </c>
      <c r="R935" s="11" t="s">
        <v>65</v>
      </c>
      <c r="S935" s="20">
        <v>45</v>
      </c>
      <c r="T935" s="11" t="s">
        <v>21</v>
      </c>
      <c r="U935" s="11"/>
      <c r="V935" s="11"/>
      <c r="W935" s="11"/>
      <c r="X935" s="11" t="s">
        <v>801</v>
      </c>
      <c r="Y935">
        <v>10640</v>
      </c>
      <c r="Z935" t="e">
        <f t="shared" ref="Z935:Z993" si="32">Z934+1</f>
        <v>#REF!</v>
      </c>
    </row>
    <row r="936" spans="1:26" x14ac:dyDescent="0.35">
      <c r="A936" s="24" t="str">
        <f>+IF(B936&lt;&gt;'Terminal Handling Charge'!$B$3,"",IF(COUNTIF(B:B,B936)&gt;0,COUNTIF(B$3:B936,B936),""))</f>
        <v/>
      </c>
      <c r="B936" s="24" t="str">
        <f t="shared" si="31"/>
        <v>Terminal Handling Charge - DestinationIndia</v>
      </c>
      <c r="C936" s="24" t="s">
        <v>764</v>
      </c>
      <c r="D936" s="24" t="s">
        <v>747</v>
      </c>
      <c r="E936" s="1" t="s">
        <v>773</v>
      </c>
      <c r="F936" s="12" t="s">
        <v>774</v>
      </c>
      <c r="G936" s="13">
        <v>44866</v>
      </c>
      <c r="H936" s="11" t="s">
        <v>18</v>
      </c>
      <c r="I936" s="11" t="s">
        <v>18</v>
      </c>
      <c r="J936" s="11" t="s">
        <v>18</v>
      </c>
      <c r="K936" s="11" t="s">
        <v>19</v>
      </c>
      <c r="L936" s="11" t="s">
        <v>19</v>
      </c>
      <c r="M936" s="11" t="s">
        <v>19</v>
      </c>
      <c r="N936" s="11" t="s">
        <v>19</v>
      </c>
      <c r="O936" s="11" t="s">
        <v>783</v>
      </c>
      <c r="P936" s="11" t="s">
        <v>796</v>
      </c>
      <c r="Q936" s="11" t="s">
        <v>764</v>
      </c>
      <c r="R936" s="11" t="s">
        <v>56</v>
      </c>
      <c r="S936" s="20">
        <v>20</v>
      </c>
      <c r="T936" s="11" t="s">
        <v>772</v>
      </c>
      <c r="U936" s="11"/>
      <c r="V936" s="11"/>
      <c r="W936" s="11"/>
      <c r="X936" s="11" t="s">
        <v>801</v>
      </c>
      <c r="Y936">
        <v>8075</v>
      </c>
      <c r="Z936" t="e">
        <f t="shared" si="32"/>
        <v>#REF!</v>
      </c>
    </row>
    <row r="937" spans="1:26" x14ac:dyDescent="0.35">
      <c r="A937" s="24" t="str">
        <f>+IF(B937&lt;&gt;'Terminal Handling Charge'!$B$3,"",IF(COUNTIF(B:B,B937)&gt;0,COUNTIF(B$3:B937,B937),""))</f>
        <v/>
      </c>
      <c r="B937" s="24" t="str">
        <f t="shared" si="31"/>
        <v>Terminal Handling Charge - DestinationIndia</v>
      </c>
      <c r="C937" s="24" t="s">
        <v>764</v>
      </c>
      <c r="D937" s="24" t="s">
        <v>747</v>
      </c>
      <c r="E937" s="1" t="s">
        <v>773</v>
      </c>
      <c r="F937" s="12" t="s">
        <v>774</v>
      </c>
      <c r="G937" s="13">
        <v>44866</v>
      </c>
      <c r="H937" s="11" t="s">
        <v>18</v>
      </c>
      <c r="I937" s="11" t="s">
        <v>18</v>
      </c>
      <c r="J937" s="11" t="s">
        <v>18</v>
      </c>
      <c r="K937" s="11" t="s">
        <v>19</v>
      </c>
      <c r="L937" s="11" t="s">
        <v>19</v>
      </c>
      <c r="M937" s="11" t="s">
        <v>19</v>
      </c>
      <c r="N937" s="11" t="s">
        <v>19</v>
      </c>
      <c r="O937" s="11" t="s">
        <v>783</v>
      </c>
      <c r="P937" s="11" t="s">
        <v>796</v>
      </c>
      <c r="Q937" s="11" t="s">
        <v>764</v>
      </c>
      <c r="R937" s="11" t="s">
        <v>59</v>
      </c>
      <c r="S937" s="20">
        <v>20</v>
      </c>
      <c r="T937" s="11" t="s">
        <v>772</v>
      </c>
      <c r="U937" s="11"/>
      <c r="V937" s="11"/>
      <c r="W937" s="11"/>
      <c r="X937" s="11" t="s">
        <v>801</v>
      </c>
      <c r="Y937">
        <v>8075</v>
      </c>
      <c r="Z937" t="e">
        <f t="shared" si="32"/>
        <v>#REF!</v>
      </c>
    </row>
    <row r="938" spans="1:26" x14ac:dyDescent="0.35">
      <c r="A938" s="24" t="str">
        <f>+IF(B938&lt;&gt;'Terminal Handling Charge'!$B$3,"",IF(COUNTIF(B:B,B938)&gt;0,COUNTIF(B$3:B938,B938),""))</f>
        <v/>
      </c>
      <c r="B938" s="24" t="str">
        <f t="shared" si="31"/>
        <v>Terminal Handling Charge - DestinationIndia</v>
      </c>
      <c r="C938" s="24" t="s">
        <v>764</v>
      </c>
      <c r="D938" s="24" t="s">
        <v>747</v>
      </c>
      <c r="E938" s="1" t="s">
        <v>773</v>
      </c>
      <c r="F938" s="12" t="s">
        <v>774</v>
      </c>
      <c r="G938" s="13">
        <v>44866</v>
      </c>
      <c r="H938" s="11" t="s">
        <v>18</v>
      </c>
      <c r="I938" s="11" t="s">
        <v>18</v>
      </c>
      <c r="J938" s="11" t="s">
        <v>18</v>
      </c>
      <c r="K938" s="11" t="s">
        <v>19</v>
      </c>
      <c r="L938" s="11" t="s">
        <v>19</v>
      </c>
      <c r="M938" s="11" t="s">
        <v>19</v>
      </c>
      <c r="N938" s="11" t="s">
        <v>19</v>
      </c>
      <c r="O938" s="11" t="s">
        <v>783</v>
      </c>
      <c r="P938" s="11" t="s">
        <v>796</v>
      </c>
      <c r="Q938" s="11" t="s">
        <v>764</v>
      </c>
      <c r="R938" s="11" t="s">
        <v>77</v>
      </c>
      <c r="S938" s="20">
        <v>20</v>
      </c>
      <c r="T938" s="11" t="s">
        <v>772</v>
      </c>
      <c r="U938" s="11"/>
      <c r="V938" s="11"/>
      <c r="W938" s="11"/>
      <c r="X938" s="11" t="s">
        <v>801</v>
      </c>
      <c r="Y938">
        <v>8075</v>
      </c>
      <c r="Z938" t="e">
        <f t="shared" si="32"/>
        <v>#REF!</v>
      </c>
    </row>
    <row r="939" spans="1:26" x14ac:dyDescent="0.35">
      <c r="A939" s="24" t="str">
        <f>+IF(B939&lt;&gt;'Terminal Handling Charge'!$B$3,"",IF(COUNTIF(B:B,B939)&gt;0,COUNTIF(B$3:B939,B939),""))</f>
        <v/>
      </c>
      <c r="B939" s="24" t="str">
        <f t="shared" si="31"/>
        <v>Terminal Handling Charge - DestinationIndia</v>
      </c>
      <c r="C939" s="24" t="s">
        <v>764</v>
      </c>
      <c r="D939" s="24" t="s">
        <v>747</v>
      </c>
      <c r="E939" s="1" t="s">
        <v>773</v>
      </c>
      <c r="F939" s="12" t="s">
        <v>774</v>
      </c>
      <c r="G939" s="13">
        <v>44866</v>
      </c>
      <c r="H939" s="11" t="s">
        <v>18</v>
      </c>
      <c r="I939" s="11" t="s">
        <v>18</v>
      </c>
      <c r="J939" s="11" t="s">
        <v>18</v>
      </c>
      <c r="K939" s="11" t="s">
        <v>19</v>
      </c>
      <c r="L939" s="11" t="s">
        <v>19</v>
      </c>
      <c r="M939" s="11" t="s">
        <v>19</v>
      </c>
      <c r="N939" s="11" t="s">
        <v>19</v>
      </c>
      <c r="O939" s="11" t="s">
        <v>783</v>
      </c>
      <c r="P939" s="11" t="s">
        <v>796</v>
      </c>
      <c r="Q939" s="11" t="s">
        <v>764</v>
      </c>
      <c r="R939" s="11" t="s">
        <v>61</v>
      </c>
      <c r="S939" s="20">
        <v>20</v>
      </c>
      <c r="T939" s="11" t="s">
        <v>772</v>
      </c>
      <c r="U939" s="11"/>
      <c r="V939" s="11"/>
      <c r="W939" s="11"/>
      <c r="X939" s="11" t="s">
        <v>801</v>
      </c>
      <c r="Y939">
        <v>8075</v>
      </c>
      <c r="Z939" t="e">
        <f t="shared" si="32"/>
        <v>#REF!</v>
      </c>
    </row>
    <row r="940" spans="1:26" x14ac:dyDescent="0.35">
      <c r="A940" s="24" t="str">
        <f>+IF(B940&lt;&gt;'Terminal Handling Charge'!$B$3,"",IF(COUNTIF(B:B,B940)&gt;0,COUNTIF(B$3:B940,B940),""))</f>
        <v/>
      </c>
      <c r="B940" s="24" t="str">
        <f t="shared" si="31"/>
        <v>Terminal Handling Charge - DestinationIndia</v>
      </c>
      <c r="C940" s="24" t="s">
        <v>764</v>
      </c>
      <c r="D940" s="24" t="s">
        <v>747</v>
      </c>
      <c r="E940" s="1" t="s">
        <v>773</v>
      </c>
      <c r="F940" s="12" t="s">
        <v>774</v>
      </c>
      <c r="G940" s="13">
        <v>44866</v>
      </c>
      <c r="H940" s="11" t="s">
        <v>18</v>
      </c>
      <c r="I940" s="11" t="s">
        <v>18</v>
      </c>
      <c r="J940" s="11" t="s">
        <v>18</v>
      </c>
      <c r="K940" s="11" t="s">
        <v>19</v>
      </c>
      <c r="L940" s="11" t="s">
        <v>19</v>
      </c>
      <c r="M940" s="11" t="s">
        <v>19</v>
      </c>
      <c r="N940" s="11" t="s">
        <v>19</v>
      </c>
      <c r="O940" s="11" t="s">
        <v>783</v>
      </c>
      <c r="P940" s="11" t="s">
        <v>796</v>
      </c>
      <c r="Q940" s="11" t="s">
        <v>764</v>
      </c>
      <c r="R940" s="11" t="s">
        <v>63</v>
      </c>
      <c r="S940" s="20">
        <v>20</v>
      </c>
      <c r="T940" s="11" t="s">
        <v>772</v>
      </c>
      <c r="U940" s="11"/>
      <c r="V940" s="11"/>
      <c r="W940" s="11"/>
      <c r="X940" s="11" t="s">
        <v>801</v>
      </c>
      <c r="Y940">
        <v>8075</v>
      </c>
      <c r="Z940" t="e">
        <f t="shared" si="32"/>
        <v>#REF!</v>
      </c>
    </row>
    <row r="941" spans="1:26" x14ac:dyDescent="0.35">
      <c r="A941" s="24" t="str">
        <f>+IF(B941&lt;&gt;'Terminal Handling Charge'!$B$3,"",IF(COUNTIF(B:B,B941)&gt;0,COUNTIF(B$3:B941,B941),""))</f>
        <v/>
      </c>
      <c r="B941" s="24" t="str">
        <f t="shared" si="31"/>
        <v>Terminal Handling Charge - DestinationIndia</v>
      </c>
      <c r="C941" s="24" t="s">
        <v>764</v>
      </c>
      <c r="D941" s="24" t="s">
        <v>747</v>
      </c>
      <c r="E941" s="1" t="s">
        <v>773</v>
      </c>
      <c r="F941" s="12" t="s">
        <v>774</v>
      </c>
      <c r="G941" s="13">
        <v>44866</v>
      </c>
      <c r="H941" s="11" t="s">
        <v>18</v>
      </c>
      <c r="I941" s="11" t="s">
        <v>18</v>
      </c>
      <c r="J941" s="11" t="s">
        <v>18</v>
      </c>
      <c r="K941" s="11" t="s">
        <v>19</v>
      </c>
      <c r="L941" s="11" t="s">
        <v>19</v>
      </c>
      <c r="M941" s="11" t="s">
        <v>19</v>
      </c>
      <c r="N941" s="11" t="s">
        <v>19</v>
      </c>
      <c r="O941" s="11" t="s">
        <v>783</v>
      </c>
      <c r="P941" s="11" t="s">
        <v>796</v>
      </c>
      <c r="Q941" s="11" t="s">
        <v>764</v>
      </c>
      <c r="R941" s="11" t="s">
        <v>60</v>
      </c>
      <c r="S941" s="20">
        <v>40</v>
      </c>
      <c r="T941" s="11" t="s">
        <v>772</v>
      </c>
      <c r="U941" s="11"/>
      <c r="V941" s="11"/>
      <c r="W941" s="11"/>
      <c r="X941" s="11" t="s">
        <v>801</v>
      </c>
      <c r="Y941">
        <v>11710</v>
      </c>
      <c r="Z941" t="e">
        <f t="shared" si="32"/>
        <v>#REF!</v>
      </c>
    </row>
    <row r="942" spans="1:26" x14ac:dyDescent="0.35">
      <c r="A942" s="24" t="str">
        <f>+IF(B942&lt;&gt;'Terminal Handling Charge'!$B$3,"",IF(COUNTIF(B:B,B942)&gt;0,COUNTIF(B$3:B942,B942),""))</f>
        <v/>
      </c>
      <c r="B942" s="24" t="str">
        <f t="shared" si="31"/>
        <v>Terminal Handling Charge - DestinationIndia</v>
      </c>
      <c r="C942" s="24" t="s">
        <v>764</v>
      </c>
      <c r="D942" s="24" t="s">
        <v>747</v>
      </c>
      <c r="E942" s="1" t="s">
        <v>773</v>
      </c>
      <c r="F942" s="12" t="s">
        <v>774</v>
      </c>
      <c r="G942" s="13">
        <v>44866</v>
      </c>
      <c r="H942" s="11" t="s">
        <v>18</v>
      </c>
      <c r="I942" s="11" t="s">
        <v>18</v>
      </c>
      <c r="J942" s="11" t="s">
        <v>18</v>
      </c>
      <c r="K942" s="11" t="s">
        <v>19</v>
      </c>
      <c r="L942" s="11" t="s">
        <v>19</v>
      </c>
      <c r="M942" s="11" t="s">
        <v>19</v>
      </c>
      <c r="N942" s="11" t="s">
        <v>19</v>
      </c>
      <c r="O942" s="11" t="s">
        <v>783</v>
      </c>
      <c r="P942" s="11" t="s">
        <v>796</v>
      </c>
      <c r="Q942" s="11" t="s">
        <v>764</v>
      </c>
      <c r="R942" s="11" t="s">
        <v>64</v>
      </c>
      <c r="S942" s="20">
        <v>40</v>
      </c>
      <c r="T942" s="11" t="s">
        <v>772</v>
      </c>
      <c r="U942" s="11"/>
      <c r="V942" s="11"/>
      <c r="W942" s="11"/>
      <c r="X942" s="11" t="s">
        <v>801</v>
      </c>
      <c r="Y942">
        <v>11710</v>
      </c>
      <c r="Z942" t="e">
        <f t="shared" si="32"/>
        <v>#REF!</v>
      </c>
    </row>
    <row r="943" spans="1:26" x14ac:dyDescent="0.35">
      <c r="A943" s="24" t="str">
        <f>+IF(B943&lt;&gt;'Terminal Handling Charge'!$B$3,"",IF(COUNTIF(B:B,B943)&gt;0,COUNTIF(B$3:B943,B943),""))</f>
        <v/>
      </c>
      <c r="B943" s="24" t="str">
        <f t="shared" si="31"/>
        <v>Terminal Handling Charge - DestinationIndia</v>
      </c>
      <c r="C943" s="24" t="s">
        <v>764</v>
      </c>
      <c r="D943" s="24" t="s">
        <v>747</v>
      </c>
      <c r="E943" s="1" t="s">
        <v>773</v>
      </c>
      <c r="F943" s="12" t="s">
        <v>774</v>
      </c>
      <c r="G943" s="13">
        <v>44866</v>
      </c>
      <c r="H943" s="11" t="s">
        <v>18</v>
      </c>
      <c r="I943" s="11" t="s">
        <v>18</v>
      </c>
      <c r="J943" s="11" t="s">
        <v>18</v>
      </c>
      <c r="K943" s="11" t="s">
        <v>19</v>
      </c>
      <c r="L943" s="11" t="s">
        <v>19</v>
      </c>
      <c r="M943" s="11" t="s">
        <v>19</v>
      </c>
      <c r="N943" s="11" t="s">
        <v>19</v>
      </c>
      <c r="O943" s="11" t="s">
        <v>783</v>
      </c>
      <c r="P943" s="11" t="s">
        <v>796</v>
      </c>
      <c r="Q943" s="11" t="s">
        <v>764</v>
      </c>
      <c r="R943" s="11" t="s">
        <v>33</v>
      </c>
      <c r="S943" s="20">
        <v>40</v>
      </c>
      <c r="T943" s="11" t="s">
        <v>772</v>
      </c>
      <c r="U943" s="11"/>
      <c r="V943" s="11"/>
      <c r="W943" s="11"/>
      <c r="X943" s="11" t="s">
        <v>801</v>
      </c>
      <c r="Y943">
        <v>11710</v>
      </c>
      <c r="Z943" t="e">
        <f t="shared" si="32"/>
        <v>#REF!</v>
      </c>
    </row>
    <row r="944" spans="1:26" x14ac:dyDescent="0.35">
      <c r="A944" s="24" t="str">
        <f>+IF(B944&lt;&gt;'Terminal Handling Charge'!$B$3,"",IF(COUNTIF(B:B,B944)&gt;0,COUNTIF(B$3:B944,B944),""))</f>
        <v/>
      </c>
      <c r="B944" s="24" t="str">
        <f t="shared" si="31"/>
        <v>Terminal Handling Charge - DestinationIndia</v>
      </c>
      <c r="C944" s="24" t="s">
        <v>764</v>
      </c>
      <c r="D944" s="24" t="s">
        <v>747</v>
      </c>
      <c r="E944" s="1" t="s">
        <v>773</v>
      </c>
      <c r="F944" s="12" t="s">
        <v>774</v>
      </c>
      <c r="G944" s="13">
        <v>44866</v>
      </c>
      <c r="H944" s="11" t="s">
        <v>18</v>
      </c>
      <c r="I944" s="11" t="s">
        <v>18</v>
      </c>
      <c r="J944" s="11" t="s">
        <v>18</v>
      </c>
      <c r="K944" s="11" t="s">
        <v>19</v>
      </c>
      <c r="L944" s="11" t="s">
        <v>19</v>
      </c>
      <c r="M944" s="11" t="s">
        <v>19</v>
      </c>
      <c r="N944" s="11" t="s">
        <v>19</v>
      </c>
      <c r="O944" s="11" t="s">
        <v>783</v>
      </c>
      <c r="P944" s="11" t="s">
        <v>796</v>
      </c>
      <c r="Q944" s="11" t="s">
        <v>764</v>
      </c>
      <c r="R944" s="11" t="s">
        <v>58</v>
      </c>
      <c r="S944" s="20">
        <v>40</v>
      </c>
      <c r="T944" s="11" t="s">
        <v>772</v>
      </c>
      <c r="U944" s="11"/>
      <c r="V944" s="11"/>
      <c r="W944" s="11"/>
      <c r="X944" s="11" t="s">
        <v>801</v>
      </c>
      <c r="Y944">
        <v>11710</v>
      </c>
      <c r="Z944" t="e">
        <f t="shared" si="32"/>
        <v>#REF!</v>
      </c>
    </row>
    <row r="945" spans="1:26" x14ac:dyDescent="0.35">
      <c r="A945" s="24" t="str">
        <f>+IF(B945&lt;&gt;'Terminal Handling Charge'!$B$3,"",IF(COUNTIF(B:B,B945)&gt;0,COUNTIF(B$3:B945,B945),""))</f>
        <v/>
      </c>
      <c r="B945" s="24" t="str">
        <f t="shared" si="31"/>
        <v>Terminal Handling Charge - DestinationFrance</v>
      </c>
      <c r="C945" s="24" t="s">
        <v>710</v>
      </c>
      <c r="D945" s="24" t="s">
        <v>747</v>
      </c>
      <c r="E945" s="1" t="s">
        <v>753</v>
      </c>
      <c r="F945" s="12" t="s">
        <v>31</v>
      </c>
      <c r="G945" s="13">
        <v>44866</v>
      </c>
      <c r="H945" s="11" t="s">
        <v>18</v>
      </c>
      <c r="I945" s="11" t="s">
        <v>18</v>
      </c>
      <c r="J945" s="11" t="s">
        <v>18</v>
      </c>
      <c r="K945" s="11" t="s">
        <v>19</v>
      </c>
      <c r="L945" s="11" t="s">
        <v>19</v>
      </c>
      <c r="M945" s="11" t="s">
        <v>19</v>
      </c>
      <c r="N945" s="11" t="s">
        <v>19</v>
      </c>
      <c r="O945" s="11" t="s">
        <v>499</v>
      </c>
      <c r="P945" s="11" t="s">
        <v>500</v>
      </c>
      <c r="Q945" s="11" t="s">
        <v>710</v>
      </c>
      <c r="R945" s="11" t="s">
        <v>56</v>
      </c>
      <c r="S945" s="20">
        <v>20</v>
      </c>
      <c r="T945" s="11" t="s">
        <v>21</v>
      </c>
      <c r="U945" s="11" t="s">
        <v>22</v>
      </c>
      <c r="V945" s="11" t="s">
        <v>22</v>
      </c>
      <c r="W945" s="11" t="s">
        <v>23</v>
      </c>
      <c r="X945" s="11" t="s">
        <v>31</v>
      </c>
      <c r="Y945">
        <v>315</v>
      </c>
      <c r="Z945" t="e">
        <f t="shared" si="32"/>
        <v>#REF!</v>
      </c>
    </row>
    <row r="946" spans="1:26" x14ac:dyDescent="0.35">
      <c r="A946" s="24" t="str">
        <f>+IF(B946&lt;&gt;'Terminal Handling Charge'!$B$3,"",IF(COUNTIF(B:B,B946)&gt;0,COUNTIF(B$3:B946,B946),""))</f>
        <v/>
      </c>
      <c r="B946" s="24" t="str">
        <f t="shared" si="31"/>
        <v>Terminal Handling Charge - DestinationFrance</v>
      </c>
      <c r="C946" s="24" t="s">
        <v>710</v>
      </c>
      <c r="D946" s="24" t="s">
        <v>747</v>
      </c>
      <c r="E946" s="1" t="s">
        <v>753</v>
      </c>
      <c r="F946" s="12" t="s">
        <v>31</v>
      </c>
      <c r="G946" s="13">
        <v>44866</v>
      </c>
      <c r="H946" s="11" t="s">
        <v>18</v>
      </c>
      <c r="I946" s="11" t="s">
        <v>18</v>
      </c>
      <c r="J946" s="11" t="s">
        <v>18</v>
      </c>
      <c r="K946" s="11" t="s">
        <v>19</v>
      </c>
      <c r="L946" s="11" t="s">
        <v>19</v>
      </c>
      <c r="M946" s="11" t="s">
        <v>19</v>
      </c>
      <c r="N946" s="11" t="s">
        <v>19</v>
      </c>
      <c r="O946" s="11" t="s">
        <v>499</v>
      </c>
      <c r="P946" s="11" t="s">
        <v>500</v>
      </c>
      <c r="Q946" s="11" t="s">
        <v>710</v>
      </c>
      <c r="R946" s="11" t="s">
        <v>30</v>
      </c>
      <c r="S946" s="20" t="s">
        <v>30</v>
      </c>
      <c r="T946" s="11" t="s">
        <v>21</v>
      </c>
      <c r="U946" s="11" t="s">
        <v>22</v>
      </c>
      <c r="V946" s="11" t="s">
        <v>22</v>
      </c>
      <c r="W946" s="11" t="s">
        <v>23</v>
      </c>
      <c r="X946" s="11" t="s">
        <v>31</v>
      </c>
      <c r="Y946">
        <v>240</v>
      </c>
      <c r="Z946" t="e">
        <f t="shared" si="32"/>
        <v>#REF!</v>
      </c>
    </row>
    <row r="947" spans="1:26" x14ac:dyDescent="0.35">
      <c r="A947" s="24" t="str">
        <f>+IF(B947&lt;&gt;'Terminal Handling Charge'!$B$3,"",IF(COUNTIF(B:B,B947)&gt;0,COUNTIF(B$3:B947,B947),""))</f>
        <v/>
      </c>
      <c r="B947" s="24" t="str">
        <f t="shared" si="31"/>
        <v>Terminal Handling Charge - DestinationFrance</v>
      </c>
      <c r="C947" s="24" t="s">
        <v>710</v>
      </c>
      <c r="D947" s="24" t="s">
        <v>747</v>
      </c>
      <c r="E947" s="1" t="s">
        <v>753</v>
      </c>
      <c r="F947" s="12" t="s">
        <v>31</v>
      </c>
      <c r="G947" s="13">
        <v>44866</v>
      </c>
      <c r="H947" s="11" t="s">
        <v>18</v>
      </c>
      <c r="I947" s="11" t="s">
        <v>18</v>
      </c>
      <c r="J947" s="11" t="s">
        <v>18</v>
      </c>
      <c r="K947" s="11" t="s">
        <v>19</v>
      </c>
      <c r="L947" s="11" t="s">
        <v>19</v>
      </c>
      <c r="M947" s="11" t="s">
        <v>19</v>
      </c>
      <c r="N947" s="11" t="s">
        <v>19</v>
      </c>
      <c r="O947" s="11" t="s">
        <v>499</v>
      </c>
      <c r="P947" s="11" t="s">
        <v>500</v>
      </c>
      <c r="Q947" s="11" t="s">
        <v>710</v>
      </c>
      <c r="R947" s="11" t="s">
        <v>27</v>
      </c>
      <c r="S947" s="20" t="s">
        <v>27</v>
      </c>
      <c r="T947" s="11" t="s">
        <v>28</v>
      </c>
      <c r="U947" s="11" t="s">
        <v>22</v>
      </c>
      <c r="V947" s="11" t="s">
        <v>22</v>
      </c>
      <c r="W947" s="11" t="s">
        <v>23</v>
      </c>
      <c r="X947" s="11" t="s">
        <v>31</v>
      </c>
      <c r="Y947">
        <v>350</v>
      </c>
      <c r="Z947" t="e">
        <f t="shared" si="32"/>
        <v>#REF!</v>
      </c>
    </row>
    <row r="948" spans="1:26" x14ac:dyDescent="0.35">
      <c r="A948" s="24" t="str">
        <f>+IF(B948&lt;&gt;'Terminal Handling Charge'!$B$3,"",IF(COUNTIF(B:B,B948)&gt;0,COUNTIF(B$3:B948,B948),""))</f>
        <v/>
      </c>
      <c r="B948" s="24" t="str">
        <f t="shared" si="31"/>
        <v>Terminal Handling Charge - DestinationFrance</v>
      </c>
      <c r="C948" s="24" t="s">
        <v>710</v>
      </c>
      <c r="D948" s="24" t="s">
        <v>747</v>
      </c>
      <c r="E948" s="1" t="s">
        <v>753</v>
      </c>
      <c r="F948" s="12" t="s">
        <v>31</v>
      </c>
      <c r="G948" s="13">
        <v>44866</v>
      </c>
      <c r="H948" s="11" t="s">
        <v>18</v>
      </c>
      <c r="I948" s="11" t="s">
        <v>18</v>
      </c>
      <c r="J948" s="11" t="s">
        <v>18</v>
      </c>
      <c r="K948" s="11" t="s">
        <v>19</v>
      </c>
      <c r="L948" s="11" t="s">
        <v>19</v>
      </c>
      <c r="M948" s="11" t="s">
        <v>19</v>
      </c>
      <c r="N948" s="11" t="s">
        <v>19</v>
      </c>
      <c r="O948" s="11" t="s">
        <v>499</v>
      </c>
      <c r="P948" s="11" t="s">
        <v>500</v>
      </c>
      <c r="Q948" s="11" t="s">
        <v>710</v>
      </c>
      <c r="R948" s="11" t="s">
        <v>61</v>
      </c>
      <c r="S948" s="20">
        <v>20</v>
      </c>
      <c r="T948" s="11" t="s">
        <v>738</v>
      </c>
      <c r="U948" s="11" t="s">
        <v>22</v>
      </c>
      <c r="V948" s="11" t="s">
        <v>22</v>
      </c>
      <c r="W948" s="11" t="s">
        <v>23</v>
      </c>
      <c r="X948" s="11" t="s">
        <v>31</v>
      </c>
      <c r="Y948">
        <v>315</v>
      </c>
      <c r="Z948" t="e">
        <f t="shared" si="32"/>
        <v>#REF!</v>
      </c>
    </row>
    <row r="949" spans="1:26" x14ac:dyDescent="0.35">
      <c r="A949" s="24" t="str">
        <f>+IF(B949&lt;&gt;'Terminal Handling Charge'!$B$3,"",IF(COUNTIF(B:B,B949)&gt;0,COUNTIF(B$3:B949,B949),""))</f>
        <v/>
      </c>
      <c r="B949" s="24" t="str">
        <f t="shared" si="31"/>
        <v>Terminal Handling Charge - DestinationFrance</v>
      </c>
      <c r="C949" s="24" t="s">
        <v>710</v>
      </c>
      <c r="D949" s="24" t="s">
        <v>747</v>
      </c>
      <c r="E949" s="1" t="s">
        <v>753</v>
      </c>
      <c r="F949" s="12" t="s">
        <v>31</v>
      </c>
      <c r="G949" s="13">
        <v>44866</v>
      </c>
      <c r="H949" s="11" t="s">
        <v>18</v>
      </c>
      <c r="I949" s="11" t="s">
        <v>18</v>
      </c>
      <c r="J949" s="11" t="s">
        <v>18</v>
      </c>
      <c r="K949" s="11" t="s">
        <v>19</v>
      </c>
      <c r="L949" s="11" t="s">
        <v>19</v>
      </c>
      <c r="M949" s="11" t="s">
        <v>19</v>
      </c>
      <c r="N949" s="11" t="s">
        <v>19</v>
      </c>
      <c r="O949" s="11" t="s">
        <v>499</v>
      </c>
      <c r="P949" s="11" t="s">
        <v>500</v>
      </c>
      <c r="Q949" s="11" t="s">
        <v>710</v>
      </c>
      <c r="R949" s="11" t="s">
        <v>77</v>
      </c>
      <c r="S949" s="20">
        <v>20</v>
      </c>
      <c r="T949" s="11" t="s">
        <v>738</v>
      </c>
      <c r="U949" s="11" t="s">
        <v>22</v>
      </c>
      <c r="V949" s="11" t="s">
        <v>22</v>
      </c>
      <c r="W949" s="11" t="s">
        <v>23</v>
      </c>
      <c r="X949" s="11" t="s">
        <v>31</v>
      </c>
      <c r="Y949">
        <v>315</v>
      </c>
      <c r="Z949" t="e">
        <f t="shared" si="32"/>
        <v>#REF!</v>
      </c>
    </row>
    <row r="950" spans="1:26" x14ac:dyDescent="0.35">
      <c r="A950" s="24" t="str">
        <f>+IF(B950&lt;&gt;'Terminal Handling Charge'!$B$3,"",IF(COUNTIF(B:B,B950)&gt;0,COUNTIF(B$3:B950,B950),""))</f>
        <v/>
      </c>
      <c r="B950" s="24" t="str">
        <f t="shared" si="31"/>
        <v>Terminal Handling Charge - DestinationFrance</v>
      </c>
      <c r="C950" s="24" t="s">
        <v>710</v>
      </c>
      <c r="D950" s="24" t="s">
        <v>747</v>
      </c>
      <c r="E950" s="1" t="s">
        <v>753</v>
      </c>
      <c r="F950" s="12" t="s">
        <v>31</v>
      </c>
      <c r="G950" s="13">
        <v>44866</v>
      </c>
      <c r="H950" s="11" t="s">
        <v>18</v>
      </c>
      <c r="I950" s="11" t="s">
        <v>18</v>
      </c>
      <c r="J950" s="11" t="s">
        <v>18</v>
      </c>
      <c r="K950" s="11" t="s">
        <v>19</v>
      </c>
      <c r="L950" s="11" t="s">
        <v>19</v>
      </c>
      <c r="M950" s="11" t="s">
        <v>19</v>
      </c>
      <c r="N950" s="11" t="s">
        <v>19</v>
      </c>
      <c r="O950" s="11" t="s">
        <v>499</v>
      </c>
      <c r="P950" s="11" t="s">
        <v>500</v>
      </c>
      <c r="Q950" s="11" t="s">
        <v>710</v>
      </c>
      <c r="R950" s="11" t="s">
        <v>59</v>
      </c>
      <c r="S950" s="20">
        <v>20</v>
      </c>
      <c r="T950" s="11" t="s">
        <v>738</v>
      </c>
      <c r="U950" s="11" t="s">
        <v>22</v>
      </c>
      <c r="V950" s="11" t="s">
        <v>22</v>
      </c>
      <c r="W950" s="11" t="s">
        <v>23</v>
      </c>
      <c r="X950" s="11" t="s">
        <v>31</v>
      </c>
      <c r="Y950">
        <v>315</v>
      </c>
      <c r="Z950" t="e">
        <f t="shared" si="32"/>
        <v>#REF!</v>
      </c>
    </row>
    <row r="951" spans="1:26" x14ac:dyDescent="0.35">
      <c r="A951" s="24" t="str">
        <f>+IF(B951&lt;&gt;'Terminal Handling Charge'!$B$3,"",IF(COUNTIF(B:B,B951)&gt;0,COUNTIF(B$3:B951,B951),""))</f>
        <v/>
      </c>
      <c r="B951" s="24" t="str">
        <f t="shared" si="31"/>
        <v>Terminal Handling Charge - DestinationFrance</v>
      </c>
      <c r="C951" s="24" t="s">
        <v>710</v>
      </c>
      <c r="D951" s="24" t="s">
        <v>747</v>
      </c>
      <c r="E951" s="1" t="s">
        <v>753</v>
      </c>
      <c r="F951" s="12" t="s">
        <v>31</v>
      </c>
      <c r="G951" s="13">
        <v>44866</v>
      </c>
      <c r="H951" s="11" t="s">
        <v>18</v>
      </c>
      <c r="I951" s="11" t="s">
        <v>18</v>
      </c>
      <c r="J951" s="11" t="s">
        <v>18</v>
      </c>
      <c r="K951" s="11" t="s">
        <v>19</v>
      </c>
      <c r="L951" s="11" t="s">
        <v>19</v>
      </c>
      <c r="M951" s="11" t="s">
        <v>19</v>
      </c>
      <c r="N951" s="11" t="s">
        <v>19</v>
      </c>
      <c r="O951" s="11" t="s">
        <v>499</v>
      </c>
      <c r="P951" s="11" t="s">
        <v>500</v>
      </c>
      <c r="Q951" s="11" t="s">
        <v>710</v>
      </c>
      <c r="R951" s="11" t="s">
        <v>63</v>
      </c>
      <c r="S951" s="20">
        <v>20</v>
      </c>
      <c r="T951" s="11" t="s">
        <v>738</v>
      </c>
      <c r="U951" s="11" t="s">
        <v>22</v>
      </c>
      <c r="V951" s="11" t="s">
        <v>22</v>
      </c>
      <c r="W951" s="11" t="s">
        <v>23</v>
      </c>
      <c r="X951" s="11" t="s">
        <v>31</v>
      </c>
      <c r="Y951">
        <v>315</v>
      </c>
      <c r="Z951" t="e">
        <f t="shared" si="32"/>
        <v>#REF!</v>
      </c>
    </row>
    <row r="952" spans="1:26" x14ac:dyDescent="0.35">
      <c r="A952" s="24" t="str">
        <f>+IF(B952&lt;&gt;'Terminal Handling Charge'!$B$3,"",IF(COUNTIF(B:B,B952)&gt;0,COUNTIF(B$3:B952,B952),""))</f>
        <v/>
      </c>
      <c r="B952" s="24" t="str">
        <f t="shared" si="31"/>
        <v>Terminal Handling Charge - DestinationFrance</v>
      </c>
      <c r="C952" s="24" t="s">
        <v>710</v>
      </c>
      <c r="D952" s="24" t="s">
        <v>747</v>
      </c>
      <c r="E952" s="1" t="s">
        <v>753</v>
      </c>
      <c r="F952" s="12" t="s">
        <v>31</v>
      </c>
      <c r="G952" s="13">
        <v>44866</v>
      </c>
      <c r="H952" s="11" t="s">
        <v>18</v>
      </c>
      <c r="I952" s="11" t="s">
        <v>18</v>
      </c>
      <c r="J952" s="11" t="s">
        <v>18</v>
      </c>
      <c r="K952" s="11" t="s">
        <v>19</v>
      </c>
      <c r="L952" s="11" t="s">
        <v>19</v>
      </c>
      <c r="M952" s="11" t="s">
        <v>19</v>
      </c>
      <c r="N952" s="11" t="s">
        <v>19</v>
      </c>
      <c r="O952" s="11" t="s">
        <v>499</v>
      </c>
      <c r="P952" s="11" t="s">
        <v>500</v>
      </c>
      <c r="Q952" s="11" t="s">
        <v>710</v>
      </c>
      <c r="R952" s="11" t="s">
        <v>33</v>
      </c>
      <c r="S952" s="20">
        <v>40</v>
      </c>
      <c r="T952" s="11" t="s">
        <v>738</v>
      </c>
      <c r="U952" s="11" t="s">
        <v>22</v>
      </c>
      <c r="V952" s="11" t="s">
        <v>22</v>
      </c>
      <c r="W952" s="11" t="s">
        <v>23</v>
      </c>
      <c r="X952" s="11" t="s">
        <v>31</v>
      </c>
      <c r="Y952">
        <v>315</v>
      </c>
      <c r="Z952" t="e">
        <f t="shared" si="32"/>
        <v>#REF!</v>
      </c>
    </row>
    <row r="953" spans="1:26" x14ac:dyDescent="0.35">
      <c r="A953" s="24" t="str">
        <f>+IF(B953&lt;&gt;'Terminal Handling Charge'!$B$3,"",IF(COUNTIF(B:B,B953)&gt;0,COUNTIF(B$3:B953,B953),""))</f>
        <v/>
      </c>
      <c r="B953" s="24" t="str">
        <f t="shared" si="31"/>
        <v>Terminal Handling Charge - DestinationFrance</v>
      </c>
      <c r="C953" s="24" t="s">
        <v>710</v>
      </c>
      <c r="D953" s="24" t="s">
        <v>747</v>
      </c>
      <c r="E953" s="1" t="s">
        <v>753</v>
      </c>
      <c r="F953" s="12" t="s">
        <v>31</v>
      </c>
      <c r="G953" s="13">
        <v>44866</v>
      </c>
      <c r="H953" s="11" t="s">
        <v>18</v>
      </c>
      <c r="I953" s="11" t="s">
        <v>18</v>
      </c>
      <c r="J953" s="11" t="s">
        <v>18</v>
      </c>
      <c r="K953" s="11" t="s">
        <v>19</v>
      </c>
      <c r="L953" s="11" t="s">
        <v>19</v>
      </c>
      <c r="M953" s="11" t="s">
        <v>19</v>
      </c>
      <c r="N953" s="11" t="s">
        <v>19</v>
      </c>
      <c r="O953" s="11" t="s">
        <v>499</v>
      </c>
      <c r="P953" s="11" t="s">
        <v>500</v>
      </c>
      <c r="Q953" s="11" t="s">
        <v>710</v>
      </c>
      <c r="R953" s="11" t="s">
        <v>60</v>
      </c>
      <c r="S953" s="20">
        <v>40</v>
      </c>
      <c r="T953" s="11" t="s">
        <v>738</v>
      </c>
      <c r="U953" s="11" t="s">
        <v>22</v>
      </c>
      <c r="V953" s="11" t="s">
        <v>22</v>
      </c>
      <c r="W953" s="11" t="s">
        <v>23</v>
      </c>
      <c r="X953" s="11" t="s">
        <v>31</v>
      </c>
      <c r="Y953">
        <v>315</v>
      </c>
      <c r="Z953" t="e">
        <f t="shared" si="32"/>
        <v>#REF!</v>
      </c>
    </row>
    <row r="954" spans="1:26" x14ac:dyDescent="0.35">
      <c r="A954" s="24" t="str">
        <f>+IF(B954&lt;&gt;'Terminal Handling Charge'!$B$3,"",IF(COUNTIF(B:B,B954)&gt;0,COUNTIF(B$3:B954,B954),""))</f>
        <v/>
      </c>
      <c r="B954" s="24" t="str">
        <f t="shared" si="31"/>
        <v>Terminal Handling Charge - DestinationFrance</v>
      </c>
      <c r="C954" s="24" t="s">
        <v>710</v>
      </c>
      <c r="D954" s="24" t="s">
        <v>747</v>
      </c>
      <c r="E954" s="1" t="s">
        <v>753</v>
      </c>
      <c r="F954" s="12" t="s">
        <v>31</v>
      </c>
      <c r="G954" s="13">
        <v>44866</v>
      </c>
      <c r="H954" s="11" t="s">
        <v>18</v>
      </c>
      <c r="I954" s="11" t="s">
        <v>18</v>
      </c>
      <c r="J954" s="11" t="s">
        <v>18</v>
      </c>
      <c r="K954" s="11" t="s">
        <v>19</v>
      </c>
      <c r="L954" s="11" t="s">
        <v>19</v>
      </c>
      <c r="M954" s="11" t="s">
        <v>19</v>
      </c>
      <c r="N954" s="11" t="s">
        <v>19</v>
      </c>
      <c r="O954" s="11" t="s">
        <v>499</v>
      </c>
      <c r="P954" s="11" t="s">
        <v>500</v>
      </c>
      <c r="Q954" s="11" t="s">
        <v>710</v>
      </c>
      <c r="R954" s="11" t="s">
        <v>64</v>
      </c>
      <c r="S954" s="20">
        <v>40</v>
      </c>
      <c r="T954" s="11" t="s">
        <v>738</v>
      </c>
      <c r="U954" s="11" t="s">
        <v>22</v>
      </c>
      <c r="V954" s="11" t="s">
        <v>22</v>
      </c>
      <c r="W954" s="11" t="s">
        <v>23</v>
      </c>
      <c r="X954" s="11" t="s">
        <v>31</v>
      </c>
      <c r="Y954">
        <v>315</v>
      </c>
      <c r="Z954" t="e">
        <f t="shared" si="32"/>
        <v>#REF!</v>
      </c>
    </row>
    <row r="955" spans="1:26" x14ac:dyDescent="0.35">
      <c r="A955" s="24" t="str">
        <f>+IF(B955&lt;&gt;'Terminal Handling Charge'!$B$3,"",IF(COUNTIF(B:B,B955)&gt;0,COUNTIF(B$3:B955,B955),""))</f>
        <v/>
      </c>
      <c r="B955" s="24" t="str">
        <f t="shared" si="31"/>
        <v>Terminal Handling Charge - DestinationFrance</v>
      </c>
      <c r="C955" s="24" t="s">
        <v>710</v>
      </c>
      <c r="D955" s="24" t="s">
        <v>747</v>
      </c>
      <c r="E955" s="1" t="s">
        <v>753</v>
      </c>
      <c r="F955" s="12" t="s">
        <v>31</v>
      </c>
      <c r="G955" s="13">
        <v>44866</v>
      </c>
      <c r="H955" s="11" t="s">
        <v>18</v>
      </c>
      <c r="I955" s="11" t="s">
        <v>18</v>
      </c>
      <c r="J955" s="11" t="s">
        <v>18</v>
      </c>
      <c r="K955" s="11" t="s">
        <v>19</v>
      </c>
      <c r="L955" s="11" t="s">
        <v>19</v>
      </c>
      <c r="M955" s="11" t="s">
        <v>19</v>
      </c>
      <c r="N955" s="11" t="s">
        <v>19</v>
      </c>
      <c r="O955" s="11" t="s">
        <v>499</v>
      </c>
      <c r="P955" s="11" t="s">
        <v>500</v>
      </c>
      <c r="Q955" s="11" t="s">
        <v>710</v>
      </c>
      <c r="R955" s="11" t="s">
        <v>58</v>
      </c>
      <c r="S955" s="20">
        <v>40</v>
      </c>
      <c r="T955" s="11" t="s">
        <v>738</v>
      </c>
      <c r="U955" s="11" t="s">
        <v>22</v>
      </c>
      <c r="V955" s="11" t="s">
        <v>22</v>
      </c>
      <c r="W955" s="11" t="s">
        <v>23</v>
      </c>
      <c r="X955" s="11" t="s">
        <v>31</v>
      </c>
      <c r="Y955">
        <v>315</v>
      </c>
      <c r="Z955" t="e">
        <f t="shared" si="32"/>
        <v>#REF!</v>
      </c>
    </row>
    <row r="956" spans="1:26" x14ac:dyDescent="0.35">
      <c r="A956" s="24" t="str">
        <f>+IF(B956&lt;&gt;'Terminal Handling Charge'!$B$3,"",IF(COUNTIF(B:B,B956)&gt;0,COUNTIF(B$3:B956,B956),""))</f>
        <v/>
      </c>
      <c r="B956" s="24" t="str">
        <f t="shared" si="31"/>
        <v>Terminal Handling Charge - DestinationSlovakia</v>
      </c>
      <c r="C956" s="24" t="s">
        <v>706</v>
      </c>
      <c r="D956" s="24" t="s">
        <v>747</v>
      </c>
      <c r="E956" s="1" t="s">
        <v>750</v>
      </c>
      <c r="F956" s="12" t="s">
        <v>31</v>
      </c>
      <c r="G956" s="13">
        <v>44866</v>
      </c>
      <c r="H956" s="11" t="s">
        <v>18</v>
      </c>
      <c r="I956" s="11" t="s">
        <v>18</v>
      </c>
      <c r="J956" s="11" t="s">
        <v>18</v>
      </c>
      <c r="K956" s="11" t="s">
        <v>19</v>
      </c>
      <c r="L956" s="11" t="s">
        <v>19</v>
      </c>
      <c r="M956" s="11" t="s">
        <v>19</v>
      </c>
      <c r="N956" s="11" t="s">
        <v>19</v>
      </c>
      <c r="O956" s="11" t="s">
        <v>230</v>
      </c>
      <c r="P956" s="11" t="s">
        <v>231</v>
      </c>
      <c r="Q956" s="11" t="s">
        <v>706</v>
      </c>
      <c r="R956" s="11" t="s">
        <v>30</v>
      </c>
      <c r="S956" s="20" t="s">
        <v>30</v>
      </c>
      <c r="T956" s="11" t="s">
        <v>34</v>
      </c>
      <c r="U956" s="11" t="s">
        <v>22</v>
      </c>
      <c r="V956" s="11" t="s">
        <v>22</v>
      </c>
      <c r="W956" s="11" t="s">
        <v>23</v>
      </c>
      <c r="X956" s="11" t="s">
        <v>31</v>
      </c>
      <c r="Y956">
        <v>190</v>
      </c>
      <c r="Z956" t="e">
        <f t="shared" si="32"/>
        <v>#REF!</v>
      </c>
    </row>
    <row r="957" spans="1:26" x14ac:dyDescent="0.35">
      <c r="A957" s="24" t="str">
        <f>+IF(B957&lt;&gt;'Terminal Handling Charge'!$B$3,"",IF(COUNTIF(B:B,B957)&gt;0,COUNTIF(B$3:B957,B957),""))</f>
        <v/>
      </c>
      <c r="B957" s="24" t="str">
        <f t="shared" si="31"/>
        <v>Terminal Handling Charge - DestinationSlovakia</v>
      </c>
      <c r="C957" s="24" t="s">
        <v>706</v>
      </c>
      <c r="D957" s="24" t="s">
        <v>747</v>
      </c>
      <c r="E957" s="1" t="s">
        <v>750</v>
      </c>
      <c r="F957" s="12" t="s">
        <v>31</v>
      </c>
      <c r="G957" s="13">
        <v>44866</v>
      </c>
      <c r="H957" s="11" t="s">
        <v>18</v>
      </c>
      <c r="I957" s="11" t="s">
        <v>18</v>
      </c>
      <c r="J957" s="11" t="s">
        <v>18</v>
      </c>
      <c r="K957" s="11" t="s">
        <v>19</v>
      </c>
      <c r="L957" s="11" t="s">
        <v>19</v>
      </c>
      <c r="M957" s="11" t="s">
        <v>19</v>
      </c>
      <c r="N957" s="11" t="s">
        <v>19</v>
      </c>
      <c r="O957" s="11" t="s">
        <v>230</v>
      </c>
      <c r="P957" s="11" t="s">
        <v>231</v>
      </c>
      <c r="Q957" s="11" t="s">
        <v>706</v>
      </c>
      <c r="R957" s="11" t="s">
        <v>27</v>
      </c>
      <c r="S957" s="20" t="s">
        <v>27</v>
      </c>
      <c r="T957" s="11" t="s">
        <v>34</v>
      </c>
      <c r="U957" s="11" t="s">
        <v>22</v>
      </c>
      <c r="V957" s="11" t="s">
        <v>22</v>
      </c>
      <c r="W957" s="11" t="s">
        <v>23</v>
      </c>
      <c r="X957" s="11" t="s">
        <v>31</v>
      </c>
      <c r="Y957">
        <v>280</v>
      </c>
      <c r="Z957" t="e">
        <f t="shared" si="32"/>
        <v>#REF!</v>
      </c>
    </row>
    <row r="958" spans="1:26" x14ac:dyDescent="0.35">
      <c r="A958" s="24" t="str">
        <f>+IF(B958&lt;&gt;'Terminal Handling Charge'!$B$3,"",IF(COUNTIF(B:B,B958)&gt;0,COUNTIF(B$3:B958,B958),""))</f>
        <v/>
      </c>
      <c r="B958" s="24" t="str">
        <f t="shared" si="31"/>
        <v>Terminal Handling Charge - DestinationSlovakia</v>
      </c>
      <c r="C958" s="24" t="s">
        <v>706</v>
      </c>
      <c r="D958" s="24" t="s">
        <v>747</v>
      </c>
      <c r="E958" s="1" t="s">
        <v>750</v>
      </c>
      <c r="F958" s="12" t="s">
        <v>31</v>
      </c>
      <c r="G958" s="13">
        <v>44866</v>
      </c>
      <c r="H958" s="11" t="s">
        <v>18</v>
      </c>
      <c r="I958" s="11" t="s">
        <v>18</v>
      </c>
      <c r="J958" s="11" t="s">
        <v>18</v>
      </c>
      <c r="K958" s="11" t="s">
        <v>19</v>
      </c>
      <c r="L958" s="11" t="s">
        <v>19</v>
      </c>
      <c r="M958" s="11" t="s">
        <v>19</v>
      </c>
      <c r="N958" s="11" t="s">
        <v>19</v>
      </c>
      <c r="O958" s="11" t="s">
        <v>230</v>
      </c>
      <c r="P958" s="11" t="s">
        <v>231</v>
      </c>
      <c r="Q958" s="11" t="s">
        <v>706</v>
      </c>
      <c r="R958" s="11" t="s">
        <v>30</v>
      </c>
      <c r="S958" s="20" t="s">
        <v>30</v>
      </c>
      <c r="T958" s="11" t="s">
        <v>21</v>
      </c>
      <c r="U958" s="11" t="s">
        <v>22</v>
      </c>
      <c r="V958" s="11" t="s">
        <v>22</v>
      </c>
      <c r="W958" s="11" t="s">
        <v>23</v>
      </c>
      <c r="X958" s="11" t="s">
        <v>31</v>
      </c>
      <c r="Y958">
        <v>180</v>
      </c>
      <c r="Z958" t="e">
        <f t="shared" si="32"/>
        <v>#REF!</v>
      </c>
    </row>
    <row r="959" spans="1:26" x14ac:dyDescent="0.35">
      <c r="A959" s="24" t="str">
        <f>+IF(B959&lt;&gt;'Terminal Handling Charge'!$B$3,"",IF(COUNTIF(B:B,B959)&gt;0,COUNTIF(B$3:B959,B959),""))</f>
        <v/>
      </c>
      <c r="B959" s="24" t="str">
        <f t="shared" si="31"/>
        <v>Terminal Handling Charge - DestinationSlovakia</v>
      </c>
      <c r="C959" s="24" t="s">
        <v>706</v>
      </c>
      <c r="D959" s="24" t="s">
        <v>747</v>
      </c>
      <c r="E959" s="1" t="s">
        <v>750</v>
      </c>
      <c r="F959" s="12" t="s">
        <v>31</v>
      </c>
      <c r="G959" s="13">
        <v>44866</v>
      </c>
      <c r="H959" s="11" t="s">
        <v>18</v>
      </c>
      <c r="I959" s="11" t="s">
        <v>18</v>
      </c>
      <c r="J959" s="11" t="s">
        <v>18</v>
      </c>
      <c r="K959" s="11" t="s">
        <v>19</v>
      </c>
      <c r="L959" s="11" t="s">
        <v>19</v>
      </c>
      <c r="M959" s="11" t="s">
        <v>19</v>
      </c>
      <c r="N959" s="11" t="s">
        <v>19</v>
      </c>
      <c r="O959" s="11" t="s">
        <v>230</v>
      </c>
      <c r="P959" s="11" t="s">
        <v>231</v>
      </c>
      <c r="Q959" s="11" t="s">
        <v>706</v>
      </c>
      <c r="R959" s="11" t="s">
        <v>27</v>
      </c>
      <c r="S959" s="20" t="s">
        <v>27</v>
      </c>
      <c r="T959" s="11" t="s">
        <v>28</v>
      </c>
      <c r="U959" s="11" t="s">
        <v>22</v>
      </c>
      <c r="V959" s="11" t="s">
        <v>22</v>
      </c>
      <c r="W959" s="11" t="s">
        <v>23</v>
      </c>
      <c r="X959" s="11" t="s">
        <v>31</v>
      </c>
      <c r="Y959">
        <v>250</v>
      </c>
      <c r="Z959" t="e">
        <f t="shared" si="32"/>
        <v>#REF!</v>
      </c>
    </row>
    <row r="960" spans="1:26" x14ac:dyDescent="0.35">
      <c r="A960" s="24" t="str">
        <f>+IF(B960&lt;&gt;'Terminal Handling Charge'!$B$3,"",IF(COUNTIF(B:B,B960)&gt;0,COUNTIF(B$3:B960,B960),""))</f>
        <v/>
      </c>
      <c r="B960" s="24" t="str">
        <f t="shared" si="31"/>
        <v>Terminal Handling Charge - DestinationIreland</v>
      </c>
      <c r="C960" s="24" t="s">
        <v>711</v>
      </c>
      <c r="D960" s="24" t="s">
        <v>747</v>
      </c>
      <c r="E960" s="1" t="s">
        <v>176</v>
      </c>
      <c r="F960" s="12" t="s">
        <v>31</v>
      </c>
      <c r="G960" s="13">
        <v>44866</v>
      </c>
      <c r="H960" s="11" t="s">
        <v>18</v>
      </c>
      <c r="I960" s="11" t="s">
        <v>18</v>
      </c>
      <c r="J960" s="11" t="s">
        <v>18</v>
      </c>
      <c r="K960" s="11" t="s">
        <v>19</v>
      </c>
      <c r="L960" s="11" t="s">
        <v>19</v>
      </c>
      <c r="M960" s="11" t="s">
        <v>19</v>
      </c>
      <c r="N960" s="11" t="s">
        <v>19</v>
      </c>
      <c r="O960" s="11" t="s">
        <v>567</v>
      </c>
      <c r="P960" s="11" t="s">
        <v>568</v>
      </c>
      <c r="Q960" s="11" t="s">
        <v>711</v>
      </c>
      <c r="R960" s="11" t="s">
        <v>30</v>
      </c>
      <c r="S960" s="20" t="s">
        <v>30</v>
      </c>
      <c r="T960" s="11" t="s">
        <v>21</v>
      </c>
      <c r="U960" s="11" t="s">
        <v>22</v>
      </c>
      <c r="V960" s="11" t="s">
        <v>22</v>
      </c>
      <c r="W960" s="11" t="s">
        <v>23</v>
      </c>
      <c r="X960" s="11" t="s">
        <v>31</v>
      </c>
      <c r="Y960">
        <v>170</v>
      </c>
      <c r="Z960" t="e">
        <f t="shared" si="32"/>
        <v>#REF!</v>
      </c>
    </row>
    <row r="961" spans="1:26" x14ac:dyDescent="0.35">
      <c r="A961" s="24" t="str">
        <f>+IF(B961&lt;&gt;'Terminal Handling Charge'!$B$3,"",IF(COUNTIF(B:B,B961)&gt;0,COUNTIF(B$3:B961,B961),""))</f>
        <v/>
      </c>
      <c r="B961" s="24" t="str">
        <f t="shared" si="31"/>
        <v>Terminal Handling Charge - DestinationCuba</v>
      </c>
      <c r="C961" s="24" t="s">
        <v>161</v>
      </c>
      <c r="D961" s="24" t="s">
        <v>747</v>
      </c>
      <c r="E961" s="1" t="s">
        <v>101</v>
      </c>
      <c r="F961" s="12" t="s">
        <v>757</v>
      </c>
      <c r="G961" s="13">
        <v>44866</v>
      </c>
      <c r="H961" s="11" t="s">
        <v>18</v>
      </c>
      <c r="I961" s="11" t="s">
        <v>18</v>
      </c>
      <c r="J961" s="11" t="s">
        <v>18</v>
      </c>
      <c r="K961" s="11" t="s">
        <v>19</v>
      </c>
      <c r="L961" s="11" t="s">
        <v>19</v>
      </c>
      <c r="M961" s="11" t="s">
        <v>19</v>
      </c>
      <c r="N961" s="11" t="s">
        <v>19</v>
      </c>
      <c r="O961" s="11" t="s">
        <v>102</v>
      </c>
      <c r="P961" s="11" t="s">
        <v>161</v>
      </c>
      <c r="Q961" s="11" t="s">
        <v>161</v>
      </c>
      <c r="R961" s="11" t="s">
        <v>30</v>
      </c>
      <c r="S961" s="20" t="s">
        <v>30</v>
      </c>
      <c r="T961" s="11" t="s">
        <v>21</v>
      </c>
      <c r="U961" s="11" t="s">
        <v>22</v>
      </c>
      <c r="V961" s="11" t="s">
        <v>22</v>
      </c>
      <c r="W961" s="11" t="s">
        <v>23</v>
      </c>
      <c r="X961" s="11" t="s">
        <v>31</v>
      </c>
      <c r="Y961">
        <v>260</v>
      </c>
      <c r="Z961" t="e">
        <f>#REF!+1</f>
        <v>#REF!</v>
      </c>
    </row>
    <row r="962" spans="1:26" x14ac:dyDescent="0.35">
      <c r="A962" s="24" t="str">
        <f>+IF(B962&lt;&gt;'Terminal Handling Charge'!$B$3,"",IF(COUNTIF(B:B,B962)&gt;0,COUNTIF(B$3:B962,B962),""))</f>
        <v/>
      </c>
      <c r="B962" s="24" t="str">
        <f t="shared" si="31"/>
        <v>Terminal Handling Charge - DestinationCuba</v>
      </c>
      <c r="C962" s="24" t="s">
        <v>161</v>
      </c>
      <c r="D962" s="24" t="s">
        <v>747</v>
      </c>
      <c r="E962" s="1" t="s">
        <v>101</v>
      </c>
      <c r="F962" s="12" t="s">
        <v>757</v>
      </c>
      <c r="G962" s="13">
        <v>44866</v>
      </c>
      <c r="H962" s="11" t="s">
        <v>18</v>
      </c>
      <c r="I962" s="11" t="s">
        <v>18</v>
      </c>
      <c r="J962" s="11" t="s">
        <v>18</v>
      </c>
      <c r="K962" s="11" t="s">
        <v>19</v>
      </c>
      <c r="L962" s="11" t="s">
        <v>19</v>
      </c>
      <c r="M962" s="11" t="s">
        <v>19</v>
      </c>
      <c r="N962" s="11" t="s">
        <v>19</v>
      </c>
      <c r="O962" s="11" t="s">
        <v>102</v>
      </c>
      <c r="P962" s="11" t="s">
        <v>161</v>
      </c>
      <c r="Q962" s="11" t="s">
        <v>161</v>
      </c>
      <c r="R962" s="11" t="s">
        <v>27</v>
      </c>
      <c r="S962" s="20" t="s">
        <v>27</v>
      </c>
      <c r="T962" s="11" t="s">
        <v>28</v>
      </c>
      <c r="U962" s="11" t="s">
        <v>22</v>
      </c>
      <c r="V962" s="11" t="s">
        <v>22</v>
      </c>
      <c r="W962" s="11" t="s">
        <v>23</v>
      </c>
      <c r="X962" s="11" t="s">
        <v>31</v>
      </c>
      <c r="Y962">
        <v>300</v>
      </c>
      <c r="Z962" t="e">
        <f t="shared" si="32"/>
        <v>#REF!</v>
      </c>
    </row>
    <row r="963" spans="1:26" ht="29" x14ac:dyDescent="0.35">
      <c r="A963" s="24" t="str">
        <f>+IF(B963&lt;&gt;'Terminal Handling Charge'!$B$3,"",IF(COUNTIF(B:B,B963)&gt;0,COUNTIF(B$3:B963,B963),""))</f>
        <v/>
      </c>
      <c r="B963" s="24" t="str">
        <f t="shared" si="31"/>
        <v>Terminal Handling Charge - DestinationCroatia</v>
      </c>
      <c r="C963" s="24" t="s">
        <v>646</v>
      </c>
      <c r="D963" s="24" t="s">
        <v>747</v>
      </c>
      <c r="E963" s="1" t="s">
        <v>750</v>
      </c>
      <c r="F963" s="12" t="s">
        <v>31</v>
      </c>
      <c r="G963" s="13">
        <v>44866</v>
      </c>
      <c r="H963" s="11" t="s">
        <v>18</v>
      </c>
      <c r="I963" s="11" t="s">
        <v>18</v>
      </c>
      <c r="J963" s="11" t="s">
        <v>18</v>
      </c>
      <c r="K963" s="11" t="s">
        <v>19</v>
      </c>
      <c r="L963" s="11" t="s">
        <v>19</v>
      </c>
      <c r="M963" s="11" t="s">
        <v>19</v>
      </c>
      <c r="N963" s="11" t="s">
        <v>19</v>
      </c>
      <c r="O963" s="11" t="s">
        <v>186</v>
      </c>
      <c r="P963" s="11" t="s">
        <v>646</v>
      </c>
      <c r="Q963" s="11" t="s">
        <v>646</v>
      </c>
      <c r="R963" s="11" t="s">
        <v>78</v>
      </c>
      <c r="S963" s="20" t="s">
        <v>78</v>
      </c>
      <c r="T963" s="11" t="s">
        <v>34</v>
      </c>
      <c r="U963" s="11" t="s">
        <v>22</v>
      </c>
      <c r="V963" s="11" t="s">
        <v>22</v>
      </c>
      <c r="W963" s="11" t="s">
        <v>23</v>
      </c>
      <c r="X963" s="11" t="s">
        <v>31</v>
      </c>
      <c r="Y963">
        <v>240</v>
      </c>
      <c r="Z963" t="e">
        <f t="shared" si="32"/>
        <v>#REF!</v>
      </c>
    </row>
    <row r="964" spans="1:26" x14ac:dyDescent="0.35">
      <c r="A964" s="24" t="str">
        <f>+IF(B964&lt;&gt;'Terminal Handling Charge'!$B$3,"",IF(COUNTIF(B:B,B964)&gt;0,COUNTIF(B$3:B964,B964),""))</f>
        <v/>
      </c>
      <c r="B964" s="24" t="str">
        <f t="shared" si="31"/>
        <v>Terminal Handling Charge - DestinationCroatia</v>
      </c>
      <c r="C964" s="24" t="s">
        <v>646</v>
      </c>
      <c r="D964" s="24" t="s">
        <v>747</v>
      </c>
      <c r="E964" s="1" t="s">
        <v>750</v>
      </c>
      <c r="F964" s="12" t="s">
        <v>31</v>
      </c>
      <c r="G964" s="13">
        <v>44866</v>
      </c>
      <c r="H964" s="11" t="s">
        <v>18</v>
      </c>
      <c r="I964" s="11" t="s">
        <v>18</v>
      </c>
      <c r="J964" s="11" t="s">
        <v>18</v>
      </c>
      <c r="K964" s="11" t="s">
        <v>19</v>
      </c>
      <c r="L964" s="11" t="s">
        <v>19</v>
      </c>
      <c r="M964" s="11" t="s">
        <v>19</v>
      </c>
      <c r="N964" s="11" t="s">
        <v>19</v>
      </c>
      <c r="O964" s="11" t="s">
        <v>186</v>
      </c>
      <c r="P964" s="11" t="s">
        <v>646</v>
      </c>
      <c r="Q964" s="11" t="s">
        <v>646</v>
      </c>
      <c r="R964" s="11" t="s">
        <v>30</v>
      </c>
      <c r="S964" s="20" t="s">
        <v>30</v>
      </c>
      <c r="T964" s="11" t="s">
        <v>21</v>
      </c>
      <c r="U964" s="11" t="s">
        <v>22</v>
      </c>
      <c r="V964" s="11" t="s">
        <v>22</v>
      </c>
      <c r="W964" s="11" t="s">
        <v>23</v>
      </c>
      <c r="X964" s="11" t="s">
        <v>31</v>
      </c>
      <c r="Y964">
        <v>160</v>
      </c>
      <c r="Z964" t="e">
        <f t="shared" si="32"/>
        <v>#REF!</v>
      </c>
    </row>
    <row r="965" spans="1:26" x14ac:dyDescent="0.35">
      <c r="A965" s="24" t="str">
        <f>+IF(B965&lt;&gt;'Terminal Handling Charge'!$B$3,"",IF(COUNTIF(B:B,B965)&gt;0,COUNTIF(B$3:B965,B965),""))</f>
        <v/>
      </c>
      <c r="B965" s="24" t="str">
        <f t="shared" si="31"/>
        <v>Terminal Handling Charge - DestinationCroatia</v>
      </c>
      <c r="C965" s="24" t="s">
        <v>646</v>
      </c>
      <c r="D965" s="24" t="s">
        <v>747</v>
      </c>
      <c r="E965" s="1" t="s">
        <v>750</v>
      </c>
      <c r="F965" s="12" t="s">
        <v>31</v>
      </c>
      <c r="G965" s="13">
        <v>44866</v>
      </c>
      <c r="H965" s="11" t="s">
        <v>18</v>
      </c>
      <c r="I965" s="11" t="s">
        <v>18</v>
      </c>
      <c r="J965" s="11" t="s">
        <v>18</v>
      </c>
      <c r="K965" s="11" t="s">
        <v>19</v>
      </c>
      <c r="L965" s="11" t="s">
        <v>19</v>
      </c>
      <c r="M965" s="11" t="s">
        <v>19</v>
      </c>
      <c r="N965" s="11" t="s">
        <v>19</v>
      </c>
      <c r="O965" s="11" t="s">
        <v>186</v>
      </c>
      <c r="P965" s="11" t="s">
        <v>646</v>
      </c>
      <c r="Q965" s="11" t="s">
        <v>646</v>
      </c>
      <c r="R965" s="11" t="s">
        <v>27</v>
      </c>
      <c r="S965" s="20" t="s">
        <v>27</v>
      </c>
      <c r="T965" s="11" t="s">
        <v>28</v>
      </c>
      <c r="U965" s="11" t="s">
        <v>22</v>
      </c>
      <c r="V965" s="11" t="s">
        <v>22</v>
      </c>
      <c r="W965" s="11" t="s">
        <v>23</v>
      </c>
      <c r="X965" s="11" t="s">
        <v>31</v>
      </c>
      <c r="Y965">
        <v>200</v>
      </c>
      <c r="Z965" t="e">
        <f t="shared" si="32"/>
        <v>#REF!</v>
      </c>
    </row>
    <row r="966" spans="1:26" x14ac:dyDescent="0.35">
      <c r="A966" s="24" t="str">
        <f>+IF(B966&lt;&gt;'Terminal Handling Charge'!$B$3,"",IF(COUNTIF(B:B,B966)&gt;0,COUNTIF(B$3:B966,B966),""))</f>
        <v/>
      </c>
      <c r="B966" s="24" t="str">
        <f t="shared" si="31"/>
        <v>Terminal Handling Charge - DestinationChile</v>
      </c>
      <c r="C966" s="24" t="s">
        <v>724</v>
      </c>
      <c r="D966" s="24" t="s">
        <v>747</v>
      </c>
      <c r="E966" s="1" t="s">
        <v>227</v>
      </c>
      <c r="F966" s="12" t="s">
        <v>757</v>
      </c>
      <c r="G966" s="13">
        <v>44866</v>
      </c>
      <c r="H966" s="11" t="s">
        <v>18</v>
      </c>
      <c r="I966" s="11" t="s">
        <v>18</v>
      </c>
      <c r="J966" s="11" t="s">
        <v>18</v>
      </c>
      <c r="K966" s="11" t="s">
        <v>19</v>
      </c>
      <c r="L966" s="11" t="s">
        <v>19</v>
      </c>
      <c r="M966" s="11" t="s">
        <v>19</v>
      </c>
      <c r="N966" s="11" t="s">
        <v>19</v>
      </c>
      <c r="O966" s="11" t="s">
        <v>479</v>
      </c>
      <c r="P966" s="11" t="s">
        <v>480</v>
      </c>
      <c r="Q966" s="11" t="s">
        <v>724</v>
      </c>
      <c r="R966" s="11" t="s">
        <v>30</v>
      </c>
      <c r="S966" s="20" t="s">
        <v>30</v>
      </c>
      <c r="T966" s="11" t="s">
        <v>21</v>
      </c>
      <c r="U966" s="11" t="s">
        <v>22</v>
      </c>
      <c r="V966" s="11" t="s">
        <v>22</v>
      </c>
      <c r="W966" s="11" t="s">
        <v>23</v>
      </c>
      <c r="X966" s="11" t="s">
        <v>24</v>
      </c>
      <c r="Y966">
        <v>140</v>
      </c>
      <c r="Z966" t="e">
        <f t="shared" si="32"/>
        <v>#REF!</v>
      </c>
    </row>
    <row r="967" spans="1:26" x14ac:dyDescent="0.35">
      <c r="A967" s="24" t="str">
        <f>+IF(B967&lt;&gt;'Terminal Handling Charge'!$B$3,"",IF(COUNTIF(B:B,B967)&gt;0,COUNTIF(B$3:B967,B967),""))</f>
        <v/>
      </c>
      <c r="B967" s="24" t="str">
        <f t="shared" si="31"/>
        <v>Terminal Handling Charge - DestinationChile</v>
      </c>
      <c r="C967" s="24" t="s">
        <v>724</v>
      </c>
      <c r="D967" s="24" t="s">
        <v>747</v>
      </c>
      <c r="E967" s="1" t="s">
        <v>227</v>
      </c>
      <c r="F967" s="12" t="s">
        <v>757</v>
      </c>
      <c r="G967" s="13">
        <v>44866</v>
      </c>
      <c r="H967" s="11" t="s">
        <v>18</v>
      </c>
      <c r="I967" s="11" t="s">
        <v>18</v>
      </c>
      <c r="J967" s="11" t="s">
        <v>18</v>
      </c>
      <c r="K967" s="11" t="s">
        <v>19</v>
      </c>
      <c r="L967" s="11" t="s">
        <v>19</v>
      </c>
      <c r="M967" s="11" t="s">
        <v>19</v>
      </c>
      <c r="N967" s="11" t="s">
        <v>19</v>
      </c>
      <c r="O967" s="11" t="s">
        <v>479</v>
      </c>
      <c r="P967" s="11" t="s">
        <v>480</v>
      </c>
      <c r="Q967" s="11" t="s">
        <v>724</v>
      </c>
      <c r="R967" s="11" t="s">
        <v>27</v>
      </c>
      <c r="S967" s="20" t="s">
        <v>27</v>
      </c>
      <c r="T967" s="11" t="s">
        <v>28</v>
      </c>
      <c r="U967" s="11" t="s">
        <v>22</v>
      </c>
      <c r="V967" s="11" t="s">
        <v>22</v>
      </c>
      <c r="W967" s="11" t="s">
        <v>23</v>
      </c>
      <c r="X967" s="11" t="s">
        <v>24</v>
      </c>
      <c r="Y967">
        <v>270</v>
      </c>
      <c r="Z967" t="e">
        <f t="shared" si="32"/>
        <v>#REF!</v>
      </c>
    </row>
    <row r="968" spans="1:26" x14ac:dyDescent="0.35">
      <c r="A968" s="24" t="str">
        <f>+IF(B968&lt;&gt;'Terminal Handling Charge'!$B$3,"",IF(COUNTIF(B:B,B968)&gt;0,COUNTIF(B$3:B968,B968),""))</f>
        <v/>
      </c>
      <c r="B968" s="24" t="str">
        <f t="shared" si="31"/>
        <v>Terminal Handling Charge - DestinationIreland</v>
      </c>
      <c r="C968" s="24" t="s">
        <v>711</v>
      </c>
      <c r="D968" s="24" t="s">
        <v>747</v>
      </c>
      <c r="E968" s="1" t="s">
        <v>176</v>
      </c>
      <c r="F968" s="12" t="s">
        <v>31</v>
      </c>
      <c r="G968" s="13">
        <v>44866</v>
      </c>
      <c r="H968" s="11" t="s">
        <v>18</v>
      </c>
      <c r="I968" s="11" t="s">
        <v>18</v>
      </c>
      <c r="J968" s="11" t="s">
        <v>18</v>
      </c>
      <c r="K968" s="11" t="s">
        <v>19</v>
      </c>
      <c r="L968" s="11" t="s">
        <v>19</v>
      </c>
      <c r="M968" s="11" t="s">
        <v>19</v>
      </c>
      <c r="N968" s="11" t="s">
        <v>19</v>
      </c>
      <c r="O968" s="11" t="s">
        <v>575</v>
      </c>
      <c r="P968" s="11" t="s">
        <v>576</v>
      </c>
      <c r="Q968" s="11" t="s">
        <v>711</v>
      </c>
      <c r="R968" s="11" t="s">
        <v>30</v>
      </c>
      <c r="S968" s="20" t="s">
        <v>30</v>
      </c>
      <c r="T968" s="11" t="s">
        <v>21</v>
      </c>
      <c r="U968" s="11" t="s">
        <v>22</v>
      </c>
      <c r="V968" s="11" t="s">
        <v>22</v>
      </c>
      <c r="W968" s="11" t="s">
        <v>23</v>
      </c>
      <c r="X968" s="11" t="s">
        <v>31</v>
      </c>
      <c r="Y968">
        <v>170</v>
      </c>
      <c r="Z968" t="e">
        <f t="shared" si="32"/>
        <v>#REF!</v>
      </c>
    </row>
    <row r="969" spans="1:26" ht="29" x14ac:dyDescent="0.35">
      <c r="A969" s="24" t="str">
        <f>+IF(B969&lt;&gt;'Terminal Handling Charge'!$B$3,"",IF(COUNTIF(B:B,B969)&gt;0,COUNTIF(B$3:B969,B969),""))</f>
        <v/>
      </c>
      <c r="B969" s="24" t="str">
        <f t="shared" si="31"/>
        <v>Terminal Handling Charge - DestinationNicaragua</v>
      </c>
      <c r="C969" s="24" t="s">
        <v>730</v>
      </c>
      <c r="D969" s="24" t="s">
        <v>747</v>
      </c>
      <c r="E969" s="1" t="s">
        <v>207</v>
      </c>
      <c r="F969" s="12" t="s">
        <v>757</v>
      </c>
      <c r="G969" s="13">
        <v>44866</v>
      </c>
      <c r="H969" s="11" t="s">
        <v>18</v>
      </c>
      <c r="I969" s="11" t="s">
        <v>18</v>
      </c>
      <c r="J969" s="11" t="s">
        <v>18</v>
      </c>
      <c r="K969" s="11" t="s">
        <v>19</v>
      </c>
      <c r="L969" s="11" t="s">
        <v>19</v>
      </c>
      <c r="M969" s="11" t="s">
        <v>19</v>
      </c>
      <c r="N969" s="11" t="s">
        <v>19</v>
      </c>
      <c r="O969" s="11" t="s">
        <v>265</v>
      </c>
      <c r="P969" s="11" t="s">
        <v>266</v>
      </c>
      <c r="Q969" s="11" t="s">
        <v>730</v>
      </c>
      <c r="R969" s="11" t="s">
        <v>78</v>
      </c>
      <c r="S969" s="20" t="s">
        <v>78</v>
      </c>
      <c r="T969" s="11" t="s">
        <v>32</v>
      </c>
      <c r="U969" s="11" t="s">
        <v>22</v>
      </c>
      <c r="V969" s="11" t="s">
        <v>22</v>
      </c>
      <c r="W969" s="11" t="s">
        <v>23</v>
      </c>
      <c r="X969" s="11" t="s">
        <v>24</v>
      </c>
      <c r="Y969">
        <v>155</v>
      </c>
      <c r="Z969" t="e">
        <f t="shared" si="32"/>
        <v>#REF!</v>
      </c>
    </row>
    <row r="970" spans="1:26" x14ac:dyDescent="0.35">
      <c r="A970" s="24" t="str">
        <f>+IF(B970&lt;&gt;'Terminal Handling Charge'!$B$3,"",IF(COUNTIF(B:B,B970)&gt;0,COUNTIF(B$3:B970,B970),""))</f>
        <v/>
      </c>
      <c r="B970" s="24" t="str">
        <f t="shared" si="31"/>
        <v>Terminal Handling Charge - DestinationNicaragua</v>
      </c>
      <c r="C970" s="24" t="s">
        <v>730</v>
      </c>
      <c r="D970" s="24" t="s">
        <v>747</v>
      </c>
      <c r="E970" s="1" t="s">
        <v>207</v>
      </c>
      <c r="F970" s="12" t="s">
        <v>757</v>
      </c>
      <c r="G970" s="13">
        <v>44866</v>
      </c>
      <c r="H970" s="11" t="s">
        <v>18</v>
      </c>
      <c r="I970" s="11" t="s">
        <v>18</v>
      </c>
      <c r="J970" s="11" t="s">
        <v>18</v>
      </c>
      <c r="K970" s="11" t="s">
        <v>19</v>
      </c>
      <c r="L970" s="11" t="s">
        <v>19</v>
      </c>
      <c r="M970" s="11" t="s">
        <v>19</v>
      </c>
      <c r="N970" s="11" t="s">
        <v>19</v>
      </c>
      <c r="O970" s="11" t="s">
        <v>265</v>
      </c>
      <c r="P970" s="11" t="s">
        <v>266</v>
      </c>
      <c r="Q970" s="11" t="s">
        <v>730</v>
      </c>
      <c r="R970" s="11" t="s">
        <v>40</v>
      </c>
      <c r="S970" s="20">
        <v>20</v>
      </c>
      <c r="T970" s="11" t="s">
        <v>21</v>
      </c>
      <c r="U970" s="11" t="s">
        <v>22</v>
      </c>
      <c r="V970" s="11" t="s">
        <v>22</v>
      </c>
      <c r="W970" s="11" t="s">
        <v>23</v>
      </c>
      <c r="X970" s="11" t="s">
        <v>24</v>
      </c>
      <c r="Y970">
        <v>155</v>
      </c>
      <c r="Z970" t="e">
        <f t="shared" si="32"/>
        <v>#REF!</v>
      </c>
    </row>
    <row r="971" spans="1:26" x14ac:dyDescent="0.35">
      <c r="A971" s="24" t="str">
        <f>+IF(B971&lt;&gt;'Terminal Handling Charge'!$B$3,"",IF(COUNTIF(B:B,B971)&gt;0,COUNTIF(B$3:B971,B971),""))</f>
        <v/>
      </c>
      <c r="B971" s="24" t="str">
        <f t="shared" si="31"/>
        <v>Terminal Handling Charge - DestinationNicaragua</v>
      </c>
      <c r="C971" s="24" t="s">
        <v>730</v>
      </c>
      <c r="D971" s="24" t="s">
        <v>747</v>
      </c>
      <c r="E971" s="1" t="s">
        <v>207</v>
      </c>
      <c r="F971" s="12" t="s">
        <v>757</v>
      </c>
      <c r="G971" s="13">
        <v>44866</v>
      </c>
      <c r="H971" s="11" t="s">
        <v>18</v>
      </c>
      <c r="I971" s="11" t="s">
        <v>18</v>
      </c>
      <c r="J971" s="11" t="s">
        <v>18</v>
      </c>
      <c r="K971" s="11" t="s">
        <v>19</v>
      </c>
      <c r="L971" s="11" t="s">
        <v>19</v>
      </c>
      <c r="M971" s="11" t="s">
        <v>19</v>
      </c>
      <c r="N971" s="11" t="s">
        <v>19</v>
      </c>
      <c r="O971" s="11" t="s">
        <v>265</v>
      </c>
      <c r="P971" s="11" t="s">
        <v>266</v>
      </c>
      <c r="Q971" s="11" t="s">
        <v>730</v>
      </c>
      <c r="R971" s="11" t="s">
        <v>20</v>
      </c>
      <c r="S971" s="20">
        <v>40</v>
      </c>
      <c r="T971" s="11" t="s">
        <v>21</v>
      </c>
      <c r="U971" s="11" t="s">
        <v>22</v>
      </c>
      <c r="V971" s="11" t="s">
        <v>22</v>
      </c>
      <c r="W971" s="11" t="s">
        <v>23</v>
      </c>
      <c r="X971" s="11" t="s">
        <v>24</v>
      </c>
      <c r="Y971">
        <v>155</v>
      </c>
      <c r="Z971" t="e">
        <f t="shared" si="32"/>
        <v>#REF!</v>
      </c>
    </row>
    <row r="972" spans="1:26" x14ac:dyDescent="0.35">
      <c r="A972" s="24" t="str">
        <f>+IF(B972&lt;&gt;'Terminal Handling Charge'!$B$3,"",IF(COUNTIF(B:B,B972)&gt;0,COUNTIF(B$3:B972,B972),""))</f>
        <v/>
      </c>
      <c r="B972" s="24" t="str">
        <f t="shared" si="31"/>
        <v>Terminal Handling Charge - DestinationRomania</v>
      </c>
      <c r="C972" s="24" t="s">
        <v>628</v>
      </c>
      <c r="D972" s="24" t="s">
        <v>747</v>
      </c>
      <c r="E972" s="1" t="s">
        <v>17</v>
      </c>
      <c r="F972" s="12" t="s">
        <v>31</v>
      </c>
      <c r="G972" s="13">
        <v>44866</v>
      </c>
      <c r="H972" s="11" t="s">
        <v>18</v>
      </c>
      <c r="I972" s="11" t="s">
        <v>18</v>
      </c>
      <c r="J972" s="11" t="s">
        <v>18</v>
      </c>
      <c r="K972" s="11" t="s">
        <v>19</v>
      </c>
      <c r="L972" s="11" t="s">
        <v>19</v>
      </c>
      <c r="M972" s="11" t="s">
        <v>19</v>
      </c>
      <c r="N972" s="11" t="s">
        <v>19</v>
      </c>
      <c r="O972" s="11" t="s">
        <v>145</v>
      </c>
      <c r="P972" s="11" t="s">
        <v>146</v>
      </c>
      <c r="Q972" s="11" t="s">
        <v>628</v>
      </c>
      <c r="R972" s="11" t="s">
        <v>762</v>
      </c>
      <c r="S972" s="20">
        <v>20</v>
      </c>
      <c r="T972" s="11" t="s">
        <v>34</v>
      </c>
      <c r="U972" s="11" t="s">
        <v>22</v>
      </c>
      <c r="V972" s="11" t="s">
        <v>22</v>
      </c>
      <c r="W972" s="11" t="s">
        <v>23</v>
      </c>
      <c r="X972" s="11" t="s">
        <v>24</v>
      </c>
      <c r="Y972">
        <v>400</v>
      </c>
      <c r="Z972" t="e">
        <f t="shared" si="32"/>
        <v>#REF!</v>
      </c>
    </row>
    <row r="973" spans="1:26" x14ac:dyDescent="0.35">
      <c r="A973" s="24" t="str">
        <f>+IF(B973&lt;&gt;'Terminal Handling Charge'!$B$3,"",IF(COUNTIF(B:B,B973)&gt;0,COUNTIF(B$3:B973,B973),""))</f>
        <v/>
      </c>
      <c r="B973" s="24" t="str">
        <f t="shared" si="31"/>
        <v>Terminal Handling Charge - DestinationRomania</v>
      </c>
      <c r="C973" s="24" t="s">
        <v>628</v>
      </c>
      <c r="D973" s="24" t="s">
        <v>747</v>
      </c>
      <c r="E973" s="1" t="s">
        <v>17</v>
      </c>
      <c r="F973" s="12" t="s">
        <v>31</v>
      </c>
      <c r="G973" s="13">
        <v>44866</v>
      </c>
      <c r="H973" s="11" t="s">
        <v>18</v>
      </c>
      <c r="I973" s="11" t="s">
        <v>18</v>
      </c>
      <c r="J973" s="11" t="s">
        <v>18</v>
      </c>
      <c r="K973" s="11" t="s">
        <v>19</v>
      </c>
      <c r="L973" s="11" t="s">
        <v>19</v>
      </c>
      <c r="M973" s="11" t="s">
        <v>19</v>
      </c>
      <c r="N973" s="11" t="s">
        <v>19</v>
      </c>
      <c r="O973" s="11" t="s">
        <v>145</v>
      </c>
      <c r="P973" s="11" t="s">
        <v>146</v>
      </c>
      <c r="Q973" s="11" t="s">
        <v>628</v>
      </c>
      <c r="R973" s="11" t="s">
        <v>40</v>
      </c>
      <c r="S973" s="20">
        <v>20</v>
      </c>
      <c r="T973" s="11" t="s">
        <v>34</v>
      </c>
      <c r="U973" s="11" t="s">
        <v>22</v>
      </c>
      <c r="V973" s="11" t="s">
        <v>22</v>
      </c>
      <c r="W973" s="11" t="s">
        <v>23</v>
      </c>
      <c r="X973" s="11" t="s">
        <v>24</v>
      </c>
      <c r="Y973">
        <v>335</v>
      </c>
      <c r="Z973" t="e">
        <f t="shared" si="32"/>
        <v>#REF!</v>
      </c>
    </row>
    <row r="974" spans="1:26" x14ac:dyDescent="0.35">
      <c r="A974" s="24" t="str">
        <f>+IF(B974&lt;&gt;'Terminal Handling Charge'!$B$3,"",IF(COUNTIF(B:B,B974)&gt;0,COUNTIF(B$3:B974,B974),""))</f>
        <v/>
      </c>
      <c r="B974" s="24" t="str">
        <f t="shared" si="31"/>
        <v>Terminal Handling Charge - DestinationRomania</v>
      </c>
      <c r="C974" s="24" t="s">
        <v>628</v>
      </c>
      <c r="D974" s="24" t="s">
        <v>747</v>
      </c>
      <c r="E974" s="1" t="s">
        <v>17</v>
      </c>
      <c r="F974" s="12" t="s">
        <v>31</v>
      </c>
      <c r="G974" s="13">
        <v>44866</v>
      </c>
      <c r="H974" s="11" t="s">
        <v>18</v>
      </c>
      <c r="I974" s="11" t="s">
        <v>18</v>
      </c>
      <c r="J974" s="11" t="s">
        <v>18</v>
      </c>
      <c r="K974" s="11" t="s">
        <v>19</v>
      </c>
      <c r="L974" s="11" t="s">
        <v>19</v>
      </c>
      <c r="M974" s="11" t="s">
        <v>19</v>
      </c>
      <c r="N974" s="11" t="s">
        <v>19</v>
      </c>
      <c r="O974" s="11" t="s">
        <v>145</v>
      </c>
      <c r="P974" s="11" t="s">
        <v>146</v>
      </c>
      <c r="Q974" s="11" t="s">
        <v>628</v>
      </c>
      <c r="R974" s="11" t="s">
        <v>20</v>
      </c>
      <c r="S974" s="20">
        <v>40</v>
      </c>
      <c r="T974" s="11" t="s">
        <v>34</v>
      </c>
      <c r="U974" s="11" t="s">
        <v>22</v>
      </c>
      <c r="V974" s="11" t="s">
        <v>22</v>
      </c>
      <c r="W974" s="11" t="s">
        <v>23</v>
      </c>
      <c r="X974" s="11" t="s">
        <v>24</v>
      </c>
      <c r="Y974">
        <v>375</v>
      </c>
      <c r="Z974" t="e">
        <f t="shared" si="32"/>
        <v>#REF!</v>
      </c>
    </row>
    <row r="975" spans="1:26" x14ac:dyDescent="0.35">
      <c r="A975" s="24" t="str">
        <f>+IF(B975&lt;&gt;'Terminal Handling Charge'!$B$3,"",IF(COUNTIF(B:B,B975)&gt;0,COUNTIF(B$3:B975,B975),""))</f>
        <v/>
      </c>
      <c r="B975" s="24" t="str">
        <f t="shared" si="31"/>
        <v>Terminal Handling Charge - DestinationRomania</v>
      </c>
      <c r="C975" s="24" t="s">
        <v>628</v>
      </c>
      <c r="D975" s="24" t="s">
        <v>747</v>
      </c>
      <c r="E975" s="1" t="s">
        <v>17</v>
      </c>
      <c r="F975" s="12" t="s">
        <v>31</v>
      </c>
      <c r="G975" s="13">
        <v>44866</v>
      </c>
      <c r="H975" s="11" t="s">
        <v>18</v>
      </c>
      <c r="I975" s="11" t="s">
        <v>18</v>
      </c>
      <c r="J975" s="11" t="s">
        <v>18</v>
      </c>
      <c r="K975" s="11" t="s">
        <v>19</v>
      </c>
      <c r="L975" s="11" t="s">
        <v>19</v>
      </c>
      <c r="M975" s="11" t="s">
        <v>19</v>
      </c>
      <c r="N975" s="11" t="s">
        <v>19</v>
      </c>
      <c r="O975" s="11" t="s">
        <v>145</v>
      </c>
      <c r="P975" s="11" t="s">
        <v>146</v>
      </c>
      <c r="Q975" s="11" t="s">
        <v>628</v>
      </c>
      <c r="R975" s="11" t="s">
        <v>38</v>
      </c>
      <c r="S975" s="20">
        <v>40</v>
      </c>
      <c r="T975" s="11" t="s">
        <v>34</v>
      </c>
      <c r="U975" s="11" t="s">
        <v>22</v>
      </c>
      <c r="V975" s="11" t="s">
        <v>22</v>
      </c>
      <c r="W975" s="11" t="s">
        <v>23</v>
      </c>
      <c r="X975" s="11" t="s">
        <v>24</v>
      </c>
      <c r="Y975">
        <v>400</v>
      </c>
      <c r="Z975" t="e">
        <f t="shared" si="32"/>
        <v>#REF!</v>
      </c>
    </row>
    <row r="976" spans="1:26" x14ac:dyDescent="0.35">
      <c r="A976" s="24" t="str">
        <f>+IF(B976&lt;&gt;'Terminal Handling Charge'!$B$3,"",IF(COUNTIF(B:B,B976)&gt;0,COUNTIF(B$3:B976,B976),""))</f>
        <v/>
      </c>
      <c r="B976" s="24" t="str">
        <f t="shared" si="31"/>
        <v>Terminal Handling Charge - DestinationRomania</v>
      </c>
      <c r="C976" s="24" t="s">
        <v>628</v>
      </c>
      <c r="D976" s="24" t="s">
        <v>747</v>
      </c>
      <c r="E976" s="1" t="s">
        <v>17</v>
      </c>
      <c r="F976" s="12" t="s">
        <v>31</v>
      </c>
      <c r="G976" s="13">
        <v>44866</v>
      </c>
      <c r="H976" s="11" t="s">
        <v>18</v>
      </c>
      <c r="I976" s="11" t="s">
        <v>18</v>
      </c>
      <c r="J976" s="11" t="s">
        <v>18</v>
      </c>
      <c r="K976" s="11" t="s">
        <v>19</v>
      </c>
      <c r="L976" s="11" t="s">
        <v>19</v>
      </c>
      <c r="M976" s="11" t="s">
        <v>19</v>
      </c>
      <c r="N976" s="11" t="s">
        <v>19</v>
      </c>
      <c r="O976" s="11" t="s">
        <v>145</v>
      </c>
      <c r="P976" s="11" t="s">
        <v>146</v>
      </c>
      <c r="Q976" s="11" t="s">
        <v>628</v>
      </c>
      <c r="R976" s="11" t="s">
        <v>65</v>
      </c>
      <c r="S976" s="20">
        <v>45</v>
      </c>
      <c r="T976" s="11" t="s">
        <v>34</v>
      </c>
      <c r="U976" s="11" t="s">
        <v>22</v>
      </c>
      <c r="V976" s="11" t="s">
        <v>22</v>
      </c>
      <c r="W976" s="11" t="s">
        <v>23</v>
      </c>
      <c r="X976" s="11" t="s">
        <v>24</v>
      </c>
      <c r="Y976">
        <v>375</v>
      </c>
      <c r="Z976" t="e">
        <f t="shared" si="32"/>
        <v>#REF!</v>
      </c>
    </row>
    <row r="977" spans="1:26" x14ac:dyDescent="0.35">
      <c r="A977" s="24" t="str">
        <f>+IF(B977&lt;&gt;'Terminal Handling Charge'!$B$3,"",IF(COUNTIF(B:B,B977)&gt;0,COUNTIF(B$3:B977,B977),""))</f>
        <v/>
      </c>
      <c r="B977" s="24" t="str">
        <f t="shared" si="31"/>
        <v>Terminal Handling Charge - DestinationRomania</v>
      </c>
      <c r="C977" s="24" t="s">
        <v>628</v>
      </c>
      <c r="D977" s="24" t="s">
        <v>747</v>
      </c>
      <c r="E977" s="1" t="s">
        <v>17</v>
      </c>
      <c r="F977" s="12" t="s">
        <v>31</v>
      </c>
      <c r="G977" s="13">
        <v>44866</v>
      </c>
      <c r="H977" s="11" t="s">
        <v>18</v>
      </c>
      <c r="I977" s="11" t="s">
        <v>18</v>
      </c>
      <c r="J977" s="11" t="s">
        <v>18</v>
      </c>
      <c r="K977" s="11" t="s">
        <v>19</v>
      </c>
      <c r="L977" s="11" t="s">
        <v>19</v>
      </c>
      <c r="M977" s="11" t="s">
        <v>19</v>
      </c>
      <c r="N977" s="11" t="s">
        <v>19</v>
      </c>
      <c r="O977" s="11" t="s">
        <v>145</v>
      </c>
      <c r="P977" s="11" t="s">
        <v>146</v>
      </c>
      <c r="Q977" s="11" t="s">
        <v>628</v>
      </c>
      <c r="R977" s="11" t="s">
        <v>40</v>
      </c>
      <c r="S977" s="20">
        <v>20</v>
      </c>
      <c r="T977" s="11" t="s">
        <v>21</v>
      </c>
      <c r="U977" s="11" t="s">
        <v>22</v>
      </c>
      <c r="V977" s="11" t="s">
        <v>22</v>
      </c>
      <c r="W977" s="11" t="s">
        <v>23</v>
      </c>
      <c r="X977" s="11" t="s">
        <v>24</v>
      </c>
      <c r="Y977">
        <v>400</v>
      </c>
      <c r="Z977" t="e">
        <f t="shared" si="32"/>
        <v>#REF!</v>
      </c>
    </row>
    <row r="978" spans="1:26" x14ac:dyDescent="0.35">
      <c r="A978" s="24" t="str">
        <f>+IF(B978&lt;&gt;'Terminal Handling Charge'!$B$3,"",IF(COUNTIF(B:B,B978)&gt;0,COUNTIF(B$3:B978,B978),""))</f>
        <v/>
      </c>
      <c r="B978" s="24" t="str">
        <f t="shared" si="31"/>
        <v>Terminal Handling Charge - DestinationRomania</v>
      </c>
      <c r="C978" s="24" t="s">
        <v>628</v>
      </c>
      <c r="D978" s="24" t="s">
        <v>747</v>
      </c>
      <c r="E978" s="1" t="s">
        <v>17</v>
      </c>
      <c r="F978" s="12" t="s">
        <v>31</v>
      </c>
      <c r="G978" s="13">
        <v>44866</v>
      </c>
      <c r="H978" s="11" t="s">
        <v>18</v>
      </c>
      <c r="I978" s="11" t="s">
        <v>18</v>
      </c>
      <c r="J978" s="11" t="s">
        <v>18</v>
      </c>
      <c r="K978" s="11" t="s">
        <v>19</v>
      </c>
      <c r="L978" s="11" t="s">
        <v>19</v>
      </c>
      <c r="M978" s="11" t="s">
        <v>19</v>
      </c>
      <c r="N978" s="11" t="s">
        <v>19</v>
      </c>
      <c r="O978" s="11" t="s">
        <v>145</v>
      </c>
      <c r="P978" s="11" t="s">
        <v>146</v>
      </c>
      <c r="Q978" s="11" t="s">
        <v>628</v>
      </c>
      <c r="R978" s="11" t="s">
        <v>20</v>
      </c>
      <c r="S978" s="20">
        <v>40</v>
      </c>
      <c r="T978" s="11" t="s">
        <v>21</v>
      </c>
      <c r="U978" s="11" t="s">
        <v>22</v>
      </c>
      <c r="V978" s="11" t="s">
        <v>22</v>
      </c>
      <c r="W978" s="11" t="s">
        <v>23</v>
      </c>
      <c r="X978" s="11" t="s">
        <v>24</v>
      </c>
      <c r="Y978">
        <v>375</v>
      </c>
      <c r="Z978" t="e">
        <f t="shared" si="32"/>
        <v>#REF!</v>
      </c>
    </row>
    <row r="979" spans="1:26" x14ac:dyDescent="0.35">
      <c r="A979" s="24" t="str">
        <f>+IF(B979&lt;&gt;'Terminal Handling Charge'!$B$3,"",IF(COUNTIF(B:B,B979)&gt;0,COUNTIF(B$3:B979,B979),""))</f>
        <v/>
      </c>
      <c r="B979" s="24" t="str">
        <f t="shared" si="31"/>
        <v>Terminal Handling Charge - DestinationRomania</v>
      </c>
      <c r="C979" s="24" t="s">
        <v>628</v>
      </c>
      <c r="D979" s="24" t="s">
        <v>747</v>
      </c>
      <c r="E979" s="1" t="s">
        <v>17</v>
      </c>
      <c r="F979" s="12" t="s">
        <v>31</v>
      </c>
      <c r="G979" s="13">
        <v>44866</v>
      </c>
      <c r="H979" s="11" t="s">
        <v>18</v>
      </c>
      <c r="I979" s="11" t="s">
        <v>18</v>
      </c>
      <c r="J979" s="11" t="s">
        <v>18</v>
      </c>
      <c r="K979" s="11" t="s">
        <v>19</v>
      </c>
      <c r="L979" s="11" t="s">
        <v>19</v>
      </c>
      <c r="M979" s="11" t="s">
        <v>19</v>
      </c>
      <c r="N979" s="11" t="s">
        <v>19</v>
      </c>
      <c r="O979" s="11" t="s">
        <v>145</v>
      </c>
      <c r="P979" s="11" t="s">
        <v>146</v>
      </c>
      <c r="Q979" s="11" t="s">
        <v>628</v>
      </c>
      <c r="R979" s="11" t="s">
        <v>65</v>
      </c>
      <c r="S979" s="20">
        <v>45</v>
      </c>
      <c r="T979" s="11" t="s">
        <v>21</v>
      </c>
      <c r="U979" s="11" t="s">
        <v>22</v>
      </c>
      <c r="V979" s="11" t="s">
        <v>22</v>
      </c>
      <c r="W979" s="11" t="s">
        <v>23</v>
      </c>
      <c r="X979" s="11" t="s">
        <v>24</v>
      </c>
      <c r="Y979">
        <v>375</v>
      </c>
      <c r="Z979" t="e">
        <f t="shared" si="32"/>
        <v>#REF!</v>
      </c>
    </row>
    <row r="980" spans="1:26" x14ac:dyDescent="0.35">
      <c r="A980" s="24" t="str">
        <f>+IF(B980&lt;&gt;'Terminal Handling Charge'!$B$3,"",IF(COUNTIF(B:B,B980)&gt;0,COUNTIF(B$3:B980,B980),""))</f>
        <v/>
      </c>
      <c r="B980" s="24" t="str">
        <f t="shared" si="31"/>
        <v>Terminal Handling Charge - DestinationRomania</v>
      </c>
      <c r="C980" s="24" t="s">
        <v>628</v>
      </c>
      <c r="D980" s="24" t="s">
        <v>747</v>
      </c>
      <c r="E980" s="1" t="s">
        <v>17</v>
      </c>
      <c r="F980" s="12" t="s">
        <v>31</v>
      </c>
      <c r="G980" s="13">
        <v>44866</v>
      </c>
      <c r="H980" s="11" t="s">
        <v>18</v>
      </c>
      <c r="I980" s="11" t="s">
        <v>18</v>
      </c>
      <c r="J980" s="11" t="s">
        <v>18</v>
      </c>
      <c r="K980" s="11" t="s">
        <v>19</v>
      </c>
      <c r="L980" s="11" t="s">
        <v>19</v>
      </c>
      <c r="M980" s="11" t="s">
        <v>19</v>
      </c>
      <c r="N980" s="11" t="s">
        <v>19</v>
      </c>
      <c r="O980" s="11" t="s">
        <v>145</v>
      </c>
      <c r="P980" s="11" t="s">
        <v>146</v>
      </c>
      <c r="Q980" s="11" t="s">
        <v>628</v>
      </c>
      <c r="R980" s="11" t="s">
        <v>762</v>
      </c>
      <c r="S980" s="20">
        <v>20</v>
      </c>
      <c r="T980" s="11" t="s">
        <v>28</v>
      </c>
      <c r="U980" s="11" t="s">
        <v>22</v>
      </c>
      <c r="V980" s="11" t="s">
        <v>22</v>
      </c>
      <c r="W980" s="11" t="s">
        <v>23</v>
      </c>
      <c r="X980" s="11" t="s">
        <v>24</v>
      </c>
      <c r="Y980">
        <v>400</v>
      </c>
      <c r="Z980" t="e">
        <f t="shared" si="32"/>
        <v>#REF!</v>
      </c>
    </row>
    <row r="981" spans="1:26" x14ac:dyDescent="0.35">
      <c r="A981" s="24" t="str">
        <f>+IF(B981&lt;&gt;'Terminal Handling Charge'!$B$3,"",IF(COUNTIF(B:B,B981)&gt;0,COUNTIF(B$3:B981,B981),""))</f>
        <v/>
      </c>
      <c r="B981" s="24" t="str">
        <f t="shared" si="31"/>
        <v>Terminal Handling Charge - DestinationRomania</v>
      </c>
      <c r="C981" s="24" t="s">
        <v>628</v>
      </c>
      <c r="D981" s="24" t="s">
        <v>747</v>
      </c>
      <c r="E981" s="1" t="s">
        <v>17</v>
      </c>
      <c r="F981" s="12" t="s">
        <v>31</v>
      </c>
      <c r="G981" s="13">
        <v>44866</v>
      </c>
      <c r="H981" s="11" t="s">
        <v>18</v>
      </c>
      <c r="I981" s="11" t="s">
        <v>18</v>
      </c>
      <c r="J981" s="11" t="s">
        <v>18</v>
      </c>
      <c r="K981" s="11" t="s">
        <v>19</v>
      </c>
      <c r="L981" s="11" t="s">
        <v>19</v>
      </c>
      <c r="M981" s="11" t="s">
        <v>19</v>
      </c>
      <c r="N981" s="11" t="s">
        <v>19</v>
      </c>
      <c r="O981" s="11" t="s">
        <v>145</v>
      </c>
      <c r="P981" s="11" t="s">
        <v>146</v>
      </c>
      <c r="Q981" s="11" t="s">
        <v>628</v>
      </c>
      <c r="R981" s="11" t="s">
        <v>38</v>
      </c>
      <c r="S981" s="20">
        <v>40</v>
      </c>
      <c r="T981" s="11" t="s">
        <v>28</v>
      </c>
      <c r="U981" s="11" t="s">
        <v>22</v>
      </c>
      <c r="V981" s="11" t="s">
        <v>22</v>
      </c>
      <c r="W981" s="11" t="s">
        <v>23</v>
      </c>
      <c r="X981" s="11" t="s">
        <v>24</v>
      </c>
      <c r="Y981">
        <v>400</v>
      </c>
      <c r="Z981" t="e">
        <f t="shared" si="32"/>
        <v>#REF!</v>
      </c>
    </row>
    <row r="982" spans="1:26" x14ac:dyDescent="0.35">
      <c r="A982" s="24" t="str">
        <f>+IF(B982&lt;&gt;'Terminal Handling Charge'!$B$3,"",IF(COUNTIF(B:B,B982)&gt;0,COUNTIF(B$3:B982,B982),""))</f>
        <v/>
      </c>
      <c r="B982" s="24" t="str">
        <f t="shared" si="31"/>
        <v>Terminal Handling Charge - DestinationArgentina</v>
      </c>
      <c r="C982" s="24" t="s">
        <v>697</v>
      </c>
      <c r="D982" s="24" t="s">
        <v>747</v>
      </c>
      <c r="E982" s="1" t="s">
        <v>55</v>
      </c>
      <c r="F982" s="12" t="s">
        <v>757</v>
      </c>
      <c r="G982" s="13">
        <v>44866</v>
      </c>
      <c r="H982" s="11" t="s">
        <v>18</v>
      </c>
      <c r="I982" s="11" t="s">
        <v>18</v>
      </c>
      <c r="J982" s="11" t="s">
        <v>18</v>
      </c>
      <c r="K982" s="11" t="s">
        <v>19</v>
      </c>
      <c r="L982" s="11" t="s">
        <v>19</v>
      </c>
      <c r="M982" s="11" t="s">
        <v>19</v>
      </c>
      <c r="N982" s="11" t="s">
        <v>19</v>
      </c>
      <c r="O982" s="11" t="s">
        <v>96</v>
      </c>
      <c r="P982" s="11" t="s">
        <v>97</v>
      </c>
      <c r="Q982" s="11" t="s">
        <v>697</v>
      </c>
      <c r="R982" s="11" t="s">
        <v>40</v>
      </c>
      <c r="S982" s="20">
        <v>20</v>
      </c>
      <c r="T982" s="11" t="s">
        <v>21</v>
      </c>
      <c r="U982" s="11" t="s">
        <v>22</v>
      </c>
      <c r="V982" s="11" t="s">
        <v>22</v>
      </c>
      <c r="W982" s="11" t="s">
        <v>23</v>
      </c>
      <c r="X982" s="11" t="s">
        <v>24</v>
      </c>
      <c r="Y982">
        <v>255</v>
      </c>
      <c r="Z982" t="e">
        <f t="shared" si="32"/>
        <v>#REF!</v>
      </c>
    </row>
    <row r="983" spans="1:26" x14ac:dyDescent="0.35">
      <c r="A983" s="24" t="str">
        <f>+IF(B983&lt;&gt;'Terminal Handling Charge'!$B$3,"",IF(COUNTIF(B:B,B983)&gt;0,COUNTIF(B$3:B983,B983),""))</f>
        <v/>
      </c>
      <c r="B983" s="24" t="str">
        <f t="shared" si="31"/>
        <v>Terminal Handling Charge - DestinationArgentina</v>
      </c>
      <c r="C983" s="24" t="s">
        <v>697</v>
      </c>
      <c r="D983" s="24" t="s">
        <v>747</v>
      </c>
      <c r="E983" s="1" t="s">
        <v>55</v>
      </c>
      <c r="F983" s="12" t="s">
        <v>757</v>
      </c>
      <c r="G983" s="13">
        <v>44866</v>
      </c>
      <c r="H983" s="11" t="s">
        <v>18</v>
      </c>
      <c r="I983" s="11" t="s">
        <v>18</v>
      </c>
      <c r="J983" s="11" t="s">
        <v>18</v>
      </c>
      <c r="K983" s="11" t="s">
        <v>19</v>
      </c>
      <c r="L983" s="11" t="s">
        <v>19</v>
      </c>
      <c r="M983" s="11" t="s">
        <v>19</v>
      </c>
      <c r="N983" s="11" t="s">
        <v>19</v>
      </c>
      <c r="O983" s="11" t="s">
        <v>96</v>
      </c>
      <c r="P983" s="11" t="s">
        <v>97</v>
      </c>
      <c r="Q983" s="11" t="s">
        <v>697</v>
      </c>
      <c r="R983" s="11" t="s">
        <v>20</v>
      </c>
      <c r="S983" s="20">
        <v>40</v>
      </c>
      <c r="T983" s="11" t="s">
        <v>21</v>
      </c>
      <c r="U983" s="11" t="s">
        <v>22</v>
      </c>
      <c r="V983" s="11" t="s">
        <v>22</v>
      </c>
      <c r="W983" s="11" t="s">
        <v>23</v>
      </c>
      <c r="X983" s="11" t="s">
        <v>24</v>
      </c>
      <c r="Y983">
        <v>275</v>
      </c>
      <c r="Z983" t="e">
        <f t="shared" si="32"/>
        <v>#REF!</v>
      </c>
    </row>
    <row r="984" spans="1:26" x14ac:dyDescent="0.35">
      <c r="A984" s="24" t="str">
        <f>+IF(B984&lt;&gt;'Terminal Handling Charge'!$B$3,"",IF(COUNTIF(B:B,B984)&gt;0,COUNTIF(B$3:B984,B984),""))</f>
        <v/>
      </c>
      <c r="B984" s="24" t="str">
        <f t="shared" si="31"/>
        <v>Terminal Handling Charge - DestinationArgentina</v>
      </c>
      <c r="C984" s="24" t="s">
        <v>697</v>
      </c>
      <c r="D984" s="24" t="s">
        <v>747</v>
      </c>
      <c r="E984" s="1" t="s">
        <v>55</v>
      </c>
      <c r="F984" s="12" t="s">
        <v>757</v>
      </c>
      <c r="G984" s="13">
        <v>44866</v>
      </c>
      <c r="H984" s="11" t="s">
        <v>18</v>
      </c>
      <c r="I984" s="11" t="s">
        <v>18</v>
      </c>
      <c r="J984" s="11" t="s">
        <v>18</v>
      </c>
      <c r="K984" s="11" t="s">
        <v>19</v>
      </c>
      <c r="L984" s="11" t="s">
        <v>19</v>
      </c>
      <c r="M984" s="11" t="s">
        <v>19</v>
      </c>
      <c r="N984" s="11" t="s">
        <v>19</v>
      </c>
      <c r="O984" s="11" t="s">
        <v>96</v>
      </c>
      <c r="P984" s="11" t="s">
        <v>97</v>
      </c>
      <c r="Q984" s="11" t="s">
        <v>697</v>
      </c>
      <c r="R984" s="11" t="s">
        <v>65</v>
      </c>
      <c r="S984" s="20">
        <v>45</v>
      </c>
      <c r="T984" s="11" t="s">
        <v>21</v>
      </c>
      <c r="U984" s="11" t="s">
        <v>22</v>
      </c>
      <c r="V984" s="11" t="s">
        <v>22</v>
      </c>
      <c r="W984" s="11" t="s">
        <v>23</v>
      </c>
      <c r="X984" s="11" t="s">
        <v>24</v>
      </c>
      <c r="Y984">
        <v>275</v>
      </c>
      <c r="Z984" t="e">
        <f t="shared" si="32"/>
        <v>#REF!</v>
      </c>
    </row>
    <row r="985" spans="1:26" x14ac:dyDescent="0.35">
      <c r="A985" s="24" t="str">
        <f>+IF(B985&lt;&gt;'Terminal Handling Charge'!$B$3,"",IF(COUNTIF(B:B,B985)&gt;0,COUNTIF(B$3:B985,B985),""))</f>
        <v/>
      </c>
      <c r="B985" s="24" t="str">
        <f t="shared" si="31"/>
        <v>Terminal Handling Charge - DestinationArgentina</v>
      </c>
      <c r="C985" s="24" t="s">
        <v>697</v>
      </c>
      <c r="D985" s="24" t="s">
        <v>747</v>
      </c>
      <c r="E985" s="1" t="s">
        <v>55</v>
      </c>
      <c r="F985" s="12" t="s">
        <v>757</v>
      </c>
      <c r="G985" s="13">
        <v>44866</v>
      </c>
      <c r="H985" s="11" t="s">
        <v>18</v>
      </c>
      <c r="I985" s="11" t="s">
        <v>18</v>
      </c>
      <c r="J985" s="11" t="s">
        <v>18</v>
      </c>
      <c r="K985" s="11" t="s">
        <v>19</v>
      </c>
      <c r="L985" s="11" t="s">
        <v>19</v>
      </c>
      <c r="M985" s="11" t="s">
        <v>19</v>
      </c>
      <c r="N985" s="11" t="s">
        <v>19</v>
      </c>
      <c r="O985" s="11" t="s">
        <v>96</v>
      </c>
      <c r="P985" s="11" t="s">
        <v>97</v>
      </c>
      <c r="Q985" s="11" t="s">
        <v>697</v>
      </c>
      <c r="R985" s="11" t="s">
        <v>762</v>
      </c>
      <c r="S985" s="20">
        <v>20</v>
      </c>
      <c r="T985" s="11" t="s">
        <v>28</v>
      </c>
      <c r="U985" s="11" t="s">
        <v>22</v>
      </c>
      <c r="V985" s="11" t="s">
        <v>22</v>
      </c>
      <c r="W985" s="11" t="s">
        <v>23</v>
      </c>
      <c r="X985" s="11" t="s">
        <v>24</v>
      </c>
      <c r="Y985">
        <v>315</v>
      </c>
      <c r="Z985" t="e">
        <f t="shared" si="32"/>
        <v>#REF!</v>
      </c>
    </row>
    <row r="986" spans="1:26" x14ac:dyDescent="0.35">
      <c r="A986" s="24" t="str">
        <f>+IF(B986&lt;&gt;'Terminal Handling Charge'!$B$3,"",IF(COUNTIF(B:B,B986)&gt;0,COUNTIF(B$3:B986,B986),""))</f>
        <v/>
      </c>
      <c r="B986" s="24" t="str">
        <f t="shared" si="31"/>
        <v>Terminal Handling Charge - DestinationArgentina</v>
      </c>
      <c r="C986" s="24" t="s">
        <v>697</v>
      </c>
      <c r="D986" s="24" t="s">
        <v>747</v>
      </c>
      <c r="E986" s="1" t="s">
        <v>55</v>
      </c>
      <c r="F986" s="12" t="s">
        <v>757</v>
      </c>
      <c r="G986" s="13">
        <v>44866</v>
      </c>
      <c r="H986" s="11" t="s">
        <v>18</v>
      </c>
      <c r="I986" s="11" t="s">
        <v>18</v>
      </c>
      <c r="J986" s="11" t="s">
        <v>18</v>
      </c>
      <c r="K986" s="11" t="s">
        <v>19</v>
      </c>
      <c r="L986" s="11" t="s">
        <v>19</v>
      </c>
      <c r="M986" s="11" t="s">
        <v>19</v>
      </c>
      <c r="N986" s="11" t="s">
        <v>19</v>
      </c>
      <c r="O986" s="11" t="s">
        <v>96</v>
      </c>
      <c r="P986" s="11" t="s">
        <v>97</v>
      </c>
      <c r="Q986" s="11" t="s">
        <v>697</v>
      </c>
      <c r="R986" s="11" t="s">
        <v>38</v>
      </c>
      <c r="S986" s="20">
        <v>40</v>
      </c>
      <c r="T986" s="11" t="s">
        <v>28</v>
      </c>
      <c r="U986" s="11" t="s">
        <v>22</v>
      </c>
      <c r="V986" s="11" t="s">
        <v>22</v>
      </c>
      <c r="W986" s="11" t="s">
        <v>23</v>
      </c>
      <c r="X986" s="11" t="s">
        <v>24</v>
      </c>
      <c r="Y986">
        <v>315</v>
      </c>
      <c r="Z986" t="e">
        <f t="shared" si="32"/>
        <v>#REF!</v>
      </c>
    </row>
    <row r="987" spans="1:26" x14ac:dyDescent="0.35">
      <c r="A987" s="24" t="str">
        <f>+IF(B987&lt;&gt;'Terminal Handling Charge'!$B$3,"",IF(COUNTIF(B:B,B987)&gt;0,COUNTIF(B$3:B987,B987),""))</f>
        <v/>
      </c>
      <c r="B987" s="24" t="str">
        <f t="shared" si="31"/>
        <v>Terminal Handling Charge - DestinationUruguay</v>
      </c>
      <c r="C987" s="24" t="s">
        <v>714</v>
      </c>
      <c r="D987" s="24" t="s">
        <v>747</v>
      </c>
      <c r="E987" s="1" t="s">
        <v>55</v>
      </c>
      <c r="F987" s="12" t="s">
        <v>757</v>
      </c>
      <c r="G987" s="13">
        <v>44866</v>
      </c>
      <c r="H987" s="11" t="s">
        <v>18</v>
      </c>
      <c r="I987" s="11" t="s">
        <v>18</v>
      </c>
      <c r="J987" s="11" t="s">
        <v>18</v>
      </c>
      <c r="K987" s="11" t="s">
        <v>19</v>
      </c>
      <c r="L987" s="11" t="s">
        <v>19</v>
      </c>
      <c r="M987" s="11" t="s">
        <v>19</v>
      </c>
      <c r="N987" s="11" t="s">
        <v>19</v>
      </c>
      <c r="O987" s="11" t="s">
        <v>338</v>
      </c>
      <c r="P987" s="11" t="s">
        <v>339</v>
      </c>
      <c r="Q987" s="11" t="s">
        <v>714</v>
      </c>
      <c r="R987" s="11" t="s">
        <v>40</v>
      </c>
      <c r="S987" s="20">
        <v>20</v>
      </c>
      <c r="T987" s="11" t="s">
        <v>21</v>
      </c>
      <c r="U987" s="11" t="s">
        <v>22</v>
      </c>
      <c r="V987" s="11" t="s">
        <v>22</v>
      </c>
      <c r="W987" s="11" t="s">
        <v>23</v>
      </c>
      <c r="X987" s="11" t="s">
        <v>24</v>
      </c>
      <c r="Y987">
        <v>305</v>
      </c>
      <c r="Z987" t="e">
        <f t="shared" si="32"/>
        <v>#REF!</v>
      </c>
    </row>
    <row r="988" spans="1:26" x14ac:dyDescent="0.35">
      <c r="A988" s="24" t="str">
        <f>+IF(B988&lt;&gt;'Terminal Handling Charge'!$B$3,"",IF(COUNTIF(B:B,B988)&gt;0,COUNTIF(B$3:B988,B988),""))</f>
        <v/>
      </c>
      <c r="B988" s="24" t="str">
        <f t="shared" si="31"/>
        <v>Terminal Handling Charge - DestinationUruguay</v>
      </c>
      <c r="C988" s="24" t="s">
        <v>714</v>
      </c>
      <c r="D988" s="24" t="s">
        <v>747</v>
      </c>
      <c r="E988" s="1" t="s">
        <v>55</v>
      </c>
      <c r="F988" s="12" t="s">
        <v>757</v>
      </c>
      <c r="G988" s="13">
        <v>44866</v>
      </c>
      <c r="H988" s="11" t="s">
        <v>18</v>
      </c>
      <c r="I988" s="11" t="s">
        <v>18</v>
      </c>
      <c r="J988" s="11" t="s">
        <v>18</v>
      </c>
      <c r="K988" s="11" t="s">
        <v>19</v>
      </c>
      <c r="L988" s="11" t="s">
        <v>19</v>
      </c>
      <c r="M988" s="11" t="s">
        <v>19</v>
      </c>
      <c r="N988" s="11" t="s">
        <v>19</v>
      </c>
      <c r="O988" s="11" t="s">
        <v>338</v>
      </c>
      <c r="P988" s="11" t="s">
        <v>339</v>
      </c>
      <c r="Q988" s="11" t="s">
        <v>714</v>
      </c>
      <c r="R988" s="11" t="s">
        <v>20</v>
      </c>
      <c r="S988" s="20">
        <v>40</v>
      </c>
      <c r="T988" s="11" t="s">
        <v>21</v>
      </c>
      <c r="U988" s="11" t="s">
        <v>22</v>
      </c>
      <c r="V988" s="11" t="s">
        <v>22</v>
      </c>
      <c r="W988" s="11" t="s">
        <v>23</v>
      </c>
      <c r="X988" s="11" t="s">
        <v>24</v>
      </c>
      <c r="Y988">
        <v>335</v>
      </c>
      <c r="Z988" t="e">
        <f t="shared" si="32"/>
        <v>#REF!</v>
      </c>
    </row>
    <row r="989" spans="1:26" x14ac:dyDescent="0.35">
      <c r="A989" s="24" t="str">
        <f>+IF(B989&lt;&gt;'Terminal Handling Charge'!$B$3,"",IF(COUNTIF(B:B,B989)&gt;0,COUNTIF(B$3:B989,B989),""))</f>
        <v/>
      </c>
      <c r="B989" s="24" t="str">
        <f t="shared" si="31"/>
        <v>Terminal Handling Charge - DestinationUruguay</v>
      </c>
      <c r="C989" s="24" t="s">
        <v>714</v>
      </c>
      <c r="D989" s="24" t="s">
        <v>747</v>
      </c>
      <c r="E989" s="1" t="s">
        <v>55</v>
      </c>
      <c r="F989" s="12" t="s">
        <v>757</v>
      </c>
      <c r="G989" s="13">
        <v>44866</v>
      </c>
      <c r="H989" s="11" t="s">
        <v>18</v>
      </c>
      <c r="I989" s="11" t="s">
        <v>18</v>
      </c>
      <c r="J989" s="11" t="s">
        <v>18</v>
      </c>
      <c r="K989" s="11" t="s">
        <v>19</v>
      </c>
      <c r="L989" s="11" t="s">
        <v>19</v>
      </c>
      <c r="M989" s="11" t="s">
        <v>19</v>
      </c>
      <c r="N989" s="11" t="s">
        <v>19</v>
      </c>
      <c r="O989" s="11" t="s">
        <v>338</v>
      </c>
      <c r="P989" s="11" t="s">
        <v>339</v>
      </c>
      <c r="Q989" s="11" t="s">
        <v>714</v>
      </c>
      <c r="R989" s="11" t="s">
        <v>65</v>
      </c>
      <c r="S989" s="20">
        <v>45</v>
      </c>
      <c r="T989" s="11" t="s">
        <v>21</v>
      </c>
      <c r="U989" s="11" t="s">
        <v>22</v>
      </c>
      <c r="V989" s="11" t="s">
        <v>22</v>
      </c>
      <c r="W989" s="11" t="s">
        <v>23</v>
      </c>
      <c r="X989" s="11" t="s">
        <v>24</v>
      </c>
      <c r="Y989">
        <v>335</v>
      </c>
      <c r="Z989" t="e">
        <f t="shared" si="32"/>
        <v>#REF!</v>
      </c>
    </row>
    <row r="990" spans="1:26" x14ac:dyDescent="0.35">
      <c r="A990" s="24" t="str">
        <f>+IF(B990&lt;&gt;'Terminal Handling Charge'!$B$3,"",IF(COUNTIF(B:B,B990)&gt;0,COUNTIF(B$3:B990,B990),""))</f>
        <v/>
      </c>
      <c r="B990" s="24" t="str">
        <f t="shared" si="31"/>
        <v>Terminal Handling Charge - DestinationUruguay</v>
      </c>
      <c r="C990" s="24" t="s">
        <v>714</v>
      </c>
      <c r="D990" s="24" t="s">
        <v>747</v>
      </c>
      <c r="E990" s="1" t="s">
        <v>55</v>
      </c>
      <c r="F990" s="12" t="s">
        <v>757</v>
      </c>
      <c r="G990" s="13">
        <v>44866</v>
      </c>
      <c r="H990" s="11" t="s">
        <v>18</v>
      </c>
      <c r="I990" s="11" t="s">
        <v>18</v>
      </c>
      <c r="J990" s="11" t="s">
        <v>18</v>
      </c>
      <c r="K990" s="11" t="s">
        <v>19</v>
      </c>
      <c r="L990" s="11" t="s">
        <v>19</v>
      </c>
      <c r="M990" s="11" t="s">
        <v>19</v>
      </c>
      <c r="N990" s="11" t="s">
        <v>19</v>
      </c>
      <c r="O990" s="11" t="s">
        <v>338</v>
      </c>
      <c r="P990" s="11" t="s">
        <v>339</v>
      </c>
      <c r="Q990" s="11" t="s">
        <v>714</v>
      </c>
      <c r="R990" s="11" t="s">
        <v>27</v>
      </c>
      <c r="S990" s="20" t="s">
        <v>27</v>
      </c>
      <c r="T990" s="11" t="s">
        <v>28</v>
      </c>
      <c r="U990" s="11" t="s">
        <v>22</v>
      </c>
      <c r="V990" s="11" t="s">
        <v>22</v>
      </c>
      <c r="W990" s="11" t="s">
        <v>23</v>
      </c>
      <c r="X990" s="11" t="s">
        <v>24</v>
      </c>
      <c r="Y990">
        <v>375</v>
      </c>
      <c r="Z990" t="e">
        <f t="shared" si="32"/>
        <v>#REF!</v>
      </c>
    </row>
    <row r="991" spans="1:26" x14ac:dyDescent="0.35">
      <c r="A991" s="24" t="str">
        <f>+IF(B991&lt;&gt;'Terminal Handling Charge'!$B$3,"",IF(COUNTIF(B:B,B991)&gt;0,COUNTIF(B$3:B991,B991),""))</f>
        <v/>
      </c>
      <c r="B991" s="24" t="str">
        <f t="shared" si="31"/>
        <v>Terminal Handling Charge - DestinationIndia</v>
      </c>
      <c r="C991" s="24" t="s">
        <v>764</v>
      </c>
      <c r="D991" s="24" t="s">
        <v>747</v>
      </c>
      <c r="E991" s="1" t="s">
        <v>773</v>
      </c>
      <c r="F991" s="12" t="s">
        <v>774</v>
      </c>
      <c r="G991" s="13">
        <v>44866</v>
      </c>
      <c r="H991" s="11" t="s">
        <v>18</v>
      </c>
      <c r="I991" s="11" t="s">
        <v>18</v>
      </c>
      <c r="J991" s="11" t="s">
        <v>18</v>
      </c>
      <c r="K991" s="11" t="s">
        <v>19</v>
      </c>
      <c r="L991" s="11" t="s">
        <v>19</v>
      </c>
      <c r="M991" s="11" t="s">
        <v>19</v>
      </c>
      <c r="N991" s="11" t="s">
        <v>19</v>
      </c>
      <c r="O991" s="11" t="s">
        <v>787</v>
      </c>
      <c r="P991" s="11" t="s">
        <v>800</v>
      </c>
      <c r="Q991" s="11" t="s">
        <v>764</v>
      </c>
      <c r="R991" s="11" t="s">
        <v>40</v>
      </c>
      <c r="S991" s="20">
        <v>20</v>
      </c>
      <c r="T991" s="11" t="s">
        <v>21</v>
      </c>
      <c r="U991" s="11"/>
      <c r="V991" s="11"/>
      <c r="W991" s="11"/>
      <c r="X991" s="11" t="s">
        <v>801</v>
      </c>
      <c r="Y991">
        <v>11255</v>
      </c>
      <c r="Z991" t="e">
        <f t="shared" si="32"/>
        <v>#REF!</v>
      </c>
    </row>
    <row r="992" spans="1:26" x14ac:dyDescent="0.35">
      <c r="A992" s="24" t="str">
        <f>+IF(B992&lt;&gt;'Terminal Handling Charge'!$B$3,"",IF(COUNTIF(B:B,B992)&gt;0,COUNTIF(B$3:B992,B992),""))</f>
        <v/>
      </c>
      <c r="B992" s="24" t="str">
        <f t="shared" si="31"/>
        <v>Terminal Handling Charge - DestinationIndia</v>
      </c>
      <c r="C992" s="24" t="s">
        <v>764</v>
      </c>
      <c r="D992" s="24" t="s">
        <v>747</v>
      </c>
      <c r="E992" s="1" t="s">
        <v>773</v>
      </c>
      <c r="F992" s="12" t="s">
        <v>774</v>
      </c>
      <c r="G992" s="13">
        <v>44866</v>
      </c>
      <c r="H992" s="11" t="s">
        <v>18</v>
      </c>
      <c r="I992" s="11" t="s">
        <v>18</v>
      </c>
      <c r="J992" s="11" t="s">
        <v>18</v>
      </c>
      <c r="K992" s="11" t="s">
        <v>19</v>
      </c>
      <c r="L992" s="11" t="s">
        <v>19</v>
      </c>
      <c r="M992" s="11" t="s">
        <v>19</v>
      </c>
      <c r="N992" s="11" t="s">
        <v>19</v>
      </c>
      <c r="O992" s="11" t="s">
        <v>787</v>
      </c>
      <c r="P992" s="11" t="s">
        <v>800</v>
      </c>
      <c r="Q992" s="11" t="s">
        <v>764</v>
      </c>
      <c r="R992" s="11" t="s">
        <v>20</v>
      </c>
      <c r="S992" s="20">
        <v>40</v>
      </c>
      <c r="T992" s="11" t="s">
        <v>21</v>
      </c>
      <c r="U992" s="11"/>
      <c r="V992" s="11"/>
      <c r="W992" s="11"/>
      <c r="X992" s="11" t="s">
        <v>801</v>
      </c>
      <c r="Y992">
        <v>15160</v>
      </c>
      <c r="Z992" t="e">
        <f t="shared" si="32"/>
        <v>#REF!</v>
      </c>
    </row>
    <row r="993" spans="1:26" x14ac:dyDescent="0.35">
      <c r="A993" s="24" t="str">
        <f>+IF(B993&lt;&gt;'Terminal Handling Charge'!$B$3,"",IF(COUNTIF(B:B,B993)&gt;0,COUNTIF(B$3:B993,B993),""))</f>
        <v/>
      </c>
      <c r="B993" s="24" t="str">
        <f t="shared" si="31"/>
        <v>Terminal Handling Charge - DestinationIndia</v>
      </c>
      <c r="C993" s="24" t="s">
        <v>764</v>
      </c>
      <c r="D993" s="24" t="s">
        <v>747</v>
      </c>
      <c r="E993" s="1" t="s">
        <v>773</v>
      </c>
      <c r="F993" s="12" t="s">
        <v>774</v>
      </c>
      <c r="G993" s="13">
        <v>44866</v>
      </c>
      <c r="H993" s="11" t="s">
        <v>18</v>
      </c>
      <c r="I993" s="11" t="s">
        <v>18</v>
      </c>
      <c r="J993" s="11" t="s">
        <v>18</v>
      </c>
      <c r="K993" s="11" t="s">
        <v>19</v>
      </c>
      <c r="L993" s="11" t="s">
        <v>19</v>
      </c>
      <c r="M993" s="11" t="s">
        <v>19</v>
      </c>
      <c r="N993" s="11" t="s">
        <v>19</v>
      </c>
      <c r="O993" s="11" t="s">
        <v>787</v>
      </c>
      <c r="P993" s="11" t="s">
        <v>800</v>
      </c>
      <c r="Q993" s="11" t="s">
        <v>764</v>
      </c>
      <c r="R993" s="11" t="s">
        <v>65</v>
      </c>
      <c r="S993" s="20">
        <v>45</v>
      </c>
      <c r="T993" s="11" t="s">
        <v>21</v>
      </c>
      <c r="U993" s="11"/>
      <c r="V993" s="11"/>
      <c r="W993" s="11"/>
      <c r="X993" s="11" t="s">
        <v>801</v>
      </c>
      <c r="Y993">
        <v>20240</v>
      </c>
      <c r="Z993" t="e">
        <f t="shared" si="32"/>
        <v>#REF!</v>
      </c>
    </row>
    <row r="994" spans="1:26" x14ac:dyDescent="0.35">
      <c r="A994" s="24" t="str">
        <f>+IF(B994&lt;&gt;'Terminal Handling Charge'!$B$3,"",IF(COUNTIF(B:B,B994)&gt;0,COUNTIF(B$3:B994,B994),""))</f>
        <v/>
      </c>
      <c r="B994" s="24" t="str">
        <f t="shared" ref="B994:B1052" si="33">D994&amp;C994</f>
        <v>Terminal Handling Charge - DestinationIndia</v>
      </c>
      <c r="C994" s="24" t="s">
        <v>764</v>
      </c>
      <c r="D994" s="24" t="s">
        <v>747</v>
      </c>
      <c r="E994" s="1" t="s">
        <v>773</v>
      </c>
      <c r="F994" s="12" t="s">
        <v>774</v>
      </c>
      <c r="G994" s="13">
        <v>44866</v>
      </c>
      <c r="H994" s="11" t="s">
        <v>18</v>
      </c>
      <c r="I994" s="11" t="s">
        <v>18</v>
      </c>
      <c r="J994" s="11" t="s">
        <v>18</v>
      </c>
      <c r="K994" s="11" t="s">
        <v>19</v>
      </c>
      <c r="L994" s="11" t="s">
        <v>19</v>
      </c>
      <c r="M994" s="11" t="s">
        <v>19</v>
      </c>
      <c r="N994" s="11" t="s">
        <v>19</v>
      </c>
      <c r="O994" s="11" t="s">
        <v>787</v>
      </c>
      <c r="P994" s="11" t="s">
        <v>800</v>
      </c>
      <c r="Q994" s="11" t="s">
        <v>764</v>
      </c>
      <c r="R994" s="11" t="s">
        <v>61</v>
      </c>
      <c r="S994" s="20">
        <v>20</v>
      </c>
      <c r="T994" s="11" t="s">
        <v>772</v>
      </c>
      <c r="U994" s="11"/>
      <c r="V994" s="11"/>
      <c r="W994" s="11"/>
      <c r="X994" s="11" t="s">
        <v>801</v>
      </c>
      <c r="Y994">
        <v>18835</v>
      </c>
      <c r="Z994" t="e">
        <f t="shared" ref="Z994:Z1052" si="34">Z993+1</f>
        <v>#REF!</v>
      </c>
    </row>
    <row r="995" spans="1:26" x14ac:dyDescent="0.35">
      <c r="A995" s="24" t="str">
        <f>+IF(B995&lt;&gt;'Terminal Handling Charge'!$B$3,"",IF(COUNTIF(B:B,B995)&gt;0,COUNTIF(B$3:B995,B995),""))</f>
        <v/>
      </c>
      <c r="B995" s="24" t="str">
        <f t="shared" si="33"/>
        <v>Terminal Handling Charge - DestinationIndia</v>
      </c>
      <c r="C995" s="24" t="s">
        <v>764</v>
      </c>
      <c r="D995" s="24" t="s">
        <v>747</v>
      </c>
      <c r="E995" s="1" t="s">
        <v>773</v>
      </c>
      <c r="F995" s="12" t="s">
        <v>774</v>
      </c>
      <c r="G995" s="13">
        <v>44866</v>
      </c>
      <c r="H995" s="11" t="s">
        <v>18</v>
      </c>
      <c r="I995" s="11" t="s">
        <v>18</v>
      </c>
      <c r="J995" s="11" t="s">
        <v>18</v>
      </c>
      <c r="K995" s="11" t="s">
        <v>19</v>
      </c>
      <c r="L995" s="11" t="s">
        <v>19</v>
      </c>
      <c r="M995" s="11" t="s">
        <v>19</v>
      </c>
      <c r="N995" s="11" t="s">
        <v>19</v>
      </c>
      <c r="O995" s="11" t="s">
        <v>787</v>
      </c>
      <c r="P995" s="11" t="s">
        <v>800</v>
      </c>
      <c r="Q995" s="11" t="s">
        <v>764</v>
      </c>
      <c r="R995" s="11" t="s">
        <v>77</v>
      </c>
      <c r="S995" s="20">
        <v>20</v>
      </c>
      <c r="T995" s="11" t="s">
        <v>772</v>
      </c>
      <c r="U995" s="11"/>
      <c r="V995" s="11"/>
      <c r="W995" s="11"/>
      <c r="X995" s="11" t="s">
        <v>801</v>
      </c>
      <c r="Y995">
        <v>18835</v>
      </c>
      <c r="Z995" t="e">
        <f t="shared" si="34"/>
        <v>#REF!</v>
      </c>
    </row>
    <row r="996" spans="1:26" x14ac:dyDescent="0.35">
      <c r="A996" s="24" t="str">
        <f>+IF(B996&lt;&gt;'Terminal Handling Charge'!$B$3,"",IF(COUNTIF(B:B,B996)&gt;0,COUNTIF(B$3:B996,B996),""))</f>
        <v/>
      </c>
      <c r="B996" s="24" t="str">
        <f t="shared" si="33"/>
        <v>Terminal Handling Charge - DestinationIndia</v>
      </c>
      <c r="C996" s="24" t="s">
        <v>764</v>
      </c>
      <c r="D996" s="24" t="s">
        <v>747</v>
      </c>
      <c r="E996" s="1" t="s">
        <v>773</v>
      </c>
      <c r="F996" s="12" t="s">
        <v>774</v>
      </c>
      <c r="G996" s="13">
        <v>44866</v>
      </c>
      <c r="H996" s="11" t="s">
        <v>18</v>
      </c>
      <c r="I996" s="11" t="s">
        <v>18</v>
      </c>
      <c r="J996" s="11" t="s">
        <v>18</v>
      </c>
      <c r="K996" s="11" t="s">
        <v>19</v>
      </c>
      <c r="L996" s="11" t="s">
        <v>19</v>
      </c>
      <c r="M996" s="11" t="s">
        <v>19</v>
      </c>
      <c r="N996" s="11" t="s">
        <v>19</v>
      </c>
      <c r="O996" s="11" t="s">
        <v>787</v>
      </c>
      <c r="P996" s="11" t="s">
        <v>800</v>
      </c>
      <c r="Q996" s="11" t="s">
        <v>764</v>
      </c>
      <c r="R996" s="11" t="s">
        <v>56</v>
      </c>
      <c r="S996" s="20">
        <v>20</v>
      </c>
      <c r="T996" s="11" t="s">
        <v>772</v>
      </c>
      <c r="U996" s="11"/>
      <c r="V996" s="11"/>
      <c r="W996" s="11"/>
      <c r="X996" s="11" t="s">
        <v>801</v>
      </c>
      <c r="Y996">
        <v>18835</v>
      </c>
      <c r="Z996" t="e">
        <f t="shared" si="34"/>
        <v>#REF!</v>
      </c>
    </row>
    <row r="997" spans="1:26" x14ac:dyDescent="0.35">
      <c r="A997" s="24" t="str">
        <f>+IF(B997&lt;&gt;'Terminal Handling Charge'!$B$3,"",IF(COUNTIF(B:B,B997)&gt;0,COUNTIF(B$3:B997,B997),""))</f>
        <v/>
      </c>
      <c r="B997" s="24" t="str">
        <f t="shared" si="33"/>
        <v>Terminal Handling Charge - DestinationIndia</v>
      </c>
      <c r="C997" s="24" t="s">
        <v>764</v>
      </c>
      <c r="D997" s="24" t="s">
        <v>747</v>
      </c>
      <c r="E997" s="1" t="s">
        <v>773</v>
      </c>
      <c r="F997" s="12" t="s">
        <v>774</v>
      </c>
      <c r="G997" s="13">
        <v>44866</v>
      </c>
      <c r="H997" s="11" t="s">
        <v>18</v>
      </c>
      <c r="I997" s="11" t="s">
        <v>18</v>
      </c>
      <c r="J997" s="11" t="s">
        <v>18</v>
      </c>
      <c r="K997" s="11" t="s">
        <v>19</v>
      </c>
      <c r="L997" s="11" t="s">
        <v>19</v>
      </c>
      <c r="M997" s="11" t="s">
        <v>19</v>
      </c>
      <c r="N997" s="11" t="s">
        <v>19</v>
      </c>
      <c r="O997" s="11" t="s">
        <v>787</v>
      </c>
      <c r="P997" s="11" t="s">
        <v>800</v>
      </c>
      <c r="Q997" s="11" t="s">
        <v>764</v>
      </c>
      <c r="R997" s="11" t="s">
        <v>63</v>
      </c>
      <c r="S997" s="20">
        <v>20</v>
      </c>
      <c r="T997" s="11" t="s">
        <v>772</v>
      </c>
      <c r="U997" s="11"/>
      <c r="V997" s="11"/>
      <c r="W997" s="11"/>
      <c r="X997" s="11" t="s">
        <v>801</v>
      </c>
      <c r="Y997">
        <v>18835</v>
      </c>
      <c r="Z997" t="e">
        <f t="shared" si="34"/>
        <v>#REF!</v>
      </c>
    </row>
    <row r="998" spans="1:26" x14ac:dyDescent="0.35">
      <c r="A998" s="24" t="str">
        <f>+IF(B998&lt;&gt;'Terminal Handling Charge'!$B$3,"",IF(COUNTIF(B:B,B998)&gt;0,COUNTIF(B$3:B998,B998),""))</f>
        <v/>
      </c>
      <c r="B998" s="24" t="str">
        <f t="shared" si="33"/>
        <v>Terminal Handling Charge - DestinationIndia</v>
      </c>
      <c r="C998" s="24" t="s">
        <v>764</v>
      </c>
      <c r="D998" s="24" t="s">
        <v>747</v>
      </c>
      <c r="E998" s="1" t="s">
        <v>773</v>
      </c>
      <c r="F998" s="12" t="s">
        <v>774</v>
      </c>
      <c r="G998" s="13">
        <v>44866</v>
      </c>
      <c r="H998" s="11" t="s">
        <v>18</v>
      </c>
      <c r="I998" s="11" t="s">
        <v>18</v>
      </c>
      <c r="J998" s="11" t="s">
        <v>18</v>
      </c>
      <c r="K998" s="11" t="s">
        <v>19</v>
      </c>
      <c r="L998" s="11" t="s">
        <v>19</v>
      </c>
      <c r="M998" s="11" t="s">
        <v>19</v>
      </c>
      <c r="N998" s="11" t="s">
        <v>19</v>
      </c>
      <c r="O998" s="11" t="s">
        <v>787</v>
      </c>
      <c r="P998" s="11" t="s">
        <v>800</v>
      </c>
      <c r="Q998" s="11" t="s">
        <v>764</v>
      </c>
      <c r="R998" s="11" t="s">
        <v>59</v>
      </c>
      <c r="S998" s="20">
        <v>20</v>
      </c>
      <c r="T998" s="11" t="s">
        <v>772</v>
      </c>
      <c r="U998" s="11"/>
      <c r="V998" s="11"/>
      <c r="W998" s="11"/>
      <c r="X998" s="11" t="s">
        <v>801</v>
      </c>
      <c r="Y998">
        <v>18835</v>
      </c>
      <c r="Z998" t="e">
        <f t="shared" si="34"/>
        <v>#REF!</v>
      </c>
    </row>
    <row r="999" spans="1:26" x14ac:dyDescent="0.35">
      <c r="A999" s="24" t="str">
        <f>+IF(B999&lt;&gt;'Terminal Handling Charge'!$B$3,"",IF(COUNTIF(B:B,B999)&gt;0,COUNTIF(B$3:B999,B999),""))</f>
        <v/>
      </c>
      <c r="B999" s="24" t="str">
        <f t="shared" si="33"/>
        <v>Terminal Handling Charge - DestinationIndia</v>
      </c>
      <c r="C999" s="24" t="s">
        <v>764</v>
      </c>
      <c r="D999" s="24" t="s">
        <v>747</v>
      </c>
      <c r="E999" s="1" t="s">
        <v>773</v>
      </c>
      <c r="F999" s="12" t="s">
        <v>774</v>
      </c>
      <c r="G999" s="13">
        <v>44866</v>
      </c>
      <c r="H999" s="11" t="s">
        <v>18</v>
      </c>
      <c r="I999" s="11" t="s">
        <v>18</v>
      </c>
      <c r="J999" s="11" t="s">
        <v>18</v>
      </c>
      <c r="K999" s="11" t="s">
        <v>19</v>
      </c>
      <c r="L999" s="11" t="s">
        <v>19</v>
      </c>
      <c r="M999" s="11" t="s">
        <v>19</v>
      </c>
      <c r="N999" s="11" t="s">
        <v>19</v>
      </c>
      <c r="O999" s="11" t="s">
        <v>787</v>
      </c>
      <c r="P999" s="11" t="s">
        <v>800</v>
      </c>
      <c r="Q999" s="11" t="s">
        <v>764</v>
      </c>
      <c r="R999" s="11" t="s">
        <v>60</v>
      </c>
      <c r="S999" s="20">
        <v>40</v>
      </c>
      <c r="T999" s="11" t="s">
        <v>772</v>
      </c>
      <c r="U999" s="11"/>
      <c r="V999" s="11"/>
      <c r="W999" s="11"/>
      <c r="X999" s="11" t="s">
        <v>801</v>
      </c>
      <c r="Y999">
        <v>26835</v>
      </c>
      <c r="Z999" t="e">
        <f t="shared" si="34"/>
        <v>#REF!</v>
      </c>
    </row>
    <row r="1000" spans="1:26" x14ac:dyDescent="0.35">
      <c r="A1000" s="24" t="str">
        <f>+IF(B1000&lt;&gt;'Terminal Handling Charge'!$B$3,"",IF(COUNTIF(B:B,B1000)&gt;0,COUNTIF(B$3:B1000,B1000),""))</f>
        <v/>
      </c>
      <c r="B1000" s="24" t="str">
        <f t="shared" si="33"/>
        <v>Terminal Handling Charge - DestinationIndia</v>
      </c>
      <c r="C1000" s="24" t="s">
        <v>764</v>
      </c>
      <c r="D1000" s="24" t="s">
        <v>747</v>
      </c>
      <c r="E1000" s="1" t="s">
        <v>773</v>
      </c>
      <c r="F1000" s="12" t="s">
        <v>774</v>
      </c>
      <c r="G1000" s="13">
        <v>44866</v>
      </c>
      <c r="H1000" s="11" t="s">
        <v>18</v>
      </c>
      <c r="I1000" s="11" t="s">
        <v>18</v>
      </c>
      <c r="J1000" s="11" t="s">
        <v>18</v>
      </c>
      <c r="K1000" s="11" t="s">
        <v>19</v>
      </c>
      <c r="L1000" s="11" t="s">
        <v>19</v>
      </c>
      <c r="M1000" s="11" t="s">
        <v>19</v>
      </c>
      <c r="N1000" s="11" t="s">
        <v>19</v>
      </c>
      <c r="O1000" s="11" t="s">
        <v>787</v>
      </c>
      <c r="P1000" s="11" t="s">
        <v>800</v>
      </c>
      <c r="Q1000" s="11" t="s">
        <v>764</v>
      </c>
      <c r="R1000" s="11" t="s">
        <v>33</v>
      </c>
      <c r="S1000" s="20">
        <v>40</v>
      </c>
      <c r="T1000" s="11" t="s">
        <v>772</v>
      </c>
      <c r="U1000" s="11"/>
      <c r="V1000" s="11"/>
      <c r="W1000" s="11"/>
      <c r="X1000" s="11" t="s">
        <v>801</v>
      </c>
      <c r="Y1000">
        <v>26835</v>
      </c>
      <c r="Z1000" t="e">
        <f t="shared" si="34"/>
        <v>#REF!</v>
      </c>
    </row>
    <row r="1001" spans="1:26" x14ac:dyDescent="0.35">
      <c r="A1001" s="24" t="str">
        <f>+IF(B1001&lt;&gt;'Terminal Handling Charge'!$B$3,"",IF(COUNTIF(B:B,B1001)&gt;0,COUNTIF(B$3:B1001,B1001),""))</f>
        <v/>
      </c>
      <c r="B1001" s="24" t="str">
        <f t="shared" si="33"/>
        <v>Terminal Handling Charge - DestinationIndia</v>
      </c>
      <c r="C1001" s="24" t="s">
        <v>764</v>
      </c>
      <c r="D1001" s="24" t="s">
        <v>747</v>
      </c>
      <c r="E1001" s="1" t="s">
        <v>773</v>
      </c>
      <c r="F1001" s="12" t="s">
        <v>774</v>
      </c>
      <c r="G1001" s="13">
        <v>44866</v>
      </c>
      <c r="H1001" s="11" t="s">
        <v>18</v>
      </c>
      <c r="I1001" s="11" t="s">
        <v>18</v>
      </c>
      <c r="J1001" s="11" t="s">
        <v>18</v>
      </c>
      <c r="K1001" s="11" t="s">
        <v>19</v>
      </c>
      <c r="L1001" s="11" t="s">
        <v>19</v>
      </c>
      <c r="M1001" s="11" t="s">
        <v>19</v>
      </c>
      <c r="N1001" s="11" t="s">
        <v>19</v>
      </c>
      <c r="O1001" s="11" t="s">
        <v>787</v>
      </c>
      <c r="P1001" s="11" t="s">
        <v>800</v>
      </c>
      <c r="Q1001" s="11" t="s">
        <v>764</v>
      </c>
      <c r="R1001" s="11" t="s">
        <v>64</v>
      </c>
      <c r="S1001" s="20">
        <v>40</v>
      </c>
      <c r="T1001" s="11" t="s">
        <v>772</v>
      </c>
      <c r="U1001" s="11"/>
      <c r="V1001" s="11"/>
      <c r="W1001" s="11"/>
      <c r="X1001" s="11" t="s">
        <v>801</v>
      </c>
      <c r="Y1001">
        <v>26835</v>
      </c>
      <c r="Z1001" t="e">
        <f t="shared" si="34"/>
        <v>#REF!</v>
      </c>
    </row>
    <row r="1002" spans="1:26" x14ac:dyDescent="0.35">
      <c r="A1002" s="24" t="str">
        <f>+IF(B1002&lt;&gt;'Terminal Handling Charge'!$B$3,"",IF(COUNTIF(B:B,B1002)&gt;0,COUNTIF(B$3:B1002,B1002),""))</f>
        <v/>
      </c>
      <c r="B1002" s="24" t="str">
        <f t="shared" si="33"/>
        <v>Terminal Handling Charge - DestinationIndia</v>
      </c>
      <c r="C1002" s="24" t="s">
        <v>764</v>
      </c>
      <c r="D1002" s="24" t="s">
        <v>747</v>
      </c>
      <c r="E1002" s="1" t="s">
        <v>773</v>
      </c>
      <c r="F1002" s="12" t="s">
        <v>774</v>
      </c>
      <c r="G1002" s="13">
        <v>44866</v>
      </c>
      <c r="H1002" s="11" t="s">
        <v>18</v>
      </c>
      <c r="I1002" s="11" t="s">
        <v>18</v>
      </c>
      <c r="J1002" s="11" t="s">
        <v>18</v>
      </c>
      <c r="K1002" s="11" t="s">
        <v>19</v>
      </c>
      <c r="L1002" s="11" t="s">
        <v>19</v>
      </c>
      <c r="M1002" s="11" t="s">
        <v>19</v>
      </c>
      <c r="N1002" s="11" t="s">
        <v>19</v>
      </c>
      <c r="O1002" s="11" t="s">
        <v>787</v>
      </c>
      <c r="P1002" s="11" t="s">
        <v>800</v>
      </c>
      <c r="Q1002" s="11" t="s">
        <v>764</v>
      </c>
      <c r="R1002" s="11" t="s">
        <v>58</v>
      </c>
      <c r="S1002" s="20">
        <v>40</v>
      </c>
      <c r="T1002" s="11" t="s">
        <v>772</v>
      </c>
      <c r="U1002" s="11"/>
      <c r="V1002" s="11"/>
      <c r="W1002" s="11"/>
      <c r="X1002" s="11" t="s">
        <v>801</v>
      </c>
      <c r="Y1002">
        <v>26835</v>
      </c>
      <c r="Z1002" t="e">
        <f t="shared" si="34"/>
        <v>#REF!</v>
      </c>
    </row>
    <row r="1003" spans="1:26" x14ac:dyDescent="0.35">
      <c r="A1003" s="24" t="str">
        <f>+IF(B1003&lt;&gt;'Terminal Handling Charge'!$B$3,"",IF(COUNTIF(B:B,B1003)&gt;0,COUNTIF(B$3:B1003,B1003),""))</f>
        <v/>
      </c>
      <c r="B1003" s="24" t="str">
        <f t="shared" si="33"/>
        <v>Terminal Handling Charge - DestinationIndia</v>
      </c>
      <c r="C1003" s="24" t="s">
        <v>764</v>
      </c>
      <c r="D1003" s="24" t="s">
        <v>747</v>
      </c>
      <c r="E1003" s="1" t="s">
        <v>773</v>
      </c>
      <c r="F1003" s="12" t="s">
        <v>774</v>
      </c>
      <c r="G1003" s="13">
        <v>44866</v>
      </c>
      <c r="H1003" s="11" t="s">
        <v>18</v>
      </c>
      <c r="I1003" s="11" t="s">
        <v>18</v>
      </c>
      <c r="J1003" s="11" t="s">
        <v>18</v>
      </c>
      <c r="K1003" s="11" t="s">
        <v>19</v>
      </c>
      <c r="L1003" s="11" t="s">
        <v>19</v>
      </c>
      <c r="M1003" s="11" t="s">
        <v>19</v>
      </c>
      <c r="N1003" s="11" t="s">
        <v>19</v>
      </c>
      <c r="O1003" s="11" t="s">
        <v>782</v>
      </c>
      <c r="P1003" s="11" t="s">
        <v>795</v>
      </c>
      <c r="Q1003" s="11" t="s">
        <v>764</v>
      </c>
      <c r="R1003" s="11" t="s">
        <v>40</v>
      </c>
      <c r="S1003" s="20">
        <v>20</v>
      </c>
      <c r="T1003" s="11" t="s">
        <v>21</v>
      </c>
      <c r="U1003" s="11"/>
      <c r="V1003" s="11"/>
      <c r="W1003" s="11"/>
      <c r="X1003" s="11" t="s">
        <v>801</v>
      </c>
      <c r="Y1003">
        <v>6615</v>
      </c>
      <c r="Z1003" t="e">
        <f t="shared" si="34"/>
        <v>#REF!</v>
      </c>
    </row>
    <row r="1004" spans="1:26" x14ac:dyDescent="0.35">
      <c r="A1004" s="24" t="str">
        <f>+IF(B1004&lt;&gt;'Terminal Handling Charge'!$B$3,"",IF(COUNTIF(B:B,B1004)&gt;0,COUNTIF(B$3:B1004,B1004),""))</f>
        <v/>
      </c>
      <c r="B1004" s="24" t="str">
        <f t="shared" si="33"/>
        <v>Terminal Handling Charge - DestinationIndia</v>
      </c>
      <c r="C1004" s="24" t="s">
        <v>764</v>
      </c>
      <c r="D1004" s="24" t="s">
        <v>747</v>
      </c>
      <c r="E1004" s="1" t="s">
        <v>773</v>
      </c>
      <c r="F1004" s="12" t="s">
        <v>774</v>
      </c>
      <c r="G1004" s="13">
        <v>44866</v>
      </c>
      <c r="H1004" s="11" t="s">
        <v>18</v>
      </c>
      <c r="I1004" s="11" t="s">
        <v>18</v>
      </c>
      <c r="J1004" s="11" t="s">
        <v>18</v>
      </c>
      <c r="K1004" s="11" t="s">
        <v>19</v>
      </c>
      <c r="L1004" s="11" t="s">
        <v>19</v>
      </c>
      <c r="M1004" s="11" t="s">
        <v>19</v>
      </c>
      <c r="N1004" s="11" t="s">
        <v>19</v>
      </c>
      <c r="O1004" s="11" t="s">
        <v>782</v>
      </c>
      <c r="P1004" s="11" t="s">
        <v>795</v>
      </c>
      <c r="Q1004" s="11" t="s">
        <v>764</v>
      </c>
      <c r="R1004" s="11" t="s">
        <v>20</v>
      </c>
      <c r="S1004" s="20">
        <v>40</v>
      </c>
      <c r="T1004" s="11" t="s">
        <v>21</v>
      </c>
      <c r="U1004" s="11"/>
      <c r="V1004" s="11"/>
      <c r="W1004" s="11"/>
      <c r="X1004" s="11" t="s">
        <v>801</v>
      </c>
      <c r="Y1004">
        <v>9210</v>
      </c>
      <c r="Z1004" t="e">
        <f t="shared" si="34"/>
        <v>#REF!</v>
      </c>
    </row>
    <row r="1005" spans="1:26" x14ac:dyDescent="0.35">
      <c r="A1005" s="24" t="str">
        <f>+IF(B1005&lt;&gt;'Terminal Handling Charge'!$B$3,"",IF(COUNTIF(B:B,B1005)&gt;0,COUNTIF(B$3:B1005,B1005),""))</f>
        <v/>
      </c>
      <c r="B1005" s="24" t="str">
        <f t="shared" si="33"/>
        <v>Terminal Handling Charge - DestinationSpain</v>
      </c>
      <c r="C1005" s="24" t="s">
        <v>669</v>
      </c>
      <c r="D1005" s="24" t="s">
        <v>747</v>
      </c>
      <c r="E1005" s="1" t="s">
        <v>753</v>
      </c>
      <c r="F1005" s="12" t="s">
        <v>31</v>
      </c>
      <c r="G1005" s="13">
        <v>44866</v>
      </c>
      <c r="H1005" s="11" t="s">
        <v>18</v>
      </c>
      <c r="I1005" s="11" t="s">
        <v>18</v>
      </c>
      <c r="J1005" s="11" t="s">
        <v>18</v>
      </c>
      <c r="K1005" s="11" t="s">
        <v>19</v>
      </c>
      <c r="L1005" s="11" t="s">
        <v>19</v>
      </c>
      <c r="M1005" s="11" t="s">
        <v>19</v>
      </c>
      <c r="N1005" s="11" t="s">
        <v>19</v>
      </c>
      <c r="O1005" s="11" t="s">
        <v>310</v>
      </c>
      <c r="P1005" s="11" t="s">
        <v>311</v>
      </c>
      <c r="Q1005" s="11" t="s">
        <v>669</v>
      </c>
      <c r="R1005" s="11" t="s">
        <v>30</v>
      </c>
      <c r="S1005" s="20" t="s">
        <v>30</v>
      </c>
      <c r="T1005" s="11" t="s">
        <v>21</v>
      </c>
      <c r="U1005" s="11" t="s">
        <v>22</v>
      </c>
      <c r="V1005" s="11" t="s">
        <v>22</v>
      </c>
      <c r="W1005" s="11" t="s">
        <v>23</v>
      </c>
      <c r="X1005" s="11" t="s">
        <v>31</v>
      </c>
      <c r="Y1005">
        <v>245</v>
      </c>
      <c r="Z1005" t="e">
        <f t="shared" si="34"/>
        <v>#REF!</v>
      </c>
    </row>
    <row r="1006" spans="1:26" x14ac:dyDescent="0.35">
      <c r="A1006" s="24" t="str">
        <f>+IF(B1006&lt;&gt;'Terminal Handling Charge'!$B$3,"",IF(COUNTIF(B:B,B1006)&gt;0,COUNTIF(B$3:B1006,B1006),""))</f>
        <v/>
      </c>
      <c r="B1006" s="24" t="str">
        <f t="shared" si="33"/>
        <v>Terminal Handling Charge - DestinationSpain</v>
      </c>
      <c r="C1006" s="24" t="s">
        <v>669</v>
      </c>
      <c r="D1006" s="24" t="s">
        <v>747</v>
      </c>
      <c r="E1006" s="1" t="s">
        <v>753</v>
      </c>
      <c r="F1006" s="12" t="s">
        <v>31</v>
      </c>
      <c r="G1006" s="13">
        <v>44866</v>
      </c>
      <c r="H1006" s="11" t="s">
        <v>18</v>
      </c>
      <c r="I1006" s="11" t="s">
        <v>18</v>
      </c>
      <c r="J1006" s="11" t="s">
        <v>18</v>
      </c>
      <c r="K1006" s="11" t="s">
        <v>19</v>
      </c>
      <c r="L1006" s="11" t="s">
        <v>19</v>
      </c>
      <c r="M1006" s="11" t="s">
        <v>19</v>
      </c>
      <c r="N1006" s="11" t="s">
        <v>19</v>
      </c>
      <c r="O1006" s="11" t="s">
        <v>310</v>
      </c>
      <c r="P1006" s="11" t="s">
        <v>311</v>
      </c>
      <c r="Q1006" s="11" t="s">
        <v>669</v>
      </c>
      <c r="R1006" s="11" t="s">
        <v>27</v>
      </c>
      <c r="S1006" s="20" t="s">
        <v>27</v>
      </c>
      <c r="T1006" s="11" t="s">
        <v>28</v>
      </c>
      <c r="U1006" s="11" t="s">
        <v>22</v>
      </c>
      <c r="V1006" s="11" t="s">
        <v>22</v>
      </c>
      <c r="W1006" s="11" t="s">
        <v>23</v>
      </c>
      <c r="X1006" s="11" t="s">
        <v>31</v>
      </c>
      <c r="Y1006">
        <v>340</v>
      </c>
      <c r="Z1006" t="e">
        <f t="shared" si="34"/>
        <v>#REF!</v>
      </c>
    </row>
    <row r="1007" spans="1:26" x14ac:dyDescent="0.35">
      <c r="A1007" s="24" t="str">
        <f>+IF(B1007&lt;&gt;'Terminal Handling Charge'!$B$3,"",IF(COUNTIF(B:B,B1007)&gt;0,COUNTIF(B$3:B1007,B1007),""))</f>
        <v/>
      </c>
      <c r="B1007" s="24" t="str">
        <f t="shared" si="33"/>
        <v>Terminal Handling Charge - DestinationDominican Republic</v>
      </c>
      <c r="C1007" s="24" t="s">
        <v>709</v>
      </c>
      <c r="D1007" s="24" t="s">
        <v>747</v>
      </c>
      <c r="E1007" s="1" t="s">
        <v>101</v>
      </c>
      <c r="F1007" s="12" t="s">
        <v>757</v>
      </c>
      <c r="G1007" s="13">
        <v>44866</v>
      </c>
      <c r="H1007" s="11" t="s">
        <v>18</v>
      </c>
      <c r="I1007" s="11" t="s">
        <v>18</v>
      </c>
      <c r="J1007" s="11" t="s">
        <v>18</v>
      </c>
      <c r="K1007" s="11" t="s">
        <v>19</v>
      </c>
      <c r="L1007" s="11" t="s">
        <v>19</v>
      </c>
      <c r="M1007" s="11" t="s">
        <v>19</v>
      </c>
      <c r="N1007" s="11" t="s">
        <v>19</v>
      </c>
      <c r="O1007" s="11" t="s">
        <v>655</v>
      </c>
      <c r="P1007" s="11" t="s">
        <v>656</v>
      </c>
      <c r="Q1007" s="11" t="s">
        <v>709</v>
      </c>
      <c r="R1007" s="11" t="s">
        <v>30</v>
      </c>
      <c r="S1007" s="20" t="s">
        <v>30</v>
      </c>
      <c r="T1007" s="11" t="s">
        <v>21</v>
      </c>
      <c r="U1007" s="11" t="s">
        <v>22</v>
      </c>
      <c r="V1007" s="11" t="s">
        <v>22</v>
      </c>
      <c r="W1007" s="11" t="s">
        <v>23</v>
      </c>
      <c r="X1007" s="11" t="s">
        <v>24</v>
      </c>
      <c r="Y1007">
        <v>230</v>
      </c>
      <c r="Z1007" t="e">
        <f t="shared" si="34"/>
        <v>#REF!</v>
      </c>
    </row>
    <row r="1008" spans="1:26" x14ac:dyDescent="0.35">
      <c r="A1008" s="24" t="str">
        <f>+IF(B1008&lt;&gt;'Terminal Handling Charge'!$B$3,"",IF(COUNTIF(B:B,B1008)&gt;0,COUNTIF(B$3:B1008,B1008),""))</f>
        <v/>
      </c>
      <c r="B1008" s="24" t="str">
        <f t="shared" si="33"/>
        <v>Terminal Handling Charge - DestinationDominican Republic</v>
      </c>
      <c r="C1008" s="24" t="s">
        <v>709</v>
      </c>
      <c r="D1008" s="24" t="s">
        <v>747</v>
      </c>
      <c r="E1008" s="1" t="s">
        <v>101</v>
      </c>
      <c r="F1008" s="12" t="s">
        <v>757</v>
      </c>
      <c r="G1008" s="13">
        <v>44866</v>
      </c>
      <c r="H1008" s="11" t="s">
        <v>18</v>
      </c>
      <c r="I1008" s="11" t="s">
        <v>18</v>
      </c>
      <c r="J1008" s="11" t="s">
        <v>18</v>
      </c>
      <c r="K1008" s="11" t="s">
        <v>19</v>
      </c>
      <c r="L1008" s="11" t="s">
        <v>19</v>
      </c>
      <c r="M1008" s="11" t="s">
        <v>19</v>
      </c>
      <c r="N1008" s="11" t="s">
        <v>19</v>
      </c>
      <c r="O1008" s="11" t="s">
        <v>655</v>
      </c>
      <c r="P1008" s="11" t="s">
        <v>656</v>
      </c>
      <c r="Q1008" s="11" t="s">
        <v>709</v>
      </c>
      <c r="R1008" s="11" t="s">
        <v>27</v>
      </c>
      <c r="S1008" s="20" t="s">
        <v>27</v>
      </c>
      <c r="T1008" s="11" t="s">
        <v>28</v>
      </c>
      <c r="U1008" s="11" t="s">
        <v>22</v>
      </c>
      <c r="V1008" s="11" t="s">
        <v>22</v>
      </c>
      <c r="W1008" s="11" t="s">
        <v>23</v>
      </c>
      <c r="X1008" s="11" t="s">
        <v>24</v>
      </c>
      <c r="Y1008">
        <v>300</v>
      </c>
      <c r="Z1008" t="e">
        <f t="shared" si="34"/>
        <v>#REF!</v>
      </c>
    </row>
    <row r="1009" spans="1:26" x14ac:dyDescent="0.35">
      <c r="A1009" s="24" t="str">
        <f>+IF(B1009&lt;&gt;'Terminal Handling Charge'!$B$3,"",IF(COUNTIF(B:B,B1009)&gt;0,COUNTIF(B$3:B1009,B1009),""))</f>
        <v/>
      </c>
      <c r="B1009" s="24" t="str">
        <f t="shared" si="33"/>
        <v>Terminal Handling Charge - DestinationSpain</v>
      </c>
      <c r="C1009" s="24" t="s">
        <v>669</v>
      </c>
      <c r="D1009" s="24" t="s">
        <v>747</v>
      </c>
      <c r="E1009" s="1" t="s">
        <v>753</v>
      </c>
      <c r="F1009" s="12" t="s">
        <v>31</v>
      </c>
      <c r="G1009" s="13">
        <v>44866</v>
      </c>
      <c r="H1009" s="11" t="s">
        <v>18</v>
      </c>
      <c r="I1009" s="11" t="s">
        <v>18</v>
      </c>
      <c r="J1009" s="11" t="s">
        <v>18</v>
      </c>
      <c r="K1009" s="11" t="s">
        <v>19</v>
      </c>
      <c r="L1009" s="11" t="s">
        <v>19</v>
      </c>
      <c r="M1009" s="11" t="s">
        <v>19</v>
      </c>
      <c r="N1009" s="11" t="s">
        <v>19</v>
      </c>
      <c r="O1009" s="11" t="s">
        <v>583</v>
      </c>
      <c r="P1009" s="11" t="s">
        <v>584</v>
      </c>
      <c r="Q1009" s="11" t="s">
        <v>669</v>
      </c>
      <c r="R1009" s="11" t="s">
        <v>30</v>
      </c>
      <c r="S1009" s="20" t="s">
        <v>30</v>
      </c>
      <c r="T1009" s="11" t="s">
        <v>21</v>
      </c>
      <c r="U1009" s="11" t="s">
        <v>22</v>
      </c>
      <c r="V1009" s="11" t="s">
        <v>22</v>
      </c>
      <c r="W1009" s="11" t="s">
        <v>23</v>
      </c>
      <c r="X1009" s="11" t="s">
        <v>31</v>
      </c>
      <c r="Y1009">
        <v>245</v>
      </c>
      <c r="Z1009" t="e">
        <f t="shared" si="34"/>
        <v>#REF!</v>
      </c>
    </row>
    <row r="1010" spans="1:26" x14ac:dyDescent="0.35">
      <c r="A1010" s="24" t="str">
        <f>+IF(B1010&lt;&gt;'Terminal Handling Charge'!$B$3,"",IF(COUNTIF(B:B,B1010)&gt;0,COUNTIF(B$3:B1010,B1010),""))</f>
        <v/>
      </c>
      <c r="B1010" s="24" t="str">
        <f t="shared" si="33"/>
        <v>Terminal Handling Charge - DestinationSpain</v>
      </c>
      <c r="C1010" s="24" t="s">
        <v>669</v>
      </c>
      <c r="D1010" s="24" t="s">
        <v>747</v>
      </c>
      <c r="E1010" s="1" t="s">
        <v>753</v>
      </c>
      <c r="F1010" s="12" t="s">
        <v>31</v>
      </c>
      <c r="G1010" s="13">
        <v>44866</v>
      </c>
      <c r="H1010" s="11" t="s">
        <v>18</v>
      </c>
      <c r="I1010" s="11" t="s">
        <v>18</v>
      </c>
      <c r="J1010" s="11" t="s">
        <v>18</v>
      </c>
      <c r="K1010" s="11" t="s">
        <v>19</v>
      </c>
      <c r="L1010" s="11" t="s">
        <v>19</v>
      </c>
      <c r="M1010" s="11" t="s">
        <v>19</v>
      </c>
      <c r="N1010" s="11" t="s">
        <v>19</v>
      </c>
      <c r="O1010" s="11" t="s">
        <v>583</v>
      </c>
      <c r="P1010" s="11" t="s">
        <v>584</v>
      </c>
      <c r="Q1010" s="11" t="s">
        <v>669</v>
      </c>
      <c r="R1010" s="11" t="s">
        <v>27</v>
      </c>
      <c r="S1010" s="20" t="s">
        <v>27</v>
      </c>
      <c r="T1010" s="11" t="s">
        <v>28</v>
      </c>
      <c r="U1010" s="11" t="s">
        <v>22</v>
      </c>
      <c r="V1010" s="11" t="s">
        <v>22</v>
      </c>
      <c r="W1010" s="11" t="s">
        <v>23</v>
      </c>
      <c r="X1010" s="11" t="s">
        <v>31</v>
      </c>
      <c r="Y1010">
        <v>340</v>
      </c>
      <c r="Z1010" t="e">
        <f t="shared" si="34"/>
        <v>#REF!</v>
      </c>
    </row>
    <row r="1011" spans="1:26" x14ac:dyDescent="0.35">
      <c r="A1011" s="24" t="str">
        <f>+IF(B1011&lt;&gt;'Terminal Handling Charge'!$B$3,"",IF(COUNTIF(B:B,B1011)&gt;0,COUNTIF(B$3:B1011,B1011),""))</f>
        <v/>
      </c>
      <c r="B1011" s="24" t="str">
        <f t="shared" si="33"/>
        <v>Terminal Handling Charge - DestinationSpain</v>
      </c>
      <c r="C1011" s="24" t="s">
        <v>669</v>
      </c>
      <c r="D1011" s="24" t="s">
        <v>747</v>
      </c>
      <c r="E1011" s="1" t="s">
        <v>753</v>
      </c>
      <c r="F1011" s="12" t="s">
        <v>31</v>
      </c>
      <c r="G1011" s="13">
        <v>44866</v>
      </c>
      <c r="H1011" s="11" t="s">
        <v>18</v>
      </c>
      <c r="I1011" s="11" t="s">
        <v>18</v>
      </c>
      <c r="J1011" s="11" t="s">
        <v>18</v>
      </c>
      <c r="K1011" s="11" t="s">
        <v>19</v>
      </c>
      <c r="L1011" s="11" t="s">
        <v>19</v>
      </c>
      <c r="M1011" s="11" t="s">
        <v>19</v>
      </c>
      <c r="N1011" s="11" t="s">
        <v>19</v>
      </c>
      <c r="O1011" s="11" t="s">
        <v>316</v>
      </c>
      <c r="P1011" s="11" t="s">
        <v>317</v>
      </c>
      <c r="Q1011" s="11" t="s">
        <v>669</v>
      </c>
      <c r="R1011" s="11" t="s">
        <v>30</v>
      </c>
      <c r="S1011" s="20" t="s">
        <v>30</v>
      </c>
      <c r="T1011" s="11" t="s">
        <v>21</v>
      </c>
      <c r="U1011" s="11" t="s">
        <v>22</v>
      </c>
      <c r="V1011" s="11" t="s">
        <v>22</v>
      </c>
      <c r="W1011" s="11" t="s">
        <v>23</v>
      </c>
      <c r="X1011" s="11" t="s">
        <v>31</v>
      </c>
      <c r="Y1011">
        <v>245</v>
      </c>
      <c r="Z1011" t="e">
        <f t="shared" si="34"/>
        <v>#REF!</v>
      </c>
    </row>
    <row r="1012" spans="1:26" x14ac:dyDescent="0.35">
      <c r="A1012" s="24" t="str">
        <f>+IF(B1012&lt;&gt;'Terminal Handling Charge'!$B$3,"",IF(COUNTIF(B:B,B1012)&gt;0,COUNTIF(B$3:B1012,B1012),""))</f>
        <v/>
      </c>
      <c r="B1012" s="24" t="str">
        <f t="shared" si="33"/>
        <v>Terminal Handling Charge - DestinationSpain</v>
      </c>
      <c r="C1012" s="24" t="s">
        <v>669</v>
      </c>
      <c r="D1012" s="24" t="s">
        <v>747</v>
      </c>
      <c r="E1012" s="1" t="s">
        <v>753</v>
      </c>
      <c r="F1012" s="12" t="s">
        <v>31</v>
      </c>
      <c r="G1012" s="13">
        <v>44866</v>
      </c>
      <c r="H1012" s="11" t="s">
        <v>18</v>
      </c>
      <c r="I1012" s="11" t="s">
        <v>18</v>
      </c>
      <c r="J1012" s="11" t="s">
        <v>18</v>
      </c>
      <c r="K1012" s="11" t="s">
        <v>19</v>
      </c>
      <c r="L1012" s="11" t="s">
        <v>19</v>
      </c>
      <c r="M1012" s="11" t="s">
        <v>19</v>
      </c>
      <c r="N1012" s="11" t="s">
        <v>19</v>
      </c>
      <c r="O1012" s="11" t="s">
        <v>316</v>
      </c>
      <c r="P1012" s="11" t="s">
        <v>317</v>
      </c>
      <c r="Q1012" s="11" t="s">
        <v>669</v>
      </c>
      <c r="R1012" s="11" t="s">
        <v>27</v>
      </c>
      <c r="S1012" s="20" t="s">
        <v>27</v>
      </c>
      <c r="T1012" s="11" t="s">
        <v>28</v>
      </c>
      <c r="U1012" s="11" t="s">
        <v>22</v>
      </c>
      <c r="V1012" s="11" t="s">
        <v>22</v>
      </c>
      <c r="W1012" s="11" t="s">
        <v>23</v>
      </c>
      <c r="X1012" s="11" t="s">
        <v>31</v>
      </c>
      <c r="Y1012">
        <v>340</v>
      </c>
      <c r="Z1012" t="e">
        <f t="shared" si="34"/>
        <v>#REF!</v>
      </c>
    </row>
    <row r="1013" spans="1:26" ht="29" x14ac:dyDescent="0.35">
      <c r="A1013" s="24" t="str">
        <f>+IF(B1013&lt;&gt;'Terminal Handling Charge'!$B$3,"",IF(COUNTIF(B:B,B1013)&gt;0,COUNTIF(B$3:B1013,B1013),""))</f>
        <v/>
      </c>
      <c r="B1013" s="24" t="str">
        <f t="shared" si="33"/>
        <v>Terminal Handling Charge - DestinationColombia</v>
      </c>
      <c r="C1013" s="24" t="s">
        <v>613</v>
      </c>
      <c r="D1013" s="24" t="s">
        <v>747</v>
      </c>
      <c r="E1013" s="1" t="s">
        <v>101</v>
      </c>
      <c r="F1013" s="12" t="s">
        <v>757</v>
      </c>
      <c r="G1013" s="13">
        <v>44866</v>
      </c>
      <c r="H1013" s="11" t="s">
        <v>18</v>
      </c>
      <c r="I1013" s="11" t="s">
        <v>18</v>
      </c>
      <c r="J1013" s="11" t="s">
        <v>18</v>
      </c>
      <c r="K1013" s="11" t="s">
        <v>19</v>
      </c>
      <c r="L1013" s="11" t="s">
        <v>19</v>
      </c>
      <c r="M1013" s="11" t="s">
        <v>19</v>
      </c>
      <c r="N1013" s="11" t="s">
        <v>19</v>
      </c>
      <c r="O1013" s="11" t="s">
        <v>364</v>
      </c>
      <c r="P1013" s="11" t="s">
        <v>365</v>
      </c>
      <c r="Q1013" s="11" t="s">
        <v>613</v>
      </c>
      <c r="R1013" s="11" t="s">
        <v>78</v>
      </c>
      <c r="S1013" s="20" t="s">
        <v>78</v>
      </c>
      <c r="T1013" s="11" t="s">
        <v>32</v>
      </c>
      <c r="U1013" s="11" t="s">
        <v>22</v>
      </c>
      <c r="V1013" s="11" t="s">
        <v>22</v>
      </c>
      <c r="W1013" s="11" t="s">
        <v>23</v>
      </c>
      <c r="X1013" s="11" t="s">
        <v>24</v>
      </c>
      <c r="Y1013">
        <v>120</v>
      </c>
      <c r="Z1013" t="e">
        <f t="shared" si="34"/>
        <v>#REF!</v>
      </c>
    </row>
    <row r="1014" spans="1:26" x14ac:dyDescent="0.35">
      <c r="A1014" s="24" t="str">
        <f>+IF(B1014&lt;&gt;'Terminal Handling Charge'!$B$3,"",IF(COUNTIF(B:B,B1014)&gt;0,COUNTIF(B$3:B1014,B1014),""))</f>
        <v/>
      </c>
      <c r="B1014" s="24" t="str">
        <f t="shared" si="33"/>
        <v>Terminal Handling Charge - DestinationPortugal</v>
      </c>
      <c r="C1014" s="24" t="s">
        <v>585</v>
      </c>
      <c r="D1014" s="24" t="s">
        <v>747</v>
      </c>
      <c r="E1014" s="1" t="s">
        <v>753</v>
      </c>
      <c r="F1014" s="12" t="s">
        <v>31</v>
      </c>
      <c r="G1014" s="13">
        <v>44866</v>
      </c>
      <c r="H1014" s="11" t="s">
        <v>18</v>
      </c>
      <c r="I1014" s="11" t="s">
        <v>18</v>
      </c>
      <c r="J1014" s="11" t="s">
        <v>18</v>
      </c>
      <c r="K1014" s="11" t="s">
        <v>19</v>
      </c>
      <c r="L1014" s="11" t="s">
        <v>19</v>
      </c>
      <c r="M1014" s="11" t="s">
        <v>19</v>
      </c>
      <c r="N1014" s="11" t="s">
        <v>19</v>
      </c>
      <c r="O1014" s="11" t="s">
        <v>495</v>
      </c>
      <c r="P1014" s="11" t="s">
        <v>496</v>
      </c>
      <c r="Q1014" s="11" t="s">
        <v>585</v>
      </c>
      <c r="R1014" s="11" t="s">
        <v>56</v>
      </c>
      <c r="S1014" s="20">
        <v>20</v>
      </c>
      <c r="T1014" s="11" t="s">
        <v>21</v>
      </c>
      <c r="U1014" s="11" t="s">
        <v>22</v>
      </c>
      <c r="V1014" s="11" t="s">
        <v>22</v>
      </c>
      <c r="W1014" s="11" t="s">
        <v>23</v>
      </c>
      <c r="X1014" s="11" t="s">
        <v>31</v>
      </c>
      <c r="Y1014">
        <v>250</v>
      </c>
      <c r="Z1014" t="e">
        <f t="shared" si="34"/>
        <v>#REF!</v>
      </c>
    </row>
    <row r="1015" spans="1:26" x14ac:dyDescent="0.35">
      <c r="A1015" s="24" t="str">
        <f>+IF(B1015&lt;&gt;'Terminal Handling Charge'!$B$3,"",IF(COUNTIF(B:B,B1015)&gt;0,COUNTIF(B$3:B1015,B1015),""))</f>
        <v/>
      </c>
      <c r="B1015" s="24" t="str">
        <f t="shared" si="33"/>
        <v>Terminal Handling Charge - DestinationPortugal</v>
      </c>
      <c r="C1015" s="24" t="s">
        <v>585</v>
      </c>
      <c r="D1015" s="24" t="s">
        <v>747</v>
      </c>
      <c r="E1015" s="1" t="s">
        <v>753</v>
      </c>
      <c r="F1015" s="12" t="s">
        <v>31</v>
      </c>
      <c r="G1015" s="13">
        <v>44866</v>
      </c>
      <c r="H1015" s="11" t="s">
        <v>18</v>
      </c>
      <c r="I1015" s="11" t="s">
        <v>18</v>
      </c>
      <c r="J1015" s="11" t="s">
        <v>18</v>
      </c>
      <c r="K1015" s="11" t="s">
        <v>19</v>
      </c>
      <c r="L1015" s="11" t="s">
        <v>19</v>
      </c>
      <c r="M1015" s="11" t="s">
        <v>19</v>
      </c>
      <c r="N1015" s="11" t="s">
        <v>19</v>
      </c>
      <c r="O1015" s="11" t="s">
        <v>495</v>
      </c>
      <c r="P1015" s="11" t="s">
        <v>496</v>
      </c>
      <c r="Q1015" s="11" t="s">
        <v>585</v>
      </c>
      <c r="R1015" s="11" t="s">
        <v>30</v>
      </c>
      <c r="S1015" s="20" t="s">
        <v>30</v>
      </c>
      <c r="T1015" s="11" t="s">
        <v>21</v>
      </c>
      <c r="U1015" s="11" t="s">
        <v>22</v>
      </c>
      <c r="V1015" s="11" t="s">
        <v>22</v>
      </c>
      <c r="W1015" s="11" t="s">
        <v>23</v>
      </c>
      <c r="X1015" s="11" t="s">
        <v>31</v>
      </c>
      <c r="Y1015">
        <v>215</v>
      </c>
      <c r="Z1015" t="e">
        <f t="shared" si="34"/>
        <v>#REF!</v>
      </c>
    </row>
    <row r="1016" spans="1:26" x14ac:dyDescent="0.35">
      <c r="A1016" s="24" t="str">
        <f>+IF(B1016&lt;&gt;'Terminal Handling Charge'!$B$3,"",IF(COUNTIF(B:B,B1016)&gt;0,COUNTIF(B$3:B1016,B1016),""))</f>
        <v/>
      </c>
      <c r="B1016" s="24" t="str">
        <f t="shared" si="33"/>
        <v>Terminal Handling Charge - DestinationPortugal</v>
      </c>
      <c r="C1016" s="24" t="s">
        <v>585</v>
      </c>
      <c r="D1016" s="24" t="s">
        <v>747</v>
      </c>
      <c r="E1016" s="1" t="s">
        <v>753</v>
      </c>
      <c r="F1016" s="12" t="s">
        <v>31</v>
      </c>
      <c r="G1016" s="13">
        <v>44866</v>
      </c>
      <c r="H1016" s="11" t="s">
        <v>18</v>
      </c>
      <c r="I1016" s="11" t="s">
        <v>18</v>
      </c>
      <c r="J1016" s="11" t="s">
        <v>18</v>
      </c>
      <c r="K1016" s="11" t="s">
        <v>19</v>
      </c>
      <c r="L1016" s="11" t="s">
        <v>19</v>
      </c>
      <c r="M1016" s="11" t="s">
        <v>19</v>
      </c>
      <c r="N1016" s="11" t="s">
        <v>19</v>
      </c>
      <c r="O1016" s="11" t="s">
        <v>495</v>
      </c>
      <c r="P1016" s="11" t="s">
        <v>496</v>
      </c>
      <c r="Q1016" s="11" t="s">
        <v>585</v>
      </c>
      <c r="R1016" s="11" t="s">
        <v>27</v>
      </c>
      <c r="S1016" s="20" t="s">
        <v>27</v>
      </c>
      <c r="T1016" s="11" t="s">
        <v>28</v>
      </c>
      <c r="U1016" s="11" t="s">
        <v>22</v>
      </c>
      <c r="V1016" s="11" t="s">
        <v>22</v>
      </c>
      <c r="W1016" s="11" t="s">
        <v>23</v>
      </c>
      <c r="X1016" s="11" t="s">
        <v>31</v>
      </c>
      <c r="Y1016">
        <v>270</v>
      </c>
      <c r="Z1016" t="e">
        <f t="shared" si="34"/>
        <v>#REF!</v>
      </c>
    </row>
    <row r="1017" spans="1:26" x14ac:dyDescent="0.35">
      <c r="A1017" s="24" t="str">
        <f>+IF(B1017&lt;&gt;'Terminal Handling Charge'!$B$3,"",IF(COUNTIF(B:B,B1017)&gt;0,COUNTIF(B$3:B1017,B1017),""))</f>
        <v/>
      </c>
      <c r="B1017" s="24" t="str">
        <f t="shared" si="33"/>
        <v>Terminal Handling Charge - DestinationPortugal</v>
      </c>
      <c r="C1017" s="24" t="s">
        <v>585</v>
      </c>
      <c r="D1017" s="24" t="s">
        <v>747</v>
      </c>
      <c r="E1017" s="1" t="s">
        <v>753</v>
      </c>
      <c r="F1017" s="12" t="s">
        <v>31</v>
      </c>
      <c r="G1017" s="13">
        <v>44866</v>
      </c>
      <c r="H1017" s="11" t="s">
        <v>18</v>
      </c>
      <c r="I1017" s="11" t="s">
        <v>18</v>
      </c>
      <c r="J1017" s="11" t="s">
        <v>18</v>
      </c>
      <c r="K1017" s="11" t="s">
        <v>19</v>
      </c>
      <c r="L1017" s="11" t="s">
        <v>19</v>
      </c>
      <c r="M1017" s="11" t="s">
        <v>19</v>
      </c>
      <c r="N1017" s="11" t="s">
        <v>19</v>
      </c>
      <c r="O1017" s="11" t="s">
        <v>495</v>
      </c>
      <c r="P1017" s="11" t="s">
        <v>496</v>
      </c>
      <c r="Q1017" s="11" t="s">
        <v>585</v>
      </c>
      <c r="R1017" s="11" t="s">
        <v>63</v>
      </c>
      <c r="S1017" s="20">
        <v>20</v>
      </c>
      <c r="T1017" s="11" t="s">
        <v>738</v>
      </c>
      <c r="U1017" s="11" t="s">
        <v>22</v>
      </c>
      <c r="V1017" s="11" t="s">
        <v>22</v>
      </c>
      <c r="W1017" s="11" t="s">
        <v>23</v>
      </c>
      <c r="X1017" s="11" t="s">
        <v>31</v>
      </c>
      <c r="Y1017">
        <v>250</v>
      </c>
      <c r="Z1017" t="e">
        <f t="shared" si="34"/>
        <v>#REF!</v>
      </c>
    </row>
    <row r="1018" spans="1:26" x14ac:dyDescent="0.35">
      <c r="A1018" s="24" t="str">
        <f>+IF(B1018&lt;&gt;'Terminal Handling Charge'!$B$3,"",IF(COUNTIF(B:B,B1018)&gt;0,COUNTIF(B$3:B1018,B1018),""))</f>
        <v/>
      </c>
      <c r="B1018" s="24" t="str">
        <f t="shared" si="33"/>
        <v>Terminal Handling Charge - DestinationPortugal</v>
      </c>
      <c r="C1018" s="24" t="s">
        <v>585</v>
      </c>
      <c r="D1018" s="24" t="s">
        <v>747</v>
      </c>
      <c r="E1018" s="1" t="s">
        <v>753</v>
      </c>
      <c r="F1018" s="12" t="s">
        <v>31</v>
      </c>
      <c r="G1018" s="13">
        <v>44866</v>
      </c>
      <c r="H1018" s="11" t="s">
        <v>18</v>
      </c>
      <c r="I1018" s="11" t="s">
        <v>18</v>
      </c>
      <c r="J1018" s="11" t="s">
        <v>18</v>
      </c>
      <c r="K1018" s="11" t="s">
        <v>19</v>
      </c>
      <c r="L1018" s="11" t="s">
        <v>19</v>
      </c>
      <c r="M1018" s="11" t="s">
        <v>19</v>
      </c>
      <c r="N1018" s="11" t="s">
        <v>19</v>
      </c>
      <c r="O1018" s="11" t="s">
        <v>495</v>
      </c>
      <c r="P1018" s="11" t="s">
        <v>496</v>
      </c>
      <c r="Q1018" s="11" t="s">
        <v>585</v>
      </c>
      <c r="R1018" s="11" t="s">
        <v>77</v>
      </c>
      <c r="S1018" s="20">
        <v>20</v>
      </c>
      <c r="T1018" s="11" t="s">
        <v>738</v>
      </c>
      <c r="U1018" s="11" t="s">
        <v>22</v>
      </c>
      <c r="V1018" s="11" t="s">
        <v>22</v>
      </c>
      <c r="W1018" s="11" t="s">
        <v>23</v>
      </c>
      <c r="X1018" s="11" t="s">
        <v>31</v>
      </c>
      <c r="Y1018">
        <v>250</v>
      </c>
      <c r="Z1018" t="e">
        <f t="shared" si="34"/>
        <v>#REF!</v>
      </c>
    </row>
    <row r="1019" spans="1:26" x14ac:dyDescent="0.35">
      <c r="A1019" s="24" t="str">
        <f>+IF(B1019&lt;&gt;'Terminal Handling Charge'!$B$3,"",IF(COUNTIF(B:B,B1019)&gt;0,COUNTIF(B$3:B1019,B1019),""))</f>
        <v/>
      </c>
      <c r="B1019" s="24" t="str">
        <f t="shared" si="33"/>
        <v>Terminal Handling Charge - DestinationPortugal</v>
      </c>
      <c r="C1019" s="24" t="s">
        <v>585</v>
      </c>
      <c r="D1019" s="24" t="s">
        <v>747</v>
      </c>
      <c r="E1019" s="1" t="s">
        <v>753</v>
      </c>
      <c r="F1019" s="12" t="s">
        <v>31</v>
      </c>
      <c r="G1019" s="13">
        <v>44866</v>
      </c>
      <c r="H1019" s="11" t="s">
        <v>18</v>
      </c>
      <c r="I1019" s="11" t="s">
        <v>18</v>
      </c>
      <c r="J1019" s="11" t="s">
        <v>18</v>
      </c>
      <c r="K1019" s="11" t="s">
        <v>19</v>
      </c>
      <c r="L1019" s="11" t="s">
        <v>19</v>
      </c>
      <c r="M1019" s="11" t="s">
        <v>19</v>
      </c>
      <c r="N1019" s="11" t="s">
        <v>19</v>
      </c>
      <c r="O1019" s="11" t="s">
        <v>495</v>
      </c>
      <c r="P1019" s="11" t="s">
        <v>496</v>
      </c>
      <c r="Q1019" s="11" t="s">
        <v>585</v>
      </c>
      <c r="R1019" s="11" t="s">
        <v>61</v>
      </c>
      <c r="S1019" s="20">
        <v>20</v>
      </c>
      <c r="T1019" s="11" t="s">
        <v>738</v>
      </c>
      <c r="U1019" s="11" t="s">
        <v>22</v>
      </c>
      <c r="V1019" s="11" t="s">
        <v>22</v>
      </c>
      <c r="W1019" s="11" t="s">
        <v>23</v>
      </c>
      <c r="X1019" s="11" t="s">
        <v>31</v>
      </c>
      <c r="Y1019">
        <v>250</v>
      </c>
      <c r="Z1019" t="e">
        <f t="shared" si="34"/>
        <v>#REF!</v>
      </c>
    </row>
    <row r="1020" spans="1:26" x14ac:dyDescent="0.35">
      <c r="A1020" s="24" t="str">
        <f>+IF(B1020&lt;&gt;'Terminal Handling Charge'!$B$3,"",IF(COUNTIF(B:B,B1020)&gt;0,COUNTIF(B$3:B1020,B1020),""))</f>
        <v/>
      </c>
      <c r="B1020" s="24" t="str">
        <f t="shared" si="33"/>
        <v>Terminal Handling Charge - DestinationPortugal</v>
      </c>
      <c r="C1020" s="24" t="s">
        <v>585</v>
      </c>
      <c r="D1020" s="24" t="s">
        <v>747</v>
      </c>
      <c r="E1020" s="1" t="s">
        <v>753</v>
      </c>
      <c r="F1020" s="12" t="s">
        <v>31</v>
      </c>
      <c r="G1020" s="13">
        <v>44866</v>
      </c>
      <c r="H1020" s="11" t="s">
        <v>18</v>
      </c>
      <c r="I1020" s="11" t="s">
        <v>18</v>
      </c>
      <c r="J1020" s="11" t="s">
        <v>18</v>
      </c>
      <c r="K1020" s="11" t="s">
        <v>19</v>
      </c>
      <c r="L1020" s="11" t="s">
        <v>19</v>
      </c>
      <c r="M1020" s="11" t="s">
        <v>19</v>
      </c>
      <c r="N1020" s="11" t="s">
        <v>19</v>
      </c>
      <c r="O1020" s="11" t="s">
        <v>495</v>
      </c>
      <c r="P1020" s="11" t="s">
        <v>496</v>
      </c>
      <c r="Q1020" s="11" t="s">
        <v>585</v>
      </c>
      <c r="R1020" s="11" t="s">
        <v>59</v>
      </c>
      <c r="S1020" s="20">
        <v>20</v>
      </c>
      <c r="T1020" s="11" t="s">
        <v>738</v>
      </c>
      <c r="U1020" s="11" t="s">
        <v>22</v>
      </c>
      <c r="V1020" s="11" t="s">
        <v>22</v>
      </c>
      <c r="W1020" s="11" t="s">
        <v>23</v>
      </c>
      <c r="X1020" s="11" t="s">
        <v>31</v>
      </c>
      <c r="Y1020">
        <v>250</v>
      </c>
      <c r="Z1020" t="e">
        <f t="shared" si="34"/>
        <v>#REF!</v>
      </c>
    </row>
    <row r="1021" spans="1:26" x14ac:dyDescent="0.35">
      <c r="A1021" s="24" t="str">
        <f>+IF(B1021&lt;&gt;'Terminal Handling Charge'!$B$3,"",IF(COUNTIF(B:B,B1021)&gt;0,COUNTIF(B$3:B1021,B1021),""))</f>
        <v/>
      </c>
      <c r="B1021" s="24" t="str">
        <f t="shared" si="33"/>
        <v>Terminal Handling Charge - DestinationPortugal</v>
      </c>
      <c r="C1021" s="24" t="s">
        <v>585</v>
      </c>
      <c r="D1021" s="24" t="s">
        <v>747</v>
      </c>
      <c r="E1021" s="1" t="s">
        <v>753</v>
      </c>
      <c r="F1021" s="12" t="s">
        <v>31</v>
      </c>
      <c r="G1021" s="13">
        <v>44866</v>
      </c>
      <c r="H1021" s="11" t="s">
        <v>18</v>
      </c>
      <c r="I1021" s="11" t="s">
        <v>18</v>
      </c>
      <c r="J1021" s="11" t="s">
        <v>18</v>
      </c>
      <c r="K1021" s="11" t="s">
        <v>19</v>
      </c>
      <c r="L1021" s="11" t="s">
        <v>19</v>
      </c>
      <c r="M1021" s="11" t="s">
        <v>19</v>
      </c>
      <c r="N1021" s="11" t="s">
        <v>19</v>
      </c>
      <c r="O1021" s="11" t="s">
        <v>495</v>
      </c>
      <c r="P1021" s="11" t="s">
        <v>496</v>
      </c>
      <c r="Q1021" s="11" t="s">
        <v>585</v>
      </c>
      <c r="R1021" s="11" t="s">
        <v>60</v>
      </c>
      <c r="S1021" s="20">
        <v>40</v>
      </c>
      <c r="T1021" s="11" t="s">
        <v>738</v>
      </c>
      <c r="U1021" s="11" t="s">
        <v>22</v>
      </c>
      <c r="V1021" s="11" t="s">
        <v>22</v>
      </c>
      <c r="W1021" s="11" t="s">
        <v>23</v>
      </c>
      <c r="X1021" s="11" t="s">
        <v>31</v>
      </c>
      <c r="Y1021">
        <v>250</v>
      </c>
      <c r="Z1021" t="e">
        <f t="shared" si="34"/>
        <v>#REF!</v>
      </c>
    </row>
    <row r="1022" spans="1:26" x14ac:dyDescent="0.35">
      <c r="A1022" s="24" t="str">
        <f>+IF(B1022&lt;&gt;'Terminal Handling Charge'!$B$3,"",IF(COUNTIF(B:B,B1022)&gt;0,COUNTIF(B$3:B1022,B1022),""))</f>
        <v/>
      </c>
      <c r="B1022" s="24" t="str">
        <f t="shared" si="33"/>
        <v>Terminal Handling Charge - DestinationPortugal</v>
      </c>
      <c r="C1022" s="24" t="s">
        <v>585</v>
      </c>
      <c r="D1022" s="24" t="s">
        <v>747</v>
      </c>
      <c r="E1022" s="1" t="s">
        <v>753</v>
      </c>
      <c r="F1022" s="12" t="s">
        <v>31</v>
      </c>
      <c r="G1022" s="13">
        <v>44866</v>
      </c>
      <c r="H1022" s="11" t="s">
        <v>18</v>
      </c>
      <c r="I1022" s="11" t="s">
        <v>18</v>
      </c>
      <c r="J1022" s="11" t="s">
        <v>18</v>
      </c>
      <c r="K1022" s="11" t="s">
        <v>19</v>
      </c>
      <c r="L1022" s="11" t="s">
        <v>19</v>
      </c>
      <c r="M1022" s="11" t="s">
        <v>19</v>
      </c>
      <c r="N1022" s="11" t="s">
        <v>19</v>
      </c>
      <c r="O1022" s="11" t="s">
        <v>495</v>
      </c>
      <c r="P1022" s="11" t="s">
        <v>496</v>
      </c>
      <c r="Q1022" s="11" t="s">
        <v>585</v>
      </c>
      <c r="R1022" s="11" t="s">
        <v>33</v>
      </c>
      <c r="S1022" s="20">
        <v>40</v>
      </c>
      <c r="T1022" s="11" t="s">
        <v>738</v>
      </c>
      <c r="U1022" s="11" t="s">
        <v>22</v>
      </c>
      <c r="V1022" s="11" t="s">
        <v>22</v>
      </c>
      <c r="W1022" s="11" t="s">
        <v>23</v>
      </c>
      <c r="X1022" s="11" t="s">
        <v>31</v>
      </c>
      <c r="Y1022">
        <v>250</v>
      </c>
      <c r="Z1022" t="e">
        <f t="shared" si="34"/>
        <v>#REF!</v>
      </c>
    </row>
    <row r="1023" spans="1:26" x14ac:dyDescent="0.35">
      <c r="A1023" s="24" t="str">
        <f>+IF(B1023&lt;&gt;'Terminal Handling Charge'!$B$3,"",IF(COUNTIF(B:B,B1023)&gt;0,COUNTIF(B$3:B1023,B1023),""))</f>
        <v/>
      </c>
      <c r="B1023" s="24" t="str">
        <f t="shared" si="33"/>
        <v>Terminal Handling Charge - DestinationPortugal</v>
      </c>
      <c r="C1023" s="24" t="s">
        <v>585</v>
      </c>
      <c r="D1023" s="24" t="s">
        <v>747</v>
      </c>
      <c r="E1023" s="1" t="s">
        <v>753</v>
      </c>
      <c r="F1023" s="12" t="s">
        <v>31</v>
      </c>
      <c r="G1023" s="13">
        <v>44866</v>
      </c>
      <c r="H1023" s="11" t="s">
        <v>18</v>
      </c>
      <c r="I1023" s="11" t="s">
        <v>18</v>
      </c>
      <c r="J1023" s="11" t="s">
        <v>18</v>
      </c>
      <c r="K1023" s="11" t="s">
        <v>19</v>
      </c>
      <c r="L1023" s="11" t="s">
        <v>19</v>
      </c>
      <c r="M1023" s="11" t="s">
        <v>19</v>
      </c>
      <c r="N1023" s="11" t="s">
        <v>19</v>
      </c>
      <c r="O1023" s="11" t="s">
        <v>495</v>
      </c>
      <c r="P1023" s="11" t="s">
        <v>496</v>
      </c>
      <c r="Q1023" s="11" t="s">
        <v>585</v>
      </c>
      <c r="R1023" s="11" t="s">
        <v>64</v>
      </c>
      <c r="S1023" s="20">
        <v>40</v>
      </c>
      <c r="T1023" s="11" t="s">
        <v>738</v>
      </c>
      <c r="U1023" s="11" t="s">
        <v>22</v>
      </c>
      <c r="V1023" s="11" t="s">
        <v>22</v>
      </c>
      <c r="W1023" s="11" t="s">
        <v>23</v>
      </c>
      <c r="X1023" s="11" t="s">
        <v>31</v>
      </c>
      <c r="Y1023">
        <v>250</v>
      </c>
      <c r="Z1023" t="e">
        <f t="shared" si="34"/>
        <v>#REF!</v>
      </c>
    </row>
    <row r="1024" spans="1:26" x14ac:dyDescent="0.35">
      <c r="A1024" s="24" t="str">
        <f>+IF(B1024&lt;&gt;'Terminal Handling Charge'!$B$3,"",IF(COUNTIF(B:B,B1024)&gt;0,COUNTIF(B$3:B1024,B1024),""))</f>
        <v/>
      </c>
      <c r="B1024" s="24" t="str">
        <f t="shared" si="33"/>
        <v>Terminal Handling Charge - DestinationPortugal</v>
      </c>
      <c r="C1024" s="24" t="s">
        <v>585</v>
      </c>
      <c r="D1024" s="24" t="s">
        <v>747</v>
      </c>
      <c r="E1024" s="1" t="s">
        <v>753</v>
      </c>
      <c r="F1024" s="12" t="s">
        <v>31</v>
      </c>
      <c r="G1024" s="13">
        <v>44866</v>
      </c>
      <c r="H1024" s="11" t="s">
        <v>18</v>
      </c>
      <c r="I1024" s="11" t="s">
        <v>18</v>
      </c>
      <c r="J1024" s="11" t="s">
        <v>18</v>
      </c>
      <c r="K1024" s="11" t="s">
        <v>19</v>
      </c>
      <c r="L1024" s="11" t="s">
        <v>19</v>
      </c>
      <c r="M1024" s="11" t="s">
        <v>19</v>
      </c>
      <c r="N1024" s="11" t="s">
        <v>19</v>
      </c>
      <c r="O1024" s="11" t="s">
        <v>495</v>
      </c>
      <c r="P1024" s="11" t="s">
        <v>496</v>
      </c>
      <c r="Q1024" s="11" t="s">
        <v>585</v>
      </c>
      <c r="R1024" s="11" t="s">
        <v>58</v>
      </c>
      <c r="S1024" s="20">
        <v>40</v>
      </c>
      <c r="T1024" s="11" t="s">
        <v>738</v>
      </c>
      <c r="U1024" s="11" t="s">
        <v>22</v>
      </c>
      <c r="V1024" s="11" t="s">
        <v>22</v>
      </c>
      <c r="W1024" s="11" t="s">
        <v>23</v>
      </c>
      <c r="X1024" s="11" t="s">
        <v>31</v>
      </c>
      <c r="Y1024">
        <v>250</v>
      </c>
      <c r="Z1024" t="e">
        <f t="shared" si="34"/>
        <v>#REF!</v>
      </c>
    </row>
    <row r="1025" spans="1:26" x14ac:dyDescent="0.35">
      <c r="A1025" s="24" t="str">
        <f>+IF(B1025&lt;&gt;'Terminal Handling Charge'!$B$3,"",IF(COUNTIF(B:B,B1025)&gt;0,COUNTIF(B$3:B1025,B1025),""))</f>
        <v/>
      </c>
      <c r="B1025" s="24" t="str">
        <f t="shared" si="33"/>
        <v>Terminal Handling Charge - DestinationCanada</v>
      </c>
      <c r="C1025" s="24" t="s">
        <v>48</v>
      </c>
      <c r="D1025" s="24" t="s">
        <v>747</v>
      </c>
      <c r="E1025" s="1" t="s">
        <v>105</v>
      </c>
      <c r="F1025" s="12" t="s">
        <v>758</v>
      </c>
      <c r="G1025" s="13">
        <v>44866</v>
      </c>
      <c r="H1025" s="11" t="s">
        <v>18</v>
      </c>
      <c r="I1025" s="11" t="s">
        <v>18</v>
      </c>
      <c r="J1025" s="11" t="s">
        <v>18</v>
      </c>
      <c r="K1025" s="11" t="s">
        <v>19</v>
      </c>
      <c r="L1025" s="11" t="s">
        <v>19</v>
      </c>
      <c r="M1025" s="11" t="s">
        <v>19</v>
      </c>
      <c r="N1025" s="11" t="s">
        <v>19</v>
      </c>
      <c r="O1025" s="11" t="s">
        <v>47</v>
      </c>
      <c r="P1025" s="11" t="s">
        <v>48</v>
      </c>
      <c r="Q1025" s="11" t="s">
        <v>48</v>
      </c>
      <c r="R1025" s="11" t="s">
        <v>45</v>
      </c>
      <c r="S1025" s="20">
        <v>20</v>
      </c>
      <c r="T1025" s="11" t="s">
        <v>32</v>
      </c>
      <c r="U1025" s="11" t="s">
        <v>22</v>
      </c>
      <c r="V1025" s="11" t="s">
        <v>22</v>
      </c>
      <c r="W1025" s="11" t="s">
        <v>23</v>
      </c>
      <c r="X1025" s="11" t="s">
        <v>24</v>
      </c>
      <c r="Y1025">
        <v>525</v>
      </c>
      <c r="Z1025" t="e">
        <f t="shared" si="34"/>
        <v>#REF!</v>
      </c>
    </row>
    <row r="1026" spans="1:26" x14ac:dyDescent="0.35">
      <c r="A1026" s="24" t="str">
        <f>+IF(B1026&lt;&gt;'Terminal Handling Charge'!$B$3,"",IF(COUNTIF(B:B,B1026)&gt;0,COUNTIF(B$3:B1026,B1026),""))</f>
        <v/>
      </c>
      <c r="B1026" s="24" t="str">
        <f t="shared" si="33"/>
        <v>Terminal Handling Charge - DestinationCanada</v>
      </c>
      <c r="C1026" s="24" t="s">
        <v>48</v>
      </c>
      <c r="D1026" s="24" t="s">
        <v>747</v>
      </c>
      <c r="E1026" s="1" t="s">
        <v>105</v>
      </c>
      <c r="F1026" s="12" t="s">
        <v>758</v>
      </c>
      <c r="G1026" s="13">
        <v>44866</v>
      </c>
      <c r="H1026" s="11" t="s">
        <v>18</v>
      </c>
      <c r="I1026" s="11" t="s">
        <v>18</v>
      </c>
      <c r="J1026" s="11" t="s">
        <v>18</v>
      </c>
      <c r="K1026" s="11" t="s">
        <v>19</v>
      </c>
      <c r="L1026" s="11" t="s">
        <v>19</v>
      </c>
      <c r="M1026" s="11" t="s">
        <v>19</v>
      </c>
      <c r="N1026" s="11" t="s">
        <v>19</v>
      </c>
      <c r="O1026" s="11" t="s">
        <v>47</v>
      </c>
      <c r="P1026" s="11" t="s">
        <v>48</v>
      </c>
      <c r="Q1026" s="11" t="s">
        <v>48</v>
      </c>
      <c r="R1026" s="11" t="s">
        <v>737</v>
      </c>
      <c r="S1026" s="20">
        <v>40</v>
      </c>
      <c r="T1026" s="11" t="s">
        <v>32</v>
      </c>
      <c r="U1026" s="11" t="s">
        <v>22</v>
      </c>
      <c r="V1026" s="11" t="s">
        <v>22</v>
      </c>
      <c r="W1026" s="11" t="s">
        <v>23</v>
      </c>
      <c r="X1026" s="11" t="s">
        <v>24</v>
      </c>
      <c r="Y1026">
        <v>575</v>
      </c>
      <c r="Z1026" t="e">
        <f t="shared" si="34"/>
        <v>#REF!</v>
      </c>
    </row>
    <row r="1027" spans="1:26" x14ac:dyDescent="0.35">
      <c r="A1027" s="24" t="str">
        <f>+IF(B1027&lt;&gt;'Terminal Handling Charge'!$B$3,"",IF(COUNTIF(B:B,B1027)&gt;0,COUNTIF(B$3:B1027,B1027),""))</f>
        <v/>
      </c>
      <c r="B1027" s="24" t="str">
        <f t="shared" si="33"/>
        <v>Terminal Handling Charge - DestinationCanada</v>
      </c>
      <c r="C1027" s="24" t="s">
        <v>48</v>
      </c>
      <c r="D1027" s="24" t="s">
        <v>747</v>
      </c>
      <c r="E1027" s="1" t="s">
        <v>105</v>
      </c>
      <c r="F1027" s="12" t="s">
        <v>758</v>
      </c>
      <c r="G1027" s="13">
        <v>44866</v>
      </c>
      <c r="H1027" s="11" t="s">
        <v>18</v>
      </c>
      <c r="I1027" s="11" t="s">
        <v>18</v>
      </c>
      <c r="J1027" s="11" t="s">
        <v>18</v>
      </c>
      <c r="K1027" s="11" t="s">
        <v>19</v>
      </c>
      <c r="L1027" s="11" t="s">
        <v>19</v>
      </c>
      <c r="M1027" s="11" t="s">
        <v>19</v>
      </c>
      <c r="N1027" s="11" t="s">
        <v>19</v>
      </c>
      <c r="O1027" s="11" t="s">
        <v>47</v>
      </c>
      <c r="P1027" s="11" t="s">
        <v>48</v>
      </c>
      <c r="Q1027" s="11" t="s">
        <v>48</v>
      </c>
      <c r="R1027" s="11" t="s">
        <v>65</v>
      </c>
      <c r="S1027" s="20">
        <v>45</v>
      </c>
      <c r="T1027" s="11" t="s">
        <v>21</v>
      </c>
      <c r="U1027" s="11" t="s">
        <v>22</v>
      </c>
      <c r="V1027" s="11" t="s">
        <v>22</v>
      </c>
      <c r="W1027" s="11" t="s">
        <v>23</v>
      </c>
      <c r="X1027" s="11" t="s">
        <v>24</v>
      </c>
      <c r="Y1027">
        <v>575</v>
      </c>
      <c r="Z1027" t="e">
        <f t="shared" si="34"/>
        <v>#REF!</v>
      </c>
    </row>
    <row r="1028" spans="1:26" x14ac:dyDescent="0.35">
      <c r="A1028" s="24" t="str">
        <f>+IF(B1028&lt;&gt;'Terminal Handling Charge'!$B$3,"",IF(COUNTIF(B:B,B1028)&gt;0,COUNTIF(B$3:B1028,B1028),""))</f>
        <v/>
      </c>
      <c r="B1028" s="24" t="str">
        <f t="shared" si="33"/>
        <v>Terminal Handling Charge - DestinationPeru</v>
      </c>
      <c r="C1028" s="24" t="s">
        <v>731</v>
      </c>
      <c r="D1028" s="24" t="s">
        <v>747</v>
      </c>
      <c r="E1028" s="1" t="s">
        <v>227</v>
      </c>
      <c r="F1028" s="12" t="s">
        <v>757</v>
      </c>
      <c r="G1028" s="13">
        <v>44866</v>
      </c>
      <c r="H1028" s="11" t="s">
        <v>18</v>
      </c>
      <c r="I1028" s="11" t="s">
        <v>18</v>
      </c>
      <c r="J1028" s="11" t="s">
        <v>18</v>
      </c>
      <c r="K1028" s="11" t="s">
        <v>19</v>
      </c>
      <c r="L1028" s="11" t="s">
        <v>19</v>
      </c>
      <c r="M1028" s="11" t="s">
        <v>19</v>
      </c>
      <c r="N1028" s="11" t="s">
        <v>19</v>
      </c>
      <c r="O1028" s="11" t="s">
        <v>586</v>
      </c>
      <c r="P1028" s="11" t="s">
        <v>587</v>
      </c>
      <c r="Q1028" s="11" t="s">
        <v>731</v>
      </c>
      <c r="R1028" s="11" t="s">
        <v>30</v>
      </c>
      <c r="S1028" s="20" t="s">
        <v>30</v>
      </c>
      <c r="T1028" s="11" t="s">
        <v>21</v>
      </c>
      <c r="U1028" s="11" t="s">
        <v>22</v>
      </c>
      <c r="V1028" s="11" t="s">
        <v>22</v>
      </c>
      <c r="W1028" s="11" t="s">
        <v>23</v>
      </c>
      <c r="X1028" s="11" t="s">
        <v>24</v>
      </c>
      <c r="Y1028">
        <v>100</v>
      </c>
      <c r="Z1028" t="e">
        <f t="shared" si="34"/>
        <v>#REF!</v>
      </c>
    </row>
    <row r="1029" spans="1:26" x14ac:dyDescent="0.35">
      <c r="A1029" s="24" t="str">
        <f>+IF(B1029&lt;&gt;'Terminal Handling Charge'!$B$3,"",IF(COUNTIF(B:B,B1029)&gt;0,COUNTIF(B$3:B1029,B1029),""))</f>
        <v/>
      </c>
      <c r="B1029" s="24" t="str">
        <f t="shared" si="33"/>
        <v>Terminal Handling Charge - DestinationPeru</v>
      </c>
      <c r="C1029" s="24" t="s">
        <v>731</v>
      </c>
      <c r="D1029" s="24" t="s">
        <v>747</v>
      </c>
      <c r="E1029" s="1" t="s">
        <v>227</v>
      </c>
      <c r="F1029" s="12" t="s">
        <v>757</v>
      </c>
      <c r="G1029" s="13">
        <v>44866</v>
      </c>
      <c r="H1029" s="11" t="s">
        <v>18</v>
      </c>
      <c r="I1029" s="11" t="s">
        <v>18</v>
      </c>
      <c r="J1029" s="11" t="s">
        <v>18</v>
      </c>
      <c r="K1029" s="11" t="s">
        <v>19</v>
      </c>
      <c r="L1029" s="11" t="s">
        <v>19</v>
      </c>
      <c r="M1029" s="11" t="s">
        <v>19</v>
      </c>
      <c r="N1029" s="11" t="s">
        <v>19</v>
      </c>
      <c r="O1029" s="11" t="s">
        <v>586</v>
      </c>
      <c r="P1029" s="11" t="s">
        <v>587</v>
      </c>
      <c r="Q1029" s="11" t="s">
        <v>731</v>
      </c>
      <c r="R1029" s="11" t="s">
        <v>27</v>
      </c>
      <c r="S1029" s="20" t="s">
        <v>27</v>
      </c>
      <c r="T1029" s="11" t="s">
        <v>28</v>
      </c>
      <c r="U1029" s="11" t="s">
        <v>22</v>
      </c>
      <c r="V1029" s="11" t="s">
        <v>22</v>
      </c>
      <c r="W1029" s="11" t="s">
        <v>23</v>
      </c>
      <c r="X1029" s="11" t="s">
        <v>24</v>
      </c>
      <c r="Y1029">
        <v>100</v>
      </c>
      <c r="Z1029" t="e">
        <f t="shared" si="34"/>
        <v>#REF!</v>
      </c>
    </row>
    <row r="1030" spans="1:26" x14ac:dyDescent="0.35">
      <c r="A1030" s="24" t="str">
        <f>+IF(B1030&lt;&gt;'Terminal Handling Charge'!$B$3,"",IF(COUNTIF(B:B,B1030)&gt;0,COUNTIF(B$3:B1030,B1030),""))</f>
        <v/>
      </c>
      <c r="B1030" s="24" t="str">
        <f t="shared" si="33"/>
        <v>Terminal Handling Charge - DestinationBulgaria</v>
      </c>
      <c r="C1030" s="24" t="s">
        <v>112</v>
      </c>
      <c r="D1030" s="24" t="s">
        <v>747</v>
      </c>
      <c r="E1030" s="1" t="s">
        <v>17</v>
      </c>
      <c r="F1030" s="12" t="s">
        <v>31</v>
      </c>
      <c r="G1030" s="13">
        <v>44866</v>
      </c>
      <c r="H1030" s="11" t="s">
        <v>18</v>
      </c>
      <c r="I1030" s="11" t="s">
        <v>18</v>
      </c>
      <c r="J1030" s="11" t="s">
        <v>18</v>
      </c>
      <c r="K1030" s="11" t="s">
        <v>19</v>
      </c>
      <c r="L1030" s="11" t="s">
        <v>19</v>
      </c>
      <c r="M1030" s="11" t="s">
        <v>19</v>
      </c>
      <c r="N1030" s="11" t="s">
        <v>19</v>
      </c>
      <c r="O1030" s="11" t="s">
        <v>290</v>
      </c>
      <c r="P1030" s="11" t="s">
        <v>291</v>
      </c>
      <c r="Q1030" s="11" t="s">
        <v>112</v>
      </c>
      <c r="R1030" s="11" t="s">
        <v>762</v>
      </c>
      <c r="S1030" s="20">
        <v>20</v>
      </c>
      <c r="T1030" s="11" t="s">
        <v>34</v>
      </c>
      <c r="U1030" s="11" t="s">
        <v>22</v>
      </c>
      <c r="V1030" s="11" t="s">
        <v>22</v>
      </c>
      <c r="W1030" s="11" t="s">
        <v>23</v>
      </c>
      <c r="X1030" s="11" t="s">
        <v>31</v>
      </c>
      <c r="Y1030">
        <v>520</v>
      </c>
      <c r="Z1030" t="e">
        <f>#REF!+1</f>
        <v>#REF!</v>
      </c>
    </row>
    <row r="1031" spans="1:26" x14ac:dyDescent="0.35">
      <c r="A1031" s="24" t="str">
        <f>+IF(B1031&lt;&gt;'Terminal Handling Charge'!$B$3,"",IF(COUNTIF(B:B,B1031)&gt;0,COUNTIF(B$3:B1031,B1031),""))</f>
        <v/>
      </c>
      <c r="B1031" s="24" t="str">
        <f t="shared" si="33"/>
        <v>Terminal Handling Charge - DestinationBulgaria</v>
      </c>
      <c r="C1031" s="24" t="s">
        <v>112</v>
      </c>
      <c r="D1031" s="24" t="s">
        <v>747</v>
      </c>
      <c r="E1031" s="1" t="s">
        <v>17</v>
      </c>
      <c r="F1031" s="12" t="s">
        <v>31</v>
      </c>
      <c r="G1031" s="13">
        <v>44866</v>
      </c>
      <c r="H1031" s="11" t="s">
        <v>18</v>
      </c>
      <c r="I1031" s="11" t="s">
        <v>18</v>
      </c>
      <c r="J1031" s="11" t="s">
        <v>18</v>
      </c>
      <c r="K1031" s="11" t="s">
        <v>19</v>
      </c>
      <c r="L1031" s="11" t="s">
        <v>19</v>
      </c>
      <c r="M1031" s="11" t="s">
        <v>19</v>
      </c>
      <c r="N1031" s="11" t="s">
        <v>19</v>
      </c>
      <c r="O1031" s="11" t="s">
        <v>290</v>
      </c>
      <c r="P1031" s="11" t="s">
        <v>291</v>
      </c>
      <c r="Q1031" s="11" t="s">
        <v>112</v>
      </c>
      <c r="R1031" s="11" t="s">
        <v>40</v>
      </c>
      <c r="S1031" s="20">
        <v>20</v>
      </c>
      <c r="T1031" s="11" t="s">
        <v>34</v>
      </c>
      <c r="U1031" s="11" t="s">
        <v>22</v>
      </c>
      <c r="V1031" s="11" t="s">
        <v>22</v>
      </c>
      <c r="W1031" s="11" t="s">
        <v>23</v>
      </c>
      <c r="X1031" s="11" t="s">
        <v>31</v>
      </c>
      <c r="Y1031">
        <v>283</v>
      </c>
      <c r="Z1031" t="e">
        <f t="shared" si="34"/>
        <v>#REF!</v>
      </c>
    </row>
    <row r="1032" spans="1:26" x14ac:dyDescent="0.35">
      <c r="A1032" s="24" t="str">
        <f>+IF(B1032&lt;&gt;'Terminal Handling Charge'!$B$3,"",IF(COUNTIF(B:B,B1032)&gt;0,COUNTIF(B$3:B1032,B1032),""))</f>
        <v/>
      </c>
      <c r="B1032" s="24" t="str">
        <f t="shared" si="33"/>
        <v>Terminal Handling Charge - DestinationBulgaria</v>
      </c>
      <c r="C1032" s="24" t="s">
        <v>112</v>
      </c>
      <c r="D1032" s="24" t="s">
        <v>747</v>
      </c>
      <c r="E1032" s="1" t="s">
        <v>17</v>
      </c>
      <c r="F1032" s="12" t="s">
        <v>31</v>
      </c>
      <c r="G1032" s="13">
        <v>44866</v>
      </c>
      <c r="H1032" s="11" t="s">
        <v>18</v>
      </c>
      <c r="I1032" s="11" t="s">
        <v>18</v>
      </c>
      <c r="J1032" s="11" t="s">
        <v>18</v>
      </c>
      <c r="K1032" s="11" t="s">
        <v>19</v>
      </c>
      <c r="L1032" s="11" t="s">
        <v>19</v>
      </c>
      <c r="M1032" s="11" t="s">
        <v>19</v>
      </c>
      <c r="N1032" s="11" t="s">
        <v>19</v>
      </c>
      <c r="O1032" s="11" t="s">
        <v>290</v>
      </c>
      <c r="P1032" s="11" t="s">
        <v>291</v>
      </c>
      <c r="Q1032" s="11" t="s">
        <v>112</v>
      </c>
      <c r="R1032" s="11" t="s">
        <v>56</v>
      </c>
      <c r="S1032" s="20">
        <v>20</v>
      </c>
      <c r="T1032" s="11" t="s">
        <v>34</v>
      </c>
      <c r="U1032" s="11" t="s">
        <v>22</v>
      </c>
      <c r="V1032" s="11" t="s">
        <v>22</v>
      </c>
      <c r="W1032" s="11" t="s">
        <v>23</v>
      </c>
      <c r="X1032" s="11" t="s">
        <v>31</v>
      </c>
      <c r="Y1032">
        <v>350</v>
      </c>
      <c r="Z1032" t="e">
        <f t="shared" si="34"/>
        <v>#REF!</v>
      </c>
    </row>
    <row r="1033" spans="1:26" x14ac:dyDescent="0.35">
      <c r="A1033" s="24" t="str">
        <f>+IF(B1033&lt;&gt;'Terminal Handling Charge'!$B$3,"",IF(COUNTIF(B:B,B1033)&gt;0,COUNTIF(B$3:B1033,B1033),""))</f>
        <v/>
      </c>
      <c r="B1033" s="24" t="str">
        <f t="shared" si="33"/>
        <v>Terminal Handling Charge - DestinationBulgaria</v>
      </c>
      <c r="C1033" s="24" t="s">
        <v>112</v>
      </c>
      <c r="D1033" s="24" t="s">
        <v>747</v>
      </c>
      <c r="E1033" s="1" t="s">
        <v>17</v>
      </c>
      <c r="F1033" s="12" t="s">
        <v>31</v>
      </c>
      <c r="G1033" s="13">
        <v>44866</v>
      </c>
      <c r="H1033" s="11" t="s">
        <v>18</v>
      </c>
      <c r="I1033" s="11" t="s">
        <v>18</v>
      </c>
      <c r="J1033" s="11" t="s">
        <v>18</v>
      </c>
      <c r="K1033" s="11" t="s">
        <v>19</v>
      </c>
      <c r="L1033" s="11" t="s">
        <v>19</v>
      </c>
      <c r="M1033" s="11" t="s">
        <v>19</v>
      </c>
      <c r="N1033" s="11" t="s">
        <v>19</v>
      </c>
      <c r="O1033" s="11" t="s">
        <v>290</v>
      </c>
      <c r="P1033" s="11" t="s">
        <v>291</v>
      </c>
      <c r="Q1033" s="11" t="s">
        <v>112</v>
      </c>
      <c r="R1033" s="11" t="s">
        <v>38</v>
      </c>
      <c r="S1033" s="20">
        <v>40</v>
      </c>
      <c r="T1033" s="11" t="s">
        <v>34</v>
      </c>
      <c r="U1033" s="11" t="s">
        <v>22</v>
      </c>
      <c r="V1033" s="11" t="s">
        <v>22</v>
      </c>
      <c r="W1033" s="11" t="s">
        <v>23</v>
      </c>
      <c r="X1033" s="11" t="s">
        <v>31</v>
      </c>
      <c r="Y1033">
        <v>610</v>
      </c>
      <c r="Z1033" t="e">
        <f t="shared" si="34"/>
        <v>#REF!</v>
      </c>
    </row>
    <row r="1034" spans="1:26" x14ac:dyDescent="0.35">
      <c r="A1034" s="24" t="str">
        <f>+IF(B1034&lt;&gt;'Terminal Handling Charge'!$B$3,"",IF(COUNTIF(B:B,B1034)&gt;0,COUNTIF(B$3:B1034,B1034),""))</f>
        <v/>
      </c>
      <c r="B1034" s="24" t="str">
        <f t="shared" si="33"/>
        <v>Terminal Handling Charge - DestinationBulgaria</v>
      </c>
      <c r="C1034" s="24" t="s">
        <v>112</v>
      </c>
      <c r="D1034" s="24" t="s">
        <v>747</v>
      </c>
      <c r="E1034" s="1" t="s">
        <v>17</v>
      </c>
      <c r="F1034" s="12" t="s">
        <v>31</v>
      </c>
      <c r="G1034" s="13">
        <v>44866</v>
      </c>
      <c r="H1034" s="11" t="s">
        <v>18</v>
      </c>
      <c r="I1034" s="11" t="s">
        <v>18</v>
      </c>
      <c r="J1034" s="11" t="s">
        <v>18</v>
      </c>
      <c r="K1034" s="11" t="s">
        <v>19</v>
      </c>
      <c r="L1034" s="11" t="s">
        <v>19</v>
      </c>
      <c r="M1034" s="11" t="s">
        <v>19</v>
      </c>
      <c r="N1034" s="11" t="s">
        <v>19</v>
      </c>
      <c r="O1034" s="11" t="s">
        <v>290</v>
      </c>
      <c r="P1034" s="11" t="s">
        <v>291</v>
      </c>
      <c r="Q1034" s="11" t="s">
        <v>112</v>
      </c>
      <c r="R1034" s="11" t="s">
        <v>20</v>
      </c>
      <c r="S1034" s="20">
        <v>40</v>
      </c>
      <c r="T1034" s="11" t="s">
        <v>34</v>
      </c>
      <c r="U1034" s="11" t="s">
        <v>22</v>
      </c>
      <c r="V1034" s="11" t="s">
        <v>22</v>
      </c>
      <c r="W1034" s="11" t="s">
        <v>23</v>
      </c>
      <c r="X1034" s="11" t="s">
        <v>31</v>
      </c>
      <c r="Y1034">
        <v>339</v>
      </c>
      <c r="Z1034" t="e">
        <f t="shared" si="34"/>
        <v>#REF!</v>
      </c>
    </row>
    <row r="1035" spans="1:26" x14ac:dyDescent="0.35">
      <c r="A1035" s="24" t="str">
        <f>+IF(B1035&lt;&gt;'Terminal Handling Charge'!$B$3,"",IF(COUNTIF(B:B,B1035)&gt;0,COUNTIF(B$3:B1035,B1035),""))</f>
        <v/>
      </c>
      <c r="B1035" s="24" t="str">
        <f t="shared" si="33"/>
        <v>Terminal Handling Charge - DestinationBulgaria</v>
      </c>
      <c r="C1035" s="24" t="s">
        <v>112</v>
      </c>
      <c r="D1035" s="24" t="s">
        <v>747</v>
      </c>
      <c r="E1035" s="1" t="s">
        <v>17</v>
      </c>
      <c r="F1035" s="12" t="s">
        <v>31</v>
      </c>
      <c r="G1035" s="13">
        <v>44866</v>
      </c>
      <c r="H1035" s="11" t="s">
        <v>18</v>
      </c>
      <c r="I1035" s="11" t="s">
        <v>18</v>
      </c>
      <c r="J1035" s="11" t="s">
        <v>18</v>
      </c>
      <c r="K1035" s="11" t="s">
        <v>19</v>
      </c>
      <c r="L1035" s="11" t="s">
        <v>19</v>
      </c>
      <c r="M1035" s="11" t="s">
        <v>19</v>
      </c>
      <c r="N1035" s="11" t="s">
        <v>19</v>
      </c>
      <c r="O1035" s="11" t="s">
        <v>290</v>
      </c>
      <c r="P1035" s="11" t="s">
        <v>291</v>
      </c>
      <c r="Q1035" s="11" t="s">
        <v>112</v>
      </c>
      <c r="R1035" s="11" t="s">
        <v>65</v>
      </c>
      <c r="S1035" s="20">
        <v>45</v>
      </c>
      <c r="T1035" s="11" t="s">
        <v>34</v>
      </c>
      <c r="U1035" s="11" t="s">
        <v>22</v>
      </c>
      <c r="V1035" s="11" t="s">
        <v>22</v>
      </c>
      <c r="W1035" s="11" t="s">
        <v>23</v>
      </c>
      <c r="X1035" s="11" t="s">
        <v>31</v>
      </c>
      <c r="Y1035">
        <v>339</v>
      </c>
      <c r="Z1035" t="e">
        <f t="shared" si="34"/>
        <v>#REF!</v>
      </c>
    </row>
    <row r="1036" spans="1:26" x14ac:dyDescent="0.35">
      <c r="A1036" s="24" t="str">
        <f>+IF(B1036&lt;&gt;'Terminal Handling Charge'!$B$3,"",IF(COUNTIF(B:B,B1036)&gt;0,COUNTIF(B$3:B1036,B1036),""))</f>
        <v/>
      </c>
      <c r="B1036" s="24" t="str">
        <f t="shared" si="33"/>
        <v>Terminal Handling Charge - DestinationBulgaria</v>
      </c>
      <c r="C1036" s="24" t="s">
        <v>112</v>
      </c>
      <c r="D1036" s="24" t="s">
        <v>747</v>
      </c>
      <c r="E1036" s="1" t="s">
        <v>17</v>
      </c>
      <c r="F1036" s="12" t="s">
        <v>31</v>
      </c>
      <c r="G1036" s="13">
        <v>44866</v>
      </c>
      <c r="H1036" s="11" t="s">
        <v>18</v>
      </c>
      <c r="I1036" s="11" t="s">
        <v>18</v>
      </c>
      <c r="J1036" s="11" t="s">
        <v>18</v>
      </c>
      <c r="K1036" s="11" t="s">
        <v>19</v>
      </c>
      <c r="L1036" s="11" t="s">
        <v>19</v>
      </c>
      <c r="M1036" s="11" t="s">
        <v>19</v>
      </c>
      <c r="N1036" s="11" t="s">
        <v>19</v>
      </c>
      <c r="O1036" s="11" t="s">
        <v>290</v>
      </c>
      <c r="P1036" s="11" t="s">
        <v>291</v>
      </c>
      <c r="Q1036" s="11" t="s">
        <v>112</v>
      </c>
      <c r="R1036" s="11" t="s">
        <v>40</v>
      </c>
      <c r="S1036" s="20">
        <v>20</v>
      </c>
      <c r="T1036" s="11" t="s">
        <v>21</v>
      </c>
      <c r="U1036" s="11" t="s">
        <v>22</v>
      </c>
      <c r="V1036" s="11" t="s">
        <v>22</v>
      </c>
      <c r="W1036" s="11" t="s">
        <v>23</v>
      </c>
      <c r="X1036" s="11" t="s">
        <v>31</v>
      </c>
      <c r="Y1036">
        <v>192</v>
      </c>
      <c r="Z1036" t="e">
        <f t="shared" si="34"/>
        <v>#REF!</v>
      </c>
    </row>
    <row r="1037" spans="1:26" x14ac:dyDescent="0.35">
      <c r="A1037" s="24" t="str">
        <f>+IF(B1037&lt;&gt;'Terminal Handling Charge'!$B$3,"",IF(COUNTIF(B:B,B1037)&gt;0,COUNTIF(B$3:B1037,B1037),""))</f>
        <v/>
      </c>
      <c r="B1037" s="24" t="str">
        <f t="shared" si="33"/>
        <v>Terminal Handling Charge - DestinationBulgaria</v>
      </c>
      <c r="C1037" s="24" t="s">
        <v>112</v>
      </c>
      <c r="D1037" s="24" t="s">
        <v>747</v>
      </c>
      <c r="E1037" s="1" t="s">
        <v>17</v>
      </c>
      <c r="F1037" s="12" t="s">
        <v>31</v>
      </c>
      <c r="G1037" s="13">
        <v>44866</v>
      </c>
      <c r="H1037" s="11" t="s">
        <v>18</v>
      </c>
      <c r="I1037" s="11" t="s">
        <v>18</v>
      </c>
      <c r="J1037" s="11" t="s">
        <v>18</v>
      </c>
      <c r="K1037" s="11" t="s">
        <v>19</v>
      </c>
      <c r="L1037" s="11" t="s">
        <v>19</v>
      </c>
      <c r="M1037" s="11" t="s">
        <v>19</v>
      </c>
      <c r="N1037" s="11" t="s">
        <v>19</v>
      </c>
      <c r="O1037" s="11" t="s">
        <v>290</v>
      </c>
      <c r="P1037" s="11" t="s">
        <v>291</v>
      </c>
      <c r="Q1037" s="11" t="s">
        <v>112</v>
      </c>
      <c r="R1037" s="11" t="s">
        <v>20</v>
      </c>
      <c r="S1037" s="20">
        <v>40</v>
      </c>
      <c r="T1037" s="11" t="s">
        <v>21</v>
      </c>
      <c r="U1037" s="11" t="s">
        <v>22</v>
      </c>
      <c r="V1037" s="11" t="s">
        <v>22</v>
      </c>
      <c r="W1037" s="11" t="s">
        <v>23</v>
      </c>
      <c r="X1037" s="11" t="s">
        <v>31</v>
      </c>
      <c r="Y1037">
        <v>237</v>
      </c>
      <c r="Z1037" t="e">
        <f t="shared" si="34"/>
        <v>#REF!</v>
      </c>
    </row>
    <row r="1038" spans="1:26" x14ac:dyDescent="0.35">
      <c r="A1038" s="24" t="str">
        <f>+IF(B1038&lt;&gt;'Terminal Handling Charge'!$B$3,"",IF(COUNTIF(B:B,B1038)&gt;0,COUNTIF(B$3:B1038,B1038),""))</f>
        <v/>
      </c>
      <c r="B1038" s="24" t="str">
        <f t="shared" si="33"/>
        <v>Terminal Handling Charge - DestinationBulgaria</v>
      </c>
      <c r="C1038" s="24" t="s">
        <v>112</v>
      </c>
      <c r="D1038" s="24" t="s">
        <v>747</v>
      </c>
      <c r="E1038" s="1" t="s">
        <v>17</v>
      </c>
      <c r="F1038" s="12" t="s">
        <v>31</v>
      </c>
      <c r="G1038" s="13">
        <v>44866</v>
      </c>
      <c r="H1038" s="11" t="s">
        <v>18</v>
      </c>
      <c r="I1038" s="11" t="s">
        <v>18</v>
      </c>
      <c r="J1038" s="11" t="s">
        <v>18</v>
      </c>
      <c r="K1038" s="11" t="s">
        <v>19</v>
      </c>
      <c r="L1038" s="11" t="s">
        <v>19</v>
      </c>
      <c r="M1038" s="11" t="s">
        <v>19</v>
      </c>
      <c r="N1038" s="11" t="s">
        <v>19</v>
      </c>
      <c r="O1038" s="11" t="s">
        <v>290</v>
      </c>
      <c r="P1038" s="11" t="s">
        <v>291</v>
      </c>
      <c r="Q1038" s="11" t="s">
        <v>112</v>
      </c>
      <c r="R1038" s="11" t="s">
        <v>65</v>
      </c>
      <c r="S1038" s="20">
        <v>45</v>
      </c>
      <c r="T1038" s="11" t="s">
        <v>21</v>
      </c>
      <c r="U1038" s="11" t="s">
        <v>22</v>
      </c>
      <c r="V1038" s="11" t="s">
        <v>22</v>
      </c>
      <c r="W1038" s="11" t="s">
        <v>23</v>
      </c>
      <c r="X1038" s="11" t="s">
        <v>31</v>
      </c>
      <c r="Y1038">
        <v>237</v>
      </c>
      <c r="Z1038" t="e">
        <f t="shared" si="34"/>
        <v>#REF!</v>
      </c>
    </row>
    <row r="1039" spans="1:26" x14ac:dyDescent="0.35">
      <c r="A1039" s="24" t="str">
        <f>+IF(B1039&lt;&gt;'Terminal Handling Charge'!$B$3,"",IF(COUNTIF(B:B,B1039)&gt;0,COUNTIF(B$3:B1039,B1039),""))</f>
        <v/>
      </c>
      <c r="B1039" s="24" t="str">
        <f t="shared" si="33"/>
        <v>Terminal Handling Charge - DestinationBulgaria</v>
      </c>
      <c r="C1039" s="24" t="s">
        <v>112</v>
      </c>
      <c r="D1039" s="24" t="s">
        <v>747</v>
      </c>
      <c r="E1039" s="1" t="s">
        <v>17</v>
      </c>
      <c r="F1039" s="12" t="s">
        <v>31</v>
      </c>
      <c r="G1039" s="13">
        <v>44866</v>
      </c>
      <c r="H1039" s="11" t="s">
        <v>18</v>
      </c>
      <c r="I1039" s="11" t="s">
        <v>18</v>
      </c>
      <c r="J1039" s="11" t="s">
        <v>18</v>
      </c>
      <c r="K1039" s="11" t="s">
        <v>19</v>
      </c>
      <c r="L1039" s="11" t="s">
        <v>19</v>
      </c>
      <c r="M1039" s="11" t="s">
        <v>19</v>
      </c>
      <c r="N1039" s="11" t="s">
        <v>19</v>
      </c>
      <c r="O1039" s="11" t="s">
        <v>290</v>
      </c>
      <c r="P1039" s="11" t="s">
        <v>291</v>
      </c>
      <c r="Q1039" s="11" t="s">
        <v>112</v>
      </c>
      <c r="R1039" s="11" t="s">
        <v>762</v>
      </c>
      <c r="S1039" s="20">
        <v>20</v>
      </c>
      <c r="T1039" s="11" t="s">
        <v>28</v>
      </c>
      <c r="U1039" s="11" t="s">
        <v>22</v>
      </c>
      <c r="V1039" s="11" t="s">
        <v>22</v>
      </c>
      <c r="W1039" s="11" t="s">
        <v>23</v>
      </c>
      <c r="X1039" s="11" t="s">
        <v>31</v>
      </c>
      <c r="Y1039">
        <v>350</v>
      </c>
      <c r="Z1039" t="e">
        <f t="shared" si="34"/>
        <v>#REF!</v>
      </c>
    </row>
    <row r="1040" spans="1:26" x14ac:dyDescent="0.35">
      <c r="A1040" s="24" t="str">
        <f>+IF(B1040&lt;&gt;'Terminal Handling Charge'!$B$3,"",IF(COUNTIF(B:B,B1040)&gt;0,COUNTIF(B$3:B1040,B1040),""))</f>
        <v/>
      </c>
      <c r="B1040" s="24" t="str">
        <f t="shared" si="33"/>
        <v>Terminal Handling Charge - DestinationBulgaria</v>
      </c>
      <c r="C1040" s="24" t="s">
        <v>112</v>
      </c>
      <c r="D1040" s="24" t="s">
        <v>747</v>
      </c>
      <c r="E1040" s="1" t="s">
        <v>17</v>
      </c>
      <c r="F1040" s="12" t="s">
        <v>31</v>
      </c>
      <c r="G1040" s="13">
        <v>44866</v>
      </c>
      <c r="H1040" s="11" t="s">
        <v>18</v>
      </c>
      <c r="I1040" s="11" t="s">
        <v>18</v>
      </c>
      <c r="J1040" s="11" t="s">
        <v>18</v>
      </c>
      <c r="K1040" s="11" t="s">
        <v>19</v>
      </c>
      <c r="L1040" s="11" t="s">
        <v>19</v>
      </c>
      <c r="M1040" s="11" t="s">
        <v>19</v>
      </c>
      <c r="N1040" s="11" t="s">
        <v>19</v>
      </c>
      <c r="O1040" s="11" t="s">
        <v>290</v>
      </c>
      <c r="P1040" s="11" t="s">
        <v>291</v>
      </c>
      <c r="Q1040" s="11" t="s">
        <v>112</v>
      </c>
      <c r="R1040" s="11" t="s">
        <v>38</v>
      </c>
      <c r="S1040" s="20">
        <v>40</v>
      </c>
      <c r="T1040" s="11" t="s">
        <v>28</v>
      </c>
      <c r="U1040" s="11" t="s">
        <v>22</v>
      </c>
      <c r="V1040" s="11" t="s">
        <v>22</v>
      </c>
      <c r="W1040" s="11" t="s">
        <v>23</v>
      </c>
      <c r="X1040" s="11" t="s">
        <v>31</v>
      </c>
      <c r="Y1040">
        <v>407</v>
      </c>
      <c r="Z1040" t="e">
        <f t="shared" si="34"/>
        <v>#REF!</v>
      </c>
    </row>
    <row r="1041" spans="1:26" x14ac:dyDescent="0.35">
      <c r="A1041" s="24" t="str">
        <f>+IF(B1041&lt;&gt;'Terminal Handling Charge'!$B$3,"",IF(COUNTIF(B:B,B1041)&gt;0,COUNTIF(B$3:B1041,B1041),""))</f>
        <v/>
      </c>
      <c r="B1041" s="24" t="str">
        <f t="shared" si="33"/>
        <v>Terminal Handling Charge - DestinationBulgaria</v>
      </c>
      <c r="C1041" s="24" t="s">
        <v>112</v>
      </c>
      <c r="D1041" s="24" t="s">
        <v>747</v>
      </c>
      <c r="E1041" s="1" t="s">
        <v>17</v>
      </c>
      <c r="F1041" s="12" t="s">
        <v>31</v>
      </c>
      <c r="G1041" s="13">
        <v>44866</v>
      </c>
      <c r="H1041" s="11" t="s">
        <v>18</v>
      </c>
      <c r="I1041" s="11" t="s">
        <v>18</v>
      </c>
      <c r="J1041" s="11" t="s">
        <v>18</v>
      </c>
      <c r="K1041" s="11" t="s">
        <v>19</v>
      </c>
      <c r="L1041" s="11" t="s">
        <v>19</v>
      </c>
      <c r="M1041" s="11" t="s">
        <v>19</v>
      </c>
      <c r="N1041" s="11" t="s">
        <v>19</v>
      </c>
      <c r="O1041" s="11" t="s">
        <v>290</v>
      </c>
      <c r="P1041" s="11" t="s">
        <v>291</v>
      </c>
      <c r="Q1041" s="11" t="s">
        <v>112</v>
      </c>
      <c r="R1041" s="11" t="s">
        <v>63</v>
      </c>
      <c r="S1041" s="20">
        <v>20</v>
      </c>
      <c r="T1041" s="11" t="s">
        <v>740</v>
      </c>
      <c r="U1041" s="11" t="s">
        <v>22</v>
      </c>
      <c r="V1041" s="11" t="s">
        <v>22</v>
      </c>
      <c r="W1041" s="11" t="s">
        <v>23</v>
      </c>
      <c r="X1041" s="11" t="s">
        <v>31</v>
      </c>
      <c r="Y1041">
        <v>350</v>
      </c>
      <c r="Z1041" t="e">
        <f t="shared" si="34"/>
        <v>#REF!</v>
      </c>
    </row>
    <row r="1042" spans="1:26" x14ac:dyDescent="0.35">
      <c r="A1042" s="24" t="str">
        <f>+IF(B1042&lt;&gt;'Terminal Handling Charge'!$B$3,"",IF(COUNTIF(B:B,B1042)&gt;0,COUNTIF(B$3:B1042,B1042),""))</f>
        <v/>
      </c>
      <c r="B1042" s="24" t="str">
        <f t="shared" si="33"/>
        <v>Terminal Handling Charge - DestinationBulgaria</v>
      </c>
      <c r="C1042" s="24" t="s">
        <v>112</v>
      </c>
      <c r="D1042" s="24" t="s">
        <v>747</v>
      </c>
      <c r="E1042" s="1" t="s">
        <v>17</v>
      </c>
      <c r="F1042" s="12" t="s">
        <v>31</v>
      </c>
      <c r="G1042" s="13">
        <v>44866</v>
      </c>
      <c r="H1042" s="11" t="s">
        <v>18</v>
      </c>
      <c r="I1042" s="11" t="s">
        <v>18</v>
      </c>
      <c r="J1042" s="11" t="s">
        <v>18</v>
      </c>
      <c r="K1042" s="11" t="s">
        <v>19</v>
      </c>
      <c r="L1042" s="11" t="s">
        <v>19</v>
      </c>
      <c r="M1042" s="11" t="s">
        <v>19</v>
      </c>
      <c r="N1042" s="11" t="s">
        <v>19</v>
      </c>
      <c r="O1042" s="11" t="s">
        <v>290</v>
      </c>
      <c r="P1042" s="11" t="s">
        <v>291</v>
      </c>
      <c r="Q1042" s="11" t="s">
        <v>112</v>
      </c>
      <c r="R1042" s="11" t="s">
        <v>59</v>
      </c>
      <c r="S1042" s="20">
        <v>20</v>
      </c>
      <c r="T1042" s="11" t="s">
        <v>740</v>
      </c>
      <c r="U1042" s="11" t="s">
        <v>22</v>
      </c>
      <c r="V1042" s="11" t="s">
        <v>22</v>
      </c>
      <c r="W1042" s="11" t="s">
        <v>23</v>
      </c>
      <c r="X1042" s="11" t="s">
        <v>31</v>
      </c>
      <c r="Y1042">
        <v>350</v>
      </c>
      <c r="Z1042" t="e">
        <f t="shared" si="34"/>
        <v>#REF!</v>
      </c>
    </row>
    <row r="1043" spans="1:26" x14ac:dyDescent="0.35">
      <c r="A1043" s="24" t="str">
        <f>+IF(B1043&lt;&gt;'Terminal Handling Charge'!$B$3,"",IF(COUNTIF(B:B,B1043)&gt;0,COUNTIF(B$3:B1043,B1043),""))</f>
        <v/>
      </c>
      <c r="B1043" s="24" t="str">
        <f t="shared" si="33"/>
        <v>Terminal Handling Charge - DestinationBulgaria</v>
      </c>
      <c r="C1043" s="24" t="s">
        <v>112</v>
      </c>
      <c r="D1043" s="24" t="s">
        <v>747</v>
      </c>
      <c r="E1043" s="1" t="s">
        <v>17</v>
      </c>
      <c r="F1043" s="12" t="s">
        <v>31</v>
      </c>
      <c r="G1043" s="13">
        <v>44866</v>
      </c>
      <c r="H1043" s="11" t="s">
        <v>18</v>
      </c>
      <c r="I1043" s="11" t="s">
        <v>18</v>
      </c>
      <c r="J1043" s="11" t="s">
        <v>18</v>
      </c>
      <c r="K1043" s="11" t="s">
        <v>19</v>
      </c>
      <c r="L1043" s="11" t="s">
        <v>19</v>
      </c>
      <c r="M1043" s="11" t="s">
        <v>19</v>
      </c>
      <c r="N1043" s="11" t="s">
        <v>19</v>
      </c>
      <c r="O1043" s="11" t="s">
        <v>290</v>
      </c>
      <c r="P1043" s="11" t="s">
        <v>291</v>
      </c>
      <c r="Q1043" s="11" t="s">
        <v>112</v>
      </c>
      <c r="R1043" s="11" t="s">
        <v>77</v>
      </c>
      <c r="S1043" s="20">
        <v>20</v>
      </c>
      <c r="T1043" s="11" t="s">
        <v>740</v>
      </c>
      <c r="U1043" s="11" t="s">
        <v>22</v>
      </c>
      <c r="V1043" s="11" t="s">
        <v>22</v>
      </c>
      <c r="W1043" s="11" t="s">
        <v>23</v>
      </c>
      <c r="X1043" s="11" t="s">
        <v>31</v>
      </c>
      <c r="Y1043">
        <v>350</v>
      </c>
      <c r="Z1043" t="e">
        <f t="shared" si="34"/>
        <v>#REF!</v>
      </c>
    </row>
    <row r="1044" spans="1:26" x14ac:dyDescent="0.35">
      <c r="A1044" s="24" t="str">
        <f>+IF(B1044&lt;&gt;'Terminal Handling Charge'!$B$3,"",IF(COUNTIF(B:B,B1044)&gt;0,COUNTIF(B$3:B1044,B1044),""))</f>
        <v/>
      </c>
      <c r="B1044" s="24" t="str">
        <f t="shared" si="33"/>
        <v>Terminal Handling Charge - DestinationBulgaria</v>
      </c>
      <c r="C1044" s="24" t="s">
        <v>112</v>
      </c>
      <c r="D1044" s="24" t="s">
        <v>747</v>
      </c>
      <c r="E1044" s="1" t="s">
        <v>17</v>
      </c>
      <c r="F1044" s="12" t="s">
        <v>31</v>
      </c>
      <c r="G1044" s="13">
        <v>44866</v>
      </c>
      <c r="H1044" s="11" t="s">
        <v>18</v>
      </c>
      <c r="I1044" s="11" t="s">
        <v>18</v>
      </c>
      <c r="J1044" s="11" t="s">
        <v>18</v>
      </c>
      <c r="K1044" s="11" t="s">
        <v>19</v>
      </c>
      <c r="L1044" s="11" t="s">
        <v>19</v>
      </c>
      <c r="M1044" s="11" t="s">
        <v>19</v>
      </c>
      <c r="N1044" s="11" t="s">
        <v>19</v>
      </c>
      <c r="O1044" s="11" t="s">
        <v>290</v>
      </c>
      <c r="P1044" s="11" t="s">
        <v>291</v>
      </c>
      <c r="Q1044" s="11" t="s">
        <v>112</v>
      </c>
      <c r="R1044" s="11" t="s">
        <v>61</v>
      </c>
      <c r="S1044" s="20">
        <v>20</v>
      </c>
      <c r="T1044" s="11" t="s">
        <v>740</v>
      </c>
      <c r="U1044" s="11" t="s">
        <v>22</v>
      </c>
      <c r="V1044" s="11" t="s">
        <v>22</v>
      </c>
      <c r="W1044" s="11" t="s">
        <v>23</v>
      </c>
      <c r="X1044" s="11" t="s">
        <v>31</v>
      </c>
      <c r="Y1044">
        <v>350</v>
      </c>
      <c r="Z1044" t="e">
        <f t="shared" si="34"/>
        <v>#REF!</v>
      </c>
    </row>
    <row r="1045" spans="1:26" x14ac:dyDescent="0.35">
      <c r="A1045" s="24" t="str">
        <f>+IF(B1045&lt;&gt;'Terminal Handling Charge'!$B$3,"",IF(COUNTIF(B:B,B1045)&gt;0,COUNTIF(B$3:B1045,B1045),""))</f>
        <v/>
      </c>
      <c r="B1045" s="24" t="str">
        <f t="shared" si="33"/>
        <v>Terminal Handling Charge - DestinationBulgaria</v>
      </c>
      <c r="C1045" s="24" t="s">
        <v>112</v>
      </c>
      <c r="D1045" s="24" t="s">
        <v>747</v>
      </c>
      <c r="E1045" s="1" t="s">
        <v>17</v>
      </c>
      <c r="F1045" s="12" t="s">
        <v>31</v>
      </c>
      <c r="G1045" s="13">
        <v>44866</v>
      </c>
      <c r="H1045" s="11" t="s">
        <v>18</v>
      </c>
      <c r="I1045" s="11" t="s">
        <v>18</v>
      </c>
      <c r="J1045" s="11" t="s">
        <v>18</v>
      </c>
      <c r="K1045" s="11" t="s">
        <v>19</v>
      </c>
      <c r="L1045" s="11" t="s">
        <v>19</v>
      </c>
      <c r="M1045" s="11" t="s">
        <v>19</v>
      </c>
      <c r="N1045" s="11" t="s">
        <v>19</v>
      </c>
      <c r="O1045" s="11" t="s">
        <v>290</v>
      </c>
      <c r="P1045" s="11" t="s">
        <v>291</v>
      </c>
      <c r="Q1045" s="11" t="s">
        <v>112</v>
      </c>
      <c r="R1045" s="11" t="s">
        <v>58</v>
      </c>
      <c r="S1045" s="20">
        <v>40</v>
      </c>
      <c r="T1045" s="11" t="s">
        <v>740</v>
      </c>
      <c r="U1045" s="11" t="s">
        <v>22</v>
      </c>
      <c r="V1045" s="11" t="s">
        <v>22</v>
      </c>
      <c r="W1045" s="11" t="s">
        <v>23</v>
      </c>
      <c r="X1045" s="11" t="s">
        <v>31</v>
      </c>
      <c r="Y1045">
        <v>407</v>
      </c>
      <c r="Z1045" t="e">
        <f t="shared" si="34"/>
        <v>#REF!</v>
      </c>
    </row>
    <row r="1046" spans="1:26" x14ac:dyDescent="0.35">
      <c r="A1046" s="24" t="str">
        <f>+IF(B1046&lt;&gt;'Terminal Handling Charge'!$B$3,"",IF(COUNTIF(B:B,B1046)&gt;0,COUNTIF(B$3:B1046,B1046),""))</f>
        <v/>
      </c>
      <c r="B1046" s="24" t="str">
        <f t="shared" si="33"/>
        <v>Terminal Handling Charge - DestinationBulgaria</v>
      </c>
      <c r="C1046" s="24" t="s">
        <v>112</v>
      </c>
      <c r="D1046" s="24" t="s">
        <v>747</v>
      </c>
      <c r="E1046" s="1" t="s">
        <v>17</v>
      </c>
      <c r="F1046" s="12" t="s">
        <v>31</v>
      </c>
      <c r="G1046" s="13">
        <v>44866</v>
      </c>
      <c r="H1046" s="11" t="s">
        <v>18</v>
      </c>
      <c r="I1046" s="11" t="s">
        <v>18</v>
      </c>
      <c r="J1046" s="11" t="s">
        <v>18</v>
      </c>
      <c r="K1046" s="11" t="s">
        <v>19</v>
      </c>
      <c r="L1046" s="11" t="s">
        <v>19</v>
      </c>
      <c r="M1046" s="11" t="s">
        <v>19</v>
      </c>
      <c r="N1046" s="11" t="s">
        <v>19</v>
      </c>
      <c r="O1046" s="11" t="s">
        <v>290</v>
      </c>
      <c r="P1046" s="11" t="s">
        <v>291</v>
      </c>
      <c r="Q1046" s="11" t="s">
        <v>112</v>
      </c>
      <c r="R1046" s="11" t="s">
        <v>33</v>
      </c>
      <c r="S1046" s="20">
        <v>40</v>
      </c>
      <c r="T1046" s="11" t="s">
        <v>740</v>
      </c>
      <c r="U1046" s="11" t="s">
        <v>22</v>
      </c>
      <c r="V1046" s="11" t="s">
        <v>22</v>
      </c>
      <c r="W1046" s="11" t="s">
        <v>23</v>
      </c>
      <c r="X1046" s="11" t="s">
        <v>31</v>
      </c>
      <c r="Y1046">
        <v>407</v>
      </c>
      <c r="Z1046" t="e">
        <f t="shared" si="34"/>
        <v>#REF!</v>
      </c>
    </row>
    <row r="1047" spans="1:26" x14ac:dyDescent="0.35">
      <c r="A1047" s="24" t="str">
        <f>+IF(B1047&lt;&gt;'Terminal Handling Charge'!$B$3,"",IF(COUNTIF(B:B,B1047)&gt;0,COUNTIF(B$3:B1047,B1047),""))</f>
        <v/>
      </c>
      <c r="B1047" s="24" t="str">
        <f t="shared" si="33"/>
        <v>Terminal Handling Charge - DestinationBulgaria</v>
      </c>
      <c r="C1047" s="24" t="s">
        <v>112</v>
      </c>
      <c r="D1047" s="24" t="s">
        <v>747</v>
      </c>
      <c r="E1047" s="1" t="s">
        <v>17</v>
      </c>
      <c r="F1047" s="12" t="s">
        <v>31</v>
      </c>
      <c r="G1047" s="13">
        <v>44866</v>
      </c>
      <c r="H1047" s="11" t="s">
        <v>18</v>
      </c>
      <c r="I1047" s="11" t="s">
        <v>18</v>
      </c>
      <c r="J1047" s="11" t="s">
        <v>18</v>
      </c>
      <c r="K1047" s="11" t="s">
        <v>19</v>
      </c>
      <c r="L1047" s="11" t="s">
        <v>19</v>
      </c>
      <c r="M1047" s="11" t="s">
        <v>19</v>
      </c>
      <c r="N1047" s="11" t="s">
        <v>19</v>
      </c>
      <c r="O1047" s="11" t="s">
        <v>290</v>
      </c>
      <c r="P1047" s="11" t="s">
        <v>291</v>
      </c>
      <c r="Q1047" s="11" t="s">
        <v>112</v>
      </c>
      <c r="R1047" s="11" t="s">
        <v>60</v>
      </c>
      <c r="S1047" s="20">
        <v>40</v>
      </c>
      <c r="T1047" s="11" t="s">
        <v>740</v>
      </c>
      <c r="U1047" s="11" t="s">
        <v>22</v>
      </c>
      <c r="V1047" s="11" t="s">
        <v>22</v>
      </c>
      <c r="W1047" s="11" t="s">
        <v>23</v>
      </c>
      <c r="X1047" s="11" t="s">
        <v>31</v>
      </c>
      <c r="Y1047">
        <v>407</v>
      </c>
      <c r="Z1047" t="e">
        <f t="shared" si="34"/>
        <v>#REF!</v>
      </c>
    </row>
    <row r="1048" spans="1:26" x14ac:dyDescent="0.35">
      <c r="A1048" s="24" t="str">
        <f>+IF(B1048&lt;&gt;'Terminal Handling Charge'!$B$3,"",IF(COUNTIF(B:B,B1048)&gt;0,COUNTIF(B$3:B1048,B1048),""))</f>
        <v/>
      </c>
      <c r="B1048" s="24" t="str">
        <f t="shared" si="33"/>
        <v>Terminal Handling Charge - DestinationBulgaria</v>
      </c>
      <c r="C1048" s="24" t="s">
        <v>112</v>
      </c>
      <c r="D1048" s="24" t="s">
        <v>747</v>
      </c>
      <c r="E1048" s="1" t="s">
        <v>17</v>
      </c>
      <c r="F1048" s="12" t="s">
        <v>31</v>
      </c>
      <c r="G1048" s="13">
        <v>44866</v>
      </c>
      <c r="H1048" s="11" t="s">
        <v>18</v>
      </c>
      <c r="I1048" s="11" t="s">
        <v>18</v>
      </c>
      <c r="J1048" s="11" t="s">
        <v>18</v>
      </c>
      <c r="K1048" s="11" t="s">
        <v>19</v>
      </c>
      <c r="L1048" s="11" t="s">
        <v>19</v>
      </c>
      <c r="M1048" s="11" t="s">
        <v>19</v>
      </c>
      <c r="N1048" s="11" t="s">
        <v>19</v>
      </c>
      <c r="O1048" s="11" t="s">
        <v>290</v>
      </c>
      <c r="P1048" s="11" t="s">
        <v>291</v>
      </c>
      <c r="Q1048" s="11" t="s">
        <v>112</v>
      </c>
      <c r="R1048" s="11" t="s">
        <v>64</v>
      </c>
      <c r="S1048" s="20">
        <v>40</v>
      </c>
      <c r="T1048" s="11" t="s">
        <v>740</v>
      </c>
      <c r="U1048" s="11" t="s">
        <v>22</v>
      </c>
      <c r="V1048" s="11" t="s">
        <v>22</v>
      </c>
      <c r="W1048" s="11" t="s">
        <v>23</v>
      </c>
      <c r="X1048" s="11" t="s">
        <v>31</v>
      </c>
      <c r="Y1048">
        <v>407</v>
      </c>
      <c r="Z1048" t="e">
        <f t="shared" si="34"/>
        <v>#REF!</v>
      </c>
    </row>
    <row r="1049" spans="1:26" x14ac:dyDescent="0.35">
      <c r="A1049" s="24" t="str">
        <f>+IF(B1049&lt;&gt;'Terminal Handling Charge'!$B$3,"",IF(COUNTIF(B:B,B1049)&gt;0,COUNTIF(B$3:B1049,B1049),""))</f>
        <v/>
      </c>
      <c r="B1049" s="24" t="str">
        <f t="shared" si="33"/>
        <v>Terminal Handling Charge - DestinationBulgaria</v>
      </c>
      <c r="C1049" s="24" t="s">
        <v>112</v>
      </c>
      <c r="D1049" s="24" t="s">
        <v>747</v>
      </c>
      <c r="E1049" s="1" t="s">
        <v>17</v>
      </c>
      <c r="F1049" s="12" t="s">
        <v>31</v>
      </c>
      <c r="G1049" s="13">
        <v>44866</v>
      </c>
      <c r="H1049" s="11" t="s">
        <v>18</v>
      </c>
      <c r="I1049" s="11" t="s">
        <v>18</v>
      </c>
      <c r="J1049" s="11" t="s">
        <v>18</v>
      </c>
      <c r="K1049" s="11" t="s">
        <v>19</v>
      </c>
      <c r="L1049" s="11" t="s">
        <v>19</v>
      </c>
      <c r="M1049" s="11" t="s">
        <v>81</v>
      </c>
      <c r="N1049" s="11" t="s">
        <v>82</v>
      </c>
      <c r="O1049" s="11" t="s">
        <v>111</v>
      </c>
      <c r="P1049" s="11" t="s">
        <v>112</v>
      </c>
      <c r="Q1049" s="11" t="s">
        <v>112</v>
      </c>
      <c r="R1049" s="11" t="s">
        <v>762</v>
      </c>
      <c r="S1049" s="20">
        <v>20</v>
      </c>
      <c r="T1049" s="11" t="s">
        <v>34</v>
      </c>
      <c r="U1049" s="11" t="s">
        <v>22</v>
      </c>
      <c r="V1049" s="11" t="s">
        <v>22</v>
      </c>
      <c r="W1049" s="11" t="s">
        <v>23</v>
      </c>
      <c r="X1049" s="11" t="s">
        <v>31</v>
      </c>
      <c r="Y1049">
        <v>235</v>
      </c>
      <c r="Z1049" t="e">
        <f t="shared" si="34"/>
        <v>#REF!</v>
      </c>
    </row>
    <row r="1050" spans="1:26" x14ac:dyDescent="0.35">
      <c r="A1050" s="24" t="str">
        <f>+IF(B1050&lt;&gt;'Terminal Handling Charge'!$B$3,"",IF(COUNTIF(B:B,B1050)&gt;0,COUNTIF(B$3:B1050,B1050),""))</f>
        <v/>
      </c>
      <c r="B1050" s="24" t="str">
        <f t="shared" si="33"/>
        <v>Terminal Handling Charge - DestinationBulgaria</v>
      </c>
      <c r="C1050" s="24" t="s">
        <v>112</v>
      </c>
      <c r="D1050" s="24" t="s">
        <v>747</v>
      </c>
      <c r="E1050" s="1" t="s">
        <v>17</v>
      </c>
      <c r="F1050" s="12" t="s">
        <v>31</v>
      </c>
      <c r="G1050" s="13">
        <v>44866</v>
      </c>
      <c r="H1050" s="11" t="s">
        <v>18</v>
      </c>
      <c r="I1050" s="11" t="s">
        <v>18</v>
      </c>
      <c r="J1050" s="11" t="s">
        <v>18</v>
      </c>
      <c r="K1050" s="11" t="s">
        <v>19</v>
      </c>
      <c r="L1050" s="11" t="s">
        <v>19</v>
      </c>
      <c r="M1050" s="11" t="s">
        <v>81</v>
      </c>
      <c r="N1050" s="11" t="s">
        <v>82</v>
      </c>
      <c r="O1050" s="11" t="s">
        <v>111</v>
      </c>
      <c r="P1050" s="11" t="s">
        <v>112</v>
      </c>
      <c r="Q1050" s="11" t="s">
        <v>112</v>
      </c>
      <c r="R1050" s="11" t="s">
        <v>40</v>
      </c>
      <c r="S1050" s="20">
        <v>20</v>
      </c>
      <c r="T1050" s="11" t="s">
        <v>34</v>
      </c>
      <c r="U1050" s="11" t="s">
        <v>22</v>
      </c>
      <c r="V1050" s="11" t="s">
        <v>22</v>
      </c>
      <c r="W1050" s="11" t="s">
        <v>23</v>
      </c>
      <c r="X1050" s="11" t="s">
        <v>31</v>
      </c>
      <c r="Y1050">
        <v>235</v>
      </c>
      <c r="Z1050" t="e">
        <f t="shared" si="34"/>
        <v>#REF!</v>
      </c>
    </row>
    <row r="1051" spans="1:26" x14ac:dyDescent="0.35">
      <c r="A1051" s="24" t="str">
        <f>+IF(B1051&lt;&gt;'Terminal Handling Charge'!$B$3,"",IF(COUNTIF(B:B,B1051)&gt;0,COUNTIF(B$3:B1051,B1051),""))</f>
        <v/>
      </c>
      <c r="B1051" s="24" t="str">
        <f t="shared" si="33"/>
        <v>Terminal Handling Charge - DestinationBulgaria</v>
      </c>
      <c r="C1051" s="24" t="s">
        <v>112</v>
      </c>
      <c r="D1051" s="24" t="s">
        <v>747</v>
      </c>
      <c r="E1051" s="1" t="s">
        <v>17</v>
      </c>
      <c r="F1051" s="12" t="s">
        <v>31</v>
      </c>
      <c r="G1051" s="13">
        <v>44866</v>
      </c>
      <c r="H1051" s="11" t="s">
        <v>18</v>
      </c>
      <c r="I1051" s="11" t="s">
        <v>18</v>
      </c>
      <c r="J1051" s="11" t="s">
        <v>18</v>
      </c>
      <c r="K1051" s="11" t="s">
        <v>19</v>
      </c>
      <c r="L1051" s="11" t="s">
        <v>19</v>
      </c>
      <c r="M1051" s="11" t="s">
        <v>81</v>
      </c>
      <c r="N1051" s="11" t="s">
        <v>82</v>
      </c>
      <c r="O1051" s="11" t="s">
        <v>111</v>
      </c>
      <c r="P1051" s="11" t="s">
        <v>112</v>
      </c>
      <c r="Q1051" s="11" t="s">
        <v>112</v>
      </c>
      <c r="R1051" s="11" t="s">
        <v>20</v>
      </c>
      <c r="S1051" s="20">
        <v>40</v>
      </c>
      <c r="T1051" s="11" t="s">
        <v>34</v>
      </c>
      <c r="U1051" s="11" t="s">
        <v>22</v>
      </c>
      <c r="V1051" s="11" t="s">
        <v>22</v>
      </c>
      <c r="W1051" s="11" t="s">
        <v>23</v>
      </c>
      <c r="X1051" s="11" t="s">
        <v>31</v>
      </c>
      <c r="Y1051">
        <v>240</v>
      </c>
      <c r="Z1051" t="e">
        <f t="shared" si="34"/>
        <v>#REF!</v>
      </c>
    </row>
    <row r="1052" spans="1:26" x14ac:dyDescent="0.35">
      <c r="A1052" s="24" t="str">
        <f>+IF(B1052&lt;&gt;'Terminal Handling Charge'!$B$3,"",IF(COUNTIF(B:B,B1052)&gt;0,COUNTIF(B$3:B1052,B1052),""))</f>
        <v/>
      </c>
      <c r="B1052" s="24" t="str">
        <f t="shared" si="33"/>
        <v>Terminal Handling Charge - DestinationBulgaria</v>
      </c>
      <c r="C1052" s="24" t="s">
        <v>112</v>
      </c>
      <c r="D1052" s="24" t="s">
        <v>747</v>
      </c>
      <c r="E1052" s="1" t="s">
        <v>17</v>
      </c>
      <c r="F1052" s="12" t="s">
        <v>31</v>
      </c>
      <c r="G1052" s="13">
        <v>44866</v>
      </c>
      <c r="H1052" s="11" t="s">
        <v>18</v>
      </c>
      <c r="I1052" s="11" t="s">
        <v>18</v>
      </c>
      <c r="J1052" s="11" t="s">
        <v>18</v>
      </c>
      <c r="K1052" s="11" t="s">
        <v>19</v>
      </c>
      <c r="L1052" s="11" t="s">
        <v>19</v>
      </c>
      <c r="M1052" s="11" t="s">
        <v>81</v>
      </c>
      <c r="N1052" s="11" t="s">
        <v>82</v>
      </c>
      <c r="O1052" s="11" t="s">
        <v>111</v>
      </c>
      <c r="P1052" s="11" t="s">
        <v>112</v>
      </c>
      <c r="Q1052" s="11" t="s">
        <v>112</v>
      </c>
      <c r="R1052" s="11" t="s">
        <v>38</v>
      </c>
      <c r="S1052" s="20">
        <v>40</v>
      </c>
      <c r="T1052" s="11" t="s">
        <v>34</v>
      </c>
      <c r="U1052" s="11" t="s">
        <v>22</v>
      </c>
      <c r="V1052" s="11" t="s">
        <v>22</v>
      </c>
      <c r="W1052" s="11" t="s">
        <v>23</v>
      </c>
      <c r="X1052" s="11" t="s">
        <v>31</v>
      </c>
      <c r="Y1052">
        <v>240</v>
      </c>
      <c r="Z1052" t="e">
        <f t="shared" si="34"/>
        <v>#REF!</v>
      </c>
    </row>
    <row r="1053" spans="1:26" x14ac:dyDescent="0.35">
      <c r="A1053" s="24" t="str">
        <f>+IF(B1053&lt;&gt;'Terminal Handling Charge'!$B$3,"",IF(COUNTIF(B:B,B1053)&gt;0,COUNTIF(B$3:B1053,B1053),""))</f>
        <v/>
      </c>
      <c r="B1053" s="24" t="str">
        <f t="shared" ref="B1053:B1106" si="35">D1053&amp;C1053</f>
        <v>Terminal Handling Charge - DestinationBulgaria</v>
      </c>
      <c r="C1053" s="24" t="s">
        <v>112</v>
      </c>
      <c r="D1053" s="24" t="s">
        <v>747</v>
      </c>
      <c r="E1053" s="1" t="s">
        <v>17</v>
      </c>
      <c r="F1053" s="12" t="s">
        <v>31</v>
      </c>
      <c r="G1053" s="13">
        <v>44866</v>
      </c>
      <c r="H1053" s="11" t="s">
        <v>18</v>
      </c>
      <c r="I1053" s="11" t="s">
        <v>18</v>
      </c>
      <c r="J1053" s="11" t="s">
        <v>18</v>
      </c>
      <c r="K1053" s="11" t="s">
        <v>19</v>
      </c>
      <c r="L1053" s="11" t="s">
        <v>19</v>
      </c>
      <c r="M1053" s="11" t="s">
        <v>81</v>
      </c>
      <c r="N1053" s="11" t="s">
        <v>82</v>
      </c>
      <c r="O1053" s="11" t="s">
        <v>111</v>
      </c>
      <c r="P1053" s="11" t="s">
        <v>112</v>
      </c>
      <c r="Q1053" s="11" t="s">
        <v>112</v>
      </c>
      <c r="R1053" s="11" t="s">
        <v>65</v>
      </c>
      <c r="S1053" s="20">
        <v>45</v>
      </c>
      <c r="T1053" s="11" t="s">
        <v>34</v>
      </c>
      <c r="U1053" s="11" t="s">
        <v>22</v>
      </c>
      <c r="V1053" s="11" t="s">
        <v>22</v>
      </c>
      <c r="W1053" s="11" t="s">
        <v>23</v>
      </c>
      <c r="X1053" s="11" t="s">
        <v>31</v>
      </c>
      <c r="Y1053">
        <v>240</v>
      </c>
      <c r="Z1053" t="e">
        <f t="shared" ref="Z1053:Z1106" si="36">Z1052+1</f>
        <v>#REF!</v>
      </c>
    </row>
    <row r="1054" spans="1:26" x14ac:dyDescent="0.35">
      <c r="A1054" s="24" t="str">
        <f>+IF(B1054&lt;&gt;'Terminal Handling Charge'!$B$3,"",IF(COUNTIF(B:B,B1054)&gt;0,COUNTIF(B$3:B1054,B1054),""))</f>
        <v/>
      </c>
      <c r="B1054" s="24" t="str">
        <f t="shared" si="35"/>
        <v>Terminal Handling Charge - DestinationBulgaria</v>
      </c>
      <c r="C1054" s="24" t="s">
        <v>112</v>
      </c>
      <c r="D1054" s="24" t="s">
        <v>747</v>
      </c>
      <c r="E1054" s="1" t="s">
        <v>17</v>
      </c>
      <c r="F1054" s="12" t="s">
        <v>31</v>
      </c>
      <c r="G1054" s="13">
        <v>44866</v>
      </c>
      <c r="H1054" s="11" t="s">
        <v>18</v>
      </c>
      <c r="I1054" s="11" t="s">
        <v>18</v>
      </c>
      <c r="J1054" s="11" t="s">
        <v>18</v>
      </c>
      <c r="K1054" s="11" t="s">
        <v>19</v>
      </c>
      <c r="L1054" s="11" t="s">
        <v>19</v>
      </c>
      <c r="M1054" s="11" t="s">
        <v>81</v>
      </c>
      <c r="N1054" s="11" t="s">
        <v>82</v>
      </c>
      <c r="O1054" s="11" t="s">
        <v>111</v>
      </c>
      <c r="P1054" s="11" t="s">
        <v>112</v>
      </c>
      <c r="Q1054" s="11" t="s">
        <v>112</v>
      </c>
      <c r="R1054" s="11" t="s">
        <v>40</v>
      </c>
      <c r="S1054" s="20">
        <v>20</v>
      </c>
      <c r="T1054" s="11" t="s">
        <v>21</v>
      </c>
      <c r="U1054" s="11" t="s">
        <v>22</v>
      </c>
      <c r="V1054" s="11" t="s">
        <v>22</v>
      </c>
      <c r="W1054" s="11" t="s">
        <v>23</v>
      </c>
      <c r="X1054" s="11" t="s">
        <v>31</v>
      </c>
      <c r="Y1054">
        <v>170</v>
      </c>
      <c r="Z1054" t="e">
        <f t="shared" si="36"/>
        <v>#REF!</v>
      </c>
    </row>
    <row r="1055" spans="1:26" x14ac:dyDescent="0.35">
      <c r="A1055" s="24" t="str">
        <f>+IF(B1055&lt;&gt;'Terminal Handling Charge'!$B$3,"",IF(COUNTIF(B:B,B1055)&gt;0,COUNTIF(B$3:B1055,B1055),""))</f>
        <v/>
      </c>
      <c r="B1055" s="24" t="str">
        <f t="shared" si="35"/>
        <v>Terminal Handling Charge - DestinationBulgaria</v>
      </c>
      <c r="C1055" s="24" t="s">
        <v>112</v>
      </c>
      <c r="D1055" s="24" t="s">
        <v>747</v>
      </c>
      <c r="E1055" s="1" t="s">
        <v>17</v>
      </c>
      <c r="F1055" s="12" t="s">
        <v>31</v>
      </c>
      <c r="G1055" s="13">
        <v>44866</v>
      </c>
      <c r="H1055" s="11" t="s">
        <v>18</v>
      </c>
      <c r="I1055" s="11" t="s">
        <v>18</v>
      </c>
      <c r="J1055" s="11" t="s">
        <v>18</v>
      </c>
      <c r="K1055" s="11" t="s">
        <v>19</v>
      </c>
      <c r="L1055" s="11" t="s">
        <v>19</v>
      </c>
      <c r="M1055" s="11" t="s">
        <v>81</v>
      </c>
      <c r="N1055" s="11" t="s">
        <v>82</v>
      </c>
      <c r="O1055" s="11" t="s">
        <v>111</v>
      </c>
      <c r="P1055" s="11" t="s">
        <v>112</v>
      </c>
      <c r="Q1055" s="11" t="s">
        <v>112</v>
      </c>
      <c r="R1055" s="11" t="s">
        <v>20</v>
      </c>
      <c r="S1055" s="20">
        <v>40</v>
      </c>
      <c r="T1055" s="11" t="s">
        <v>21</v>
      </c>
      <c r="U1055" s="11" t="s">
        <v>22</v>
      </c>
      <c r="V1055" s="11" t="s">
        <v>22</v>
      </c>
      <c r="W1055" s="11" t="s">
        <v>23</v>
      </c>
      <c r="X1055" s="11" t="s">
        <v>31</v>
      </c>
      <c r="Y1055">
        <v>175</v>
      </c>
      <c r="Z1055" t="e">
        <f t="shared" si="36"/>
        <v>#REF!</v>
      </c>
    </row>
    <row r="1056" spans="1:26" x14ac:dyDescent="0.35">
      <c r="A1056" s="24" t="str">
        <f>+IF(B1056&lt;&gt;'Terminal Handling Charge'!$B$3,"",IF(COUNTIF(B:B,B1056)&gt;0,COUNTIF(B$3:B1056,B1056),""))</f>
        <v/>
      </c>
      <c r="B1056" s="24" t="str">
        <f t="shared" si="35"/>
        <v>Terminal Handling Charge - DestinationBulgaria</v>
      </c>
      <c r="C1056" s="24" t="s">
        <v>112</v>
      </c>
      <c r="D1056" s="24" t="s">
        <v>747</v>
      </c>
      <c r="E1056" s="1" t="s">
        <v>17</v>
      </c>
      <c r="F1056" s="12" t="s">
        <v>31</v>
      </c>
      <c r="G1056" s="13">
        <v>44866</v>
      </c>
      <c r="H1056" s="11" t="s">
        <v>18</v>
      </c>
      <c r="I1056" s="11" t="s">
        <v>18</v>
      </c>
      <c r="J1056" s="11" t="s">
        <v>18</v>
      </c>
      <c r="K1056" s="11" t="s">
        <v>19</v>
      </c>
      <c r="L1056" s="11" t="s">
        <v>19</v>
      </c>
      <c r="M1056" s="11" t="s">
        <v>81</v>
      </c>
      <c r="N1056" s="11" t="s">
        <v>82</v>
      </c>
      <c r="O1056" s="11" t="s">
        <v>111</v>
      </c>
      <c r="P1056" s="11" t="s">
        <v>112</v>
      </c>
      <c r="Q1056" s="11" t="s">
        <v>112</v>
      </c>
      <c r="R1056" s="11" t="s">
        <v>65</v>
      </c>
      <c r="S1056" s="20">
        <v>45</v>
      </c>
      <c r="T1056" s="11" t="s">
        <v>21</v>
      </c>
      <c r="U1056" s="11" t="s">
        <v>22</v>
      </c>
      <c r="V1056" s="11" t="s">
        <v>22</v>
      </c>
      <c r="W1056" s="11" t="s">
        <v>23</v>
      </c>
      <c r="X1056" s="11" t="s">
        <v>31</v>
      </c>
      <c r="Y1056">
        <v>175</v>
      </c>
      <c r="Z1056" t="e">
        <f t="shared" si="36"/>
        <v>#REF!</v>
      </c>
    </row>
    <row r="1057" spans="1:26" x14ac:dyDescent="0.35">
      <c r="A1057" s="24" t="str">
        <f>+IF(B1057&lt;&gt;'Terminal Handling Charge'!$B$3,"",IF(COUNTIF(B:B,B1057)&gt;0,COUNTIF(B$3:B1057,B1057),""))</f>
        <v/>
      </c>
      <c r="B1057" s="24" t="str">
        <f t="shared" si="35"/>
        <v>Terminal Handling Charge - DestinationBulgaria</v>
      </c>
      <c r="C1057" s="24" t="s">
        <v>112</v>
      </c>
      <c r="D1057" s="24" t="s">
        <v>747</v>
      </c>
      <c r="E1057" s="1" t="s">
        <v>17</v>
      </c>
      <c r="F1057" s="12" t="s">
        <v>31</v>
      </c>
      <c r="G1057" s="13">
        <v>44866</v>
      </c>
      <c r="H1057" s="11" t="s">
        <v>18</v>
      </c>
      <c r="I1057" s="11" t="s">
        <v>18</v>
      </c>
      <c r="J1057" s="11" t="s">
        <v>18</v>
      </c>
      <c r="K1057" s="11" t="s">
        <v>19</v>
      </c>
      <c r="L1057" s="11" t="s">
        <v>19</v>
      </c>
      <c r="M1057" s="11" t="s">
        <v>81</v>
      </c>
      <c r="N1057" s="11" t="s">
        <v>82</v>
      </c>
      <c r="O1057" s="11" t="s">
        <v>111</v>
      </c>
      <c r="P1057" s="11" t="s">
        <v>112</v>
      </c>
      <c r="Q1057" s="11" t="s">
        <v>112</v>
      </c>
      <c r="R1057" s="11" t="s">
        <v>762</v>
      </c>
      <c r="S1057" s="20">
        <v>20</v>
      </c>
      <c r="T1057" s="11" t="s">
        <v>28</v>
      </c>
      <c r="U1057" s="11" t="s">
        <v>22</v>
      </c>
      <c r="V1057" s="11" t="s">
        <v>22</v>
      </c>
      <c r="W1057" s="11" t="s">
        <v>23</v>
      </c>
      <c r="X1057" s="11" t="s">
        <v>31</v>
      </c>
      <c r="Y1057">
        <v>315</v>
      </c>
      <c r="Z1057" t="e">
        <f t="shared" si="36"/>
        <v>#REF!</v>
      </c>
    </row>
    <row r="1058" spans="1:26" x14ac:dyDescent="0.35">
      <c r="A1058" s="24" t="str">
        <f>+IF(B1058&lt;&gt;'Terminal Handling Charge'!$B$3,"",IF(COUNTIF(B:B,B1058)&gt;0,COUNTIF(B$3:B1058,B1058),""))</f>
        <v/>
      </c>
      <c r="B1058" s="24" t="str">
        <f t="shared" si="35"/>
        <v>Terminal Handling Charge - DestinationBulgaria</v>
      </c>
      <c r="C1058" s="24" t="s">
        <v>112</v>
      </c>
      <c r="D1058" s="24" t="s">
        <v>747</v>
      </c>
      <c r="E1058" s="1" t="s">
        <v>17</v>
      </c>
      <c r="F1058" s="12" t="s">
        <v>31</v>
      </c>
      <c r="G1058" s="13">
        <v>44866</v>
      </c>
      <c r="H1058" s="11" t="s">
        <v>18</v>
      </c>
      <c r="I1058" s="11" t="s">
        <v>18</v>
      </c>
      <c r="J1058" s="11" t="s">
        <v>18</v>
      </c>
      <c r="K1058" s="11" t="s">
        <v>19</v>
      </c>
      <c r="L1058" s="11" t="s">
        <v>19</v>
      </c>
      <c r="M1058" s="11" t="s">
        <v>81</v>
      </c>
      <c r="N1058" s="11" t="s">
        <v>82</v>
      </c>
      <c r="O1058" s="11" t="s">
        <v>111</v>
      </c>
      <c r="P1058" s="11" t="s">
        <v>112</v>
      </c>
      <c r="Q1058" s="11" t="s">
        <v>112</v>
      </c>
      <c r="R1058" s="11" t="s">
        <v>38</v>
      </c>
      <c r="S1058" s="20">
        <v>40</v>
      </c>
      <c r="T1058" s="11" t="s">
        <v>28</v>
      </c>
      <c r="U1058" s="11" t="s">
        <v>22</v>
      </c>
      <c r="V1058" s="11" t="s">
        <v>22</v>
      </c>
      <c r="W1058" s="11" t="s">
        <v>23</v>
      </c>
      <c r="X1058" s="11" t="s">
        <v>31</v>
      </c>
      <c r="Y1058">
        <v>315</v>
      </c>
      <c r="Z1058" t="e">
        <f t="shared" si="36"/>
        <v>#REF!</v>
      </c>
    </row>
    <row r="1059" spans="1:26" x14ac:dyDescent="0.35">
      <c r="A1059" s="24" t="str">
        <f>+IF(B1059&lt;&gt;'Terminal Handling Charge'!$B$3,"",IF(COUNTIF(B:B,B1059)&gt;0,COUNTIF(B$3:B1059,B1059),""))</f>
        <v/>
      </c>
      <c r="B1059" s="24" t="str">
        <f t="shared" si="35"/>
        <v>Terminal Handling Charge - DestinationArgentina</v>
      </c>
      <c r="C1059" s="24" t="s">
        <v>697</v>
      </c>
      <c r="D1059" s="24" t="s">
        <v>747</v>
      </c>
      <c r="E1059" s="1" t="s">
        <v>55</v>
      </c>
      <c r="F1059" s="12" t="s">
        <v>757</v>
      </c>
      <c r="G1059" s="13">
        <v>44866</v>
      </c>
      <c r="H1059" s="11" t="s">
        <v>18</v>
      </c>
      <c r="I1059" s="11" t="s">
        <v>18</v>
      </c>
      <c r="J1059" s="11" t="s">
        <v>18</v>
      </c>
      <c r="K1059" s="11" t="s">
        <v>19</v>
      </c>
      <c r="L1059" s="11" t="s">
        <v>19</v>
      </c>
      <c r="M1059" s="11" t="s">
        <v>19</v>
      </c>
      <c r="N1059" s="11" t="s">
        <v>19</v>
      </c>
      <c r="O1059" s="11" t="s">
        <v>258</v>
      </c>
      <c r="P1059" s="11" t="s">
        <v>259</v>
      </c>
      <c r="Q1059" s="11" t="s">
        <v>697</v>
      </c>
      <c r="R1059" s="11" t="s">
        <v>40</v>
      </c>
      <c r="S1059" s="20">
        <v>20</v>
      </c>
      <c r="T1059" s="11" t="s">
        <v>21</v>
      </c>
      <c r="U1059" s="11" t="s">
        <v>22</v>
      </c>
      <c r="V1059" s="11" t="s">
        <v>22</v>
      </c>
      <c r="W1059" s="11" t="s">
        <v>23</v>
      </c>
      <c r="X1059" s="11" t="s">
        <v>24</v>
      </c>
      <c r="Y1059">
        <v>290</v>
      </c>
      <c r="Z1059" t="e">
        <f t="shared" si="36"/>
        <v>#REF!</v>
      </c>
    </row>
    <row r="1060" spans="1:26" x14ac:dyDescent="0.35">
      <c r="A1060" s="24" t="str">
        <f>+IF(B1060&lt;&gt;'Terminal Handling Charge'!$B$3,"",IF(COUNTIF(B:B,B1060)&gt;0,COUNTIF(B$3:B1060,B1060),""))</f>
        <v/>
      </c>
      <c r="B1060" s="24" t="str">
        <f t="shared" si="35"/>
        <v>Terminal Handling Charge - DestinationArgentina</v>
      </c>
      <c r="C1060" s="24" t="s">
        <v>697</v>
      </c>
      <c r="D1060" s="24" t="s">
        <v>747</v>
      </c>
      <c r="E1060" s="1" t="s">
        <v>55</v>
      </c>
      <c r="F1060" s="12" t="s">
        <v>757</v>
      </c>
      <c r="G1060" s="13">
        <v>44866</v>
      </c>
      <c r="H1060" s="11" t="s">
        <v>18</v>
      </c>
      <c r="I1060" s="11" t="s">
        <v>18</v>
      </c>
      <c r="J1060" s="11" t="s">
        <v>18</v>
      </c>
      <c r="K1060" s="11" t="s">
        <v>19</v>
      </c>
      <c r="L1060" s="11" t="s">
        <v>19</v>
      </c>
      <c r="M1060" s="11" t="s">
        <v>19</v>
      </c>
      <c r="N1060" s="11" t="s">
        <v>19</v>
      </c>
      <c r="O1060" s="11" t="s">
        <v>258</v>
      </c>
      <c r="P1060" s="11" t="s">
        <v>259</v>
      </c>
      <c r="Q1060" s="11" t="s">
        <v>697</v>
      </c>
      <c r="R1060" s="11" t="s">
        <v>20</v>
      </c>
      <c r="S1060" s="20">
        <v>40</v>
      </c>
      <c r="T1060" s="11" t="s">
        <v>21</v>
      </c>
      <c r="U1060" s="11" t="s">
        <v>22</v>
      </c>
      <c r="V1060" s="11" t="s">
        <v>22</v>
      </c>
      <c r="W1060" s="11" t="s">
        <v>23</v>
      </c>
      <c r="X1060" s="11" t="s">
        <v>24</v>
      </c>
      <c r="Y1060">
        <v>290</v>
      </c>
      <c r="Z1060" t="e">
        <f t="shared" si="36"/>
        <v>#REF!</v>
      </c>
    </row>
    <row r="1061" spans="1:26" x14ac:dyDescent="0.35">
      <c r="A1061" s="24" t="str">
        <f>+IF(B1061&lt;&gt;'Terminal Handling Charge'!$B$3,"",IF(COUNTIF(B:B,B1061)&gt;0,COUNTIF(B$3:B1061,B1061),""))</f>
        <v/>
      </c>
      <c r="B1061" s="24" t="str">
        <f t="shared" si="35"/>
        <v>Terminal Handling Charge - DestinationArgentina</v>
      </c>
      <c r="C1061" s="24" t="s">
        <v>697</v>
      </c>
      <c r="D1061" s="24" t="s">
        <v>747</v>
      </c>
      <c r="E1061" s="1" t="s">
        <v>55</v>
      </c>
      <c r="F1061" s="12" t="s">
        <v>757</v>
      </c>
      <c r="G1061" s="13">
        <v>44866</v>
      </c>
      <c r="H1061" s="11" t="s">
        <v>18</v>
      </c>
      <c r="I1061" s="11" t="s">
        <v>18</v>
      </c>
      <c r="J1061" s="11" t="s">
        <v>18</v>
      </c>
      <c r="K1061" s="11" t="s">
        <v>19</v>
      </c>
      <c r="L1061" s="11" t="s">
        <v>19</v>
      </c>
      <c r="M1061" s="11" t="s">
        <v>19</v>
      </c>
      <c r="N1061" s="11" t="s">
        <v>19</v>
      </c>
      <c r="O1061" s="11" t="s">
        <v>258</v>
      </c>
      <c r="P1061" s="11" t="s">
        <v>259</v>
      </c>
      <c r="Q1061" s="11" t="s">
        <v>697</v>
      </c>
      <c r="R1061" s="11" t="s">
        <v>65</v>
      </c>
      <c r="S1061" s="20">
        <v>45</v>
      </c>
      <c r="T1061" s="11" t="s">
        <v>21</v>
      </c>
      <c r="U1061" s="11" t="s">
        <v>22</v>
      </c>
      <c r="V1061" s="11" t="s">
        <v>22</v>
      </c>
      <c r="W1061" s="11" t="s">
        <v>23</v>
      </c>
      <c r="X1061" s="11" t="s">
        <v>24</v>
      </c>
      <c r="Y1061">
        <v>290</v>
      </c>
      <c r="Z1061" t="e">
        <f t="shared" si="36"/>
        <v>#REF!</v>
      </c>
    </row>
    <row r="1062" spans="1:26" x14ac:dyDescent="0.35">
      <c r="A1062" s="24" t="str">
        <f>+IF(B1062&lt;&gt;'Terminal Handling Charge'!$B$3,"",IF(COUNTIF(B:B,B1062)&gt;0,COUNTIF(B$3:B1062,B1062),""))</f>
        <v/>
      </c>
      <c r="B1062" s="24" t="str">
        <f t="shared" si="35"/>
        <v>Terminal Handling Charge - DestinationArgentina</v>
      </c>
      <c r="C1062" s="24" t="s">
        <v>697</v>
      </c>
      <c r="D1062" s="24" t="s">
        <v>747</v>
      </c>
      <c r="E1062" s="1" t="s">
        <v>55</v>
      </c>
      <c r="F1062" s="12" t="s">
        <v>757</v>
      </c>
      <c r="G1062" s="13">
        <v>44866</v>
      </c>
      <c r="H1062" s="11" t="s">
        <v>18</v>
      </c>
      <c r="I1062" s="11" t="s">
        <v>18</v>
      </c>
      <c r="J1062" s="11" t="s">
        <v>18</v>
      </c>
      <c r="K1062" s="11" t="s">
        <v>19</v>
      </c>
      <c r="L1062" s="11" t="s">
        <v>19</v>
      </c>
      <c r="M1062" s="11" t="s">
        <v>19</v>
      </c>
      <c r="N1062" s="11" t="s">
        <v>19</v>
      </c>
      <c r="O1062" s="11" t="s">
        <v>258</v>
      </c>
      <c r="P1062" s="11" t="s">
        <v>259</v>
      </c>
      <c r="Q1062" s="11" t="s">
        <v>697</v>
      </c>
      <c r="R1062" s="11" t="s">
        <v>762</v>
      </c>
      <c r="S1062" s="20">
        <v>20</v>
      </c>
      <c r="T1062" s="11" t="s">
        <v>28</v>
      </c>
      <c r="U1062" s="11" t="s">
        <v>22</v>
      </c>
      <c r="V1062" s="11" t="s">
        <v>22</v>
      </c>
      <c r="W1062" s="11" t="s">
        <v>23</v>
      </c>
      <c r="X1062" s="11" t="s">
        <v>24</v>
      </c>
      <c r="Y1062">
        <v>345</v>
      </c>
      <c r="Z1062" t="e">
        <f t="shared" si="36"/>
        <v>#REF!</v>
      </c>
    </row>
    <row r="1063" spans="1:26" x14ac:dyDescent="0.35">
      <c r="A1063" s="24" t="str">
        <f>+IF(B1063&lt;&gt;'Terminal Handling Charge'!$B$3,"",IF(COUNTIF(B:B,B1063)&gt;0,COUNTIF(B$3:B1063,B1063),""))</f>
        <v/>
      </c>
      <c r="B1063" s="24" t="str">
        <f t="shared" si="35"/>
        <v>Terminal Handling Charge - DestinationArgentina</v>
      </c>
      <c r="C1063" s="24" t="s">
        <v>697</v>
      </c>
      <c r="D1063" s="24" t="s">
        <v>747</v>
      </c>
      <c r="E1063" s="1" t="s">
        <v>55</v>
      </c>
      <c r="F1063" s="12" t="s">
        <v>757</v>
      </c>
      <c r="G1063" s="13">
        <v>44866</v>
      </c>
      <c r="H1063" s="11" t="s">
        <v>18</v>
      </c>
      <c r="I1063" s="11" t="s">
        <v>18</v>
      </c>
      <c r="J1063" s="11" t="s">
        <v>18</v>
      </c>
      <c r="K1063" s="11" t="s">
        <v>19</v>
      </c>
      <c r="L1063" s="11" t="s">
        <v>19</v>
      </c>
      <c r="M1063" s="11" t="s">
        <v>19</v>
      </c>
      <c r="N1063" s="11" t="s">
        <v>19</v>
      </c>
      <c r="O1063" s="11" t="s">
        <v>258</v>
      </c>
      <c r="P1063" s="11" t="s">
        <v>259</v>
      </c>
      <c r="Q1063" s="11" t="s">
        <v>697</v>
      </c>
      <c r="R1063" s="11" t="s">
        <v>38</v>
      </c>
      <c r="S1063" s="20">
        <v>40</v>
      </c>
      <c r="T1063" s="11" t="s">
        <v>28</v>
      </c>
      <c r="U1063" s="11" t="s">
        <v>22</v>
      </c>
      <c r="V1063" s="11" t="s">
        <v>22</v>
      </c>
      <c r="W1063" s="11" t="s">
        <v>23</v>
      </c>
      <c r="X1063" s="11" t="s">
        <v>24</v>
      </c>
      <c r="Y1063">
        <v>345</v>
      </c>
      <c r="Z1063" t="e">
        <f t="shared" si="36"/>
        <v>#REF!</v>
      </c>
    </row>
    <row r="1064" spans="1:26" ht="29" x14ac:dyDescent="0.35">
      <c r="A1064" s="24" t="str">
        <f>+IF(B1064&lt;&gt;'Terminal Handling Charge'!$B$3,"",IF(COUNTIF(B:B,B1064)&gt;0,COUNTIF(B$3:B1064,B1064),""))</f>
        <v/>
      </c>
      <c r="B1064" s="24" t="str">
        <f t="shared" si="35"/>
        <v>Terminal Handling Charge - DestinationColombia</v>
      </c>
      <c r="C1064" s="24" t="s">
        <v>613</v>
      </c>
      <c r="D1064" s="24" t="s">
        <v>747</v>
      </c>
      <c r="E1064" s="1" t="s">
        <v>101</v>
      </c>
      <c r="F1064" s="12" t="s">
        <v>757</v>
      </c>
      <c r="G1064" s="13">
        <v>44866</v>
      </c>
      <c r="H1064" s="11" t="s">
        <v>18</v>
      </c>
      <c r="I1064" s="11" t="s">
        <v>18</v>
      </c>
      <c r="J1064" s="11" t="s">
        <v>18</v>
      </c>
      <c r="K1064" s="11" t="s">
        <v>19</v>
      </c>
      <c r="L1064" s="11" t="s">
        <v>19</v>
      </c>
      <c r="M1064" s="11" t="s">
        <v>19</v>
      </c>
      <c r="N1064" s="11" t="s">
        <v>19</v>
      </c>
      <c r="O1064" s="11" t="s">
        <v>598</v>
      </c>
      <c r="P1064" s="11" t="s">
        <v>599</v>
      </c>
      <c r="Q1064" s="11" t="s">
        <v>613</v>
      </c>
      <c r="R1064" s="11" t="s">
        <v>78</v>
      </c>
      <c r="S1064" s="20" t="s">
        <v>78</v>
      </c>
      <c r="T1064" s="11" t="s">
        <v>32</v>
      </c>
      <c r="U1064" s="11" t="s">
        <v>22</v>
      </c>
      <c r="V1064" s="11" t="s">
        <v>22</v>
      </c>
      <c r="W1064" s="11" t="s">
        <v>23</v>
      </c>
      <c r="X1064" s="11" t="s">
        <v>24</v>
      </c>
      <c r="Y1064">
        <v>120</v>
      </c>
      <c r="Z1064" t="e">
        <f t="shared" si="36"/>
        <v>#REF!</v>
      </c>
    </row>
    <row r="1065" spans="1:26" x14ac:dyDescent="0.35">
      <c r="A1065" s="24" t="str">
        <f>+IF(B1065&lt;&gt;'Terminal Handling Charge'!$B$3,"",IF(COUNTIF(B:B,B1065)&gt;0,COUNTIF(B$3:B1065,B1065),""))</f>
        <v/>
      </c>
      <c r="B1065" s="24" t="str">
        <f t="shared" si="35"/>
        <v>Terminal Handling Charge - DestinationUnited Kingdom</v>
      </c>
      <c r="C1065" s="24" t="s">
        <v>722</v>
      </c>
      <c r="D1065" s="24" t="s">
        <v>747</v>
      </c>
      <c r="E1065" s="1" t="s">
        <v>176</v>
      </c>
      <c r="F1065" s="12" t="s">
        <v>31</v>
      </c>
      <c r="G1065" s="13">
        <v>44866</v>
      </c>
      <c r="H1065" s="11" t="s">
        <v>18</v>
      </c>
      <c r="I1065" s="11" t="s">
        <v>18</v>
      </c>
      <c r="J1065" s="11" t="s">
        <v>18</v>
      </c>
      <c r="K1065" s="11" t="s">
        <v>19</v>
      </c>
      <c r="L1065" s="11" t="s">
        <v>19</v>
      </c>
      <c r="M1065" s="11" t="s">
        <v>19</v>
      </c>
      <c r="N1065" s="11" t="s">
        <v>19</v>
      </c>
      <c r="O1065" s="11" t="s">
        <v>489</v>
      </c>
      <c r="P1065" s="11" t="s">
        <v>490</v>
      </c>
      <c r="Q1065" s="11" t="s">
        <v>722</v>
      </c>
      <c r="R1065" s="11" t="s">
        <v>30</v>
      </c>
      <c r="S1065" s="20" t="s">
        <v>30</v>
      </c>
      <c r="T1065" s="11" t="s">
        <v>21</v>
      </c>
      <c r="U1065" s="11" t="s">
        <v>22</v>
      </c>
      <c r="V1065" s="11" t="s">
        <v>22</v>
      </c>
      <c r="W1065" s="11" t="s">
        <v>23</v>
      </c>
      <c r="X1065" s="11" t="s">
        <v>222</v>
      </c>
      <c r="Y1065">
        <v>188</v>
      </c>
      <c r="Z1065" t="e">
        <f t="shared" si="36"/>
        <v>#REF!</v>
      </c>
    </row>
    <row r="1066" spans="1:26" x14ac:dyDescent="0.35">
      <c r="A1066" s="24" t="str">
        <f>+IF(B1066&lt;&gt;'Terminal Handling Charge'!$B$3,"",IF(COUNTIF(B:B,B1066)&gt;0,COUNTIF(B$3:B1066,B1066),""))</f>
        <v/>
      </c>
      <c r="B1066" s="24" t="str">
        <f t="shared" si="35"/>
        <v>Terminal Handling Charge - DestinationUnited Kingdom</v>
      </c>
      <c r="C1066" s="24" t="s">
        <v>722</v>
      </c>
      <c r="D1066" s="24" t="s">
        <v>747</v>
      </c>
      <c r="E1066" s="1" t="s">
        <v>176</v>
      </c>
      <c r="F1066" s="12" t="s">
        <v>31</v>
      </c>
      <c r="G1066" s="13">
        <v>44866</v>
      </c>
      <c r="H1066" s="11" t="s">
        <v>18</v>
      </c>
      <c r="I1066" s="11" t="s">
        <v>18</v>
      </c>
      <c r="J1066" s="11" t="s">
        <v>18</v>
      </c>
      <c r="K1066" s="11" t="s">
        <v>19</v>
      </c>
      <c r="L1066" s="11" t="s">
        <v>19</v>
      </c>
      <c r="M1066" s="11" t="s">
        <v>19</v>
      </c>
      <c r="N1066" s="11" t="s">
        <v>19</v>
      </c>
      <c r="O1066" s="11" t="s">
        <v>489</v>
      </c>
      <c r="P1066" s="11" t="s">
        <v>490</v>
      </c>
      <c r="Q1066" s="11" t="s">
        <v>722</v>
      </c>
      <c r="R1066" s="11" t="s">
        <v>27</v>
      </c>
      <c r="S1066" s="20" t="s">
        <v>27</v>
      </c>
      <c r="T1066" s="11" t="s">
        <v>28</v>
      </c>
      <c r="U1066" s="11" t="s">
        <v>22</v>
      </c>
      <c r="V1066" s="11" t="s">
        <v>22</v>
      </c>
      <c r="W1066" s="11" t="s">
        <v>23</v>
      </c>
      <c r="X1066" s="11" t="s">
        <v>222</v>
      </c>
      <c r="Y1066">
        <v>288</v>
      </c>
      <c r="Z1066" t="e">
        <f t="shared" si="36"/>
        <v>#REF!</v>
      </c>
    </row>
    <row r="1067" spans="1:26" x14ac:dyDescent="0.35">
      <c r="A1067" s="24" t="str">
        <f>+IF(B1067&lt;&gt;'Terminal Handling Charge'!$B$3,"",IF(COUNTIF(B:B,B1067)&gt;0,COUNTIF(B$3:B1067,B1067),""))</f>
        <v/>
      </c>
      <c r="B1067" s="24" t="str">
        <f t="shared" si="35"/>
        <v>Terminal Handling Charge - DestinationFrance</v>
      </c>
      <c r="C1067" s="24" t="s">
        <v>710</v>
      </c>
      <c r="D1067" s="24" t="s">
        <v>747</v>
      </c>
      <c r="E1067" s="1" t="s">
        <v>753</v>
      </c>
      <c r="F1067" s="12" t="s">
        <v>31</v>
      </c>
      <c r="G1067" s="13">
        <v>44866</v>
      </c>
      <c r="H1067" s="11" t="s">
        <v>18</v>
      </c>
      <c r="I1067" s="11" t="s">
        <v>18</v>
      </c>
      <c r="J1067" s="11" t="s">
        <v>18</v>
      </c>
      <c r="K1067" s="11" t="s">
        <v>19</v>
      </c>
      <c r="L1067" s="11" t="s">
        <v>19</v>
      </c>
      <c r="M1067" s="11" t="s">
        <v>19</v>
      </c>
      <c r="N1067" s="11" t="s">
        <v>19</v>
      </c>
      <c r="O1067" s="11" t="s">
        <v>402</v>
      </c>
      <c r="P1067" s="11" t="s">
        <v>403</v>
      </c>
      <c r="Q1067" s="11" t="s">
        <v>710</v>
      </c>
      <c r="R1067" s="11" t="s">
        <v>56</v>
      </c>
      <c r="S1067" s="20">
        <v>20</v>
      </c>
      <c r="T1067" s="11" t="s">
        <v>21</v>
      </c>
      <c r="U1067" s="11" t="s">
        <v>22</v>
      </c>
      <c r="V1067" s="11" t="s">
        <v>22</v>
      </c>
      <c r="W1067" s="11" t="s">
        <v>23</v>
      </c>
      <c r="X1067" s="11" t="s">
        <v>31</v>
      </c>
      <c r="Y1067">
        <v>315</v>
      </c>
      <c r="Z1067" t="e">
        <f>#REF!+1</f>
        <v>#REF!</v>
      </c>
    </row>
    <row r="1068" spans="1:26" x14ac:dyDescent="0.35">
      <c r="A1068" s="24" t="str">
        <f>+IF(B1068&lt;&gt;'Terminal Handling Charge'!$B$3,"",IF(COUNTIF(B:B,B1068)&gt;0,COUNTIF(B$3:B1068,B1068),""))</f>
        <v/>
      </c>
      <c r="B1068" s="24" t="str">
        <f t="shared" si="35"/>
        <v>Terminal Handling Charge - DestinationFrance</v>
      </c>
      <c r="C1068" s="24" t="s">
        <v>710</v>
      </c>
      <c r="D1068" s="24" t="s">
        <v>747</v>
      </c>
      <c r="E1068" s="1" t="s">
        <v>753</v>
      </c>
      <c r="F1068" s="12" t="s">
        <v>31</v>
      </c>
      <c r="G1068" s="13">
        <v>44866</v>
      </c>
      <c r="H1068" s="11" t="s">
        <v>18</v>
      </c>
      <c r="I1068" s="11" t="s">
        <v>18</v>
      </c>
      <c r="J1068" s="11" t="s">
        <v>18</v>
      </c>
      <c r="K1068" s="11" t="s">
        <v>19</v>
      </c>
      <c r="L1068" s="11" t="s">
        <v>19</v>
      </c>
      <c r="M1068" s="11" t="s">
        <v>19</v>
      </c>
      <c r="N1068" s="11" t="s">
        <v>19</v>
      </c>
      <c r="O1068" s="11" t="s">
        <v>402</v>
      </c>
      <c r="P1068" s="11" t="s">
        <v>403</v>
      </c>
      <c r="Q1068" s="11" t="s">
        <v>710</v>
      </c>
      <c r="R1068" s="11" t="s">
        <v>30</v>
      </c>
      <c r="S1068" s="20" t="s">
        <v>30</v>
      </c>
      <c r="T1068" s="11" t="s">
        <v>21</v>
      </c>
      <c r="U1068" s="11" t="s">
        <v>22</v>
      </c>
      <c r="V1068" s="11" t="s">
        <v>22</v>
      </c>
      <c r="W1068" s="11" t="s">
        <v>23</v>
      </c>
      <c r="X1068" s="11" t="s">
        <v>31</v>
      </c>
      <c r="Y1068">
        <v>240</v>
      </c>
      <c r="Z1068" t="e">
        <f t="shared" si="36"/>
        <v>#REF!</v>
      </c>
    </row>
    <row r="1069" spans="1:26" x14ac:dyDescent="0.35">
      <c r="A1069" s="24" t="str">
        <f>+IF(B1069&lt;&gt;'Terminal Handling Charge'!$B$3,"",IF(COUNTIF(B:B,B1069)&gt;0,COUNTIF(B$3:B1069,B1069),""))</f>
        <v/>
      </c>
      <c r="B1069" s="24" t="str">
        <f t="shared" si="35"/>
        <v>Terminal Handling Charge - DestinationFrance</v>
      </c>
      <c r="C1069" s="24" t="s">
        <v>710</v>
      </c>
      <c r="D1069" s="24" t="s">
        <v>747</v>
      </c>
      <c r="E1069" s="1" t="s">
        <v>753</v>
      </c>
      <c r="F1069" s="12" t="s">
        <v>31</v>
      </c>
      <c r="G1069" s="13">
        <v>44866</v>
      </c>
      <c r="H1069" s="11" t="s">
        <v>18</v>
      </c>
      <c r="I1069" s="11" t="s">
        <v>18</v>
      </c>
      <c r="J1069" s="11" t="s">
        <v>18</v>
      </c>
      <c r="K1069" s="11" t="s">
        <v>19</v>
      </c>
      <c r="L1069" s="11" t="s">
        <v>19</v>
      </c>
      <c r="M1069" s="11" t="s">
        <v>19</v>
      </c>
      <c r="N1069" s="11" t="s">
        <v>19</v>
      </c>
      <c r="O1069" s="11" t="s">
        <v>402</v>
      </c>
      <c r="P1069" s="11" t="s">
        <v>403</v>
      </c>
      <c r="Q1069" s="11" t="s">
        <v>710</v>
      </c>
      <c r="R1069" s="11" t="s">
        <v>27</v>
      </c>
      <c r="S1069" s="20" t="s">
        <v>27</v>
      </c>
      <c r="T1069" s="11" t="s">
        <v>28</v>
      </c>
      <c r="U1069" s="11" t="s">
        <v>22</v>
      </c>
      <c r="V1069" s="11" t="s">
        <v>22</v>
      </c>
      <c r="W1069" s="11" t="s">
        <v>23</v>
      </c>
      <c r="X1069" s="11" t="s">
        <v>31</v>
      </c>
      <c r="Y1069">
        <v>350</v>
      </c>
      <c r="Z1069" t="e">
        <f t="shared" si="36"/>
        <v>#REF!</v>
      </c>
    </row>
    <row r="1070" spans="1:26" x14ac:dyDescent="0.35">
      <c r="A1070" s="24" t="str">
        <f>+IF(B1070&lt;&gt;'Terminal Handling Charge'!$B$3,"",IF(COUNTIF(B:B,B1070)&gt;0,COUNTIF(B$3:B1070,B1070),""))</f>
        <v/>
      </c>
      <c r="B1070" s="24" t="str">
        <f t="shared" si="35"/>
        <v>Terminal Handling Charge - DestinationFrance</v>
      </c>
      <c r="C1070" s="24" t="s">
        <v>710</v>
      </c>
      <c r="D1070" s="24" t="s">
        <v>747</v>
      </c>
      <c r="E1070" s="1" t="s">
        <v>753</v>
      </c>
      <c r="F1070" s="12" t="s">
        <v>31</v>
      </c>
      <c r="G1070" s="13">
        <v>44866</v>
      </c>
      <c r="H1070" s="11" t="s">
        <v>18</v>
      </c>
      <c r="I1070" s="11" t="s">
        <v>18</v>
      </c>
      <c r="J1070" s="11" t="s">
        <v>18</v>
      </c>
      <c r="K1070" s="11" t="s">
        <v>19</v>
      </c>
      <c r="L1070" s="11" t="s">
        <v>19</v>
      </c>
      <c r="M1070" s="11" t="s">
        <v>19</v>
      </c>
      <c r="N1070" s="11" t="s">
        <v>19</v>
      </c>
      <c r="O1070" s="11" t="s">
        <v>402</v>
      </c>
      <c r="P1070" s="11" t="s">
        <v>403</v>
      </c>
      <c r="Q1070" s="11" t="s">
        <v>710</v>
      </c>
      <c r="R1070" s="11" t="s">
        <v>63</v>
      </c>
      <c r="S1070" s="20">
        <v>20</v>
      </c>
      <c r="T1070" s="11" t="s">
        <v>738</v>
      </c>
      <c r="U1070" s="11" t="s">
        <v>22</v>
      </c>
      <c r="V1070" s="11" t="s">
        <v>22</v>
      </c>
      <c r="W1070" s="11" t="s">
        <v>23</v>
      </c>
      <c r="X1070" s="11" t="s">
        <v>31</v>
      </c>
      <c r="Y1070">
        <v>315</v>
      </c>
      <c r="Z1070" t="e">
        <f t="shared" si="36"/>
        <v>#REF!</v>
      </c>
    </row>
    <row r="1071" spans="1:26" x14ac:dyDescent="0.35">
      <c r="A1071" s="24" t="str">
        <f>+IF(B1071&lt;&gt;'Terminal Handling Charge'!$B$3,"",IF(COUNTIF(B:B,B1071)&gt;0,COUNTIF(B$3:B1071,B1071),""))</f>
        <v/>
      </c>
      <c r="B1071" s="24" t="str">
        <f t="shared" si="35"/>
        <v>Terminal Handling Charge - DestinationFrance</v>
      </c>
      <c r="C1071" s="24" t="s">
        <v>710</v>
      </c>
      <c r="D1071" s="24" t="s">
        <v>747</v>
      </c>
      <c r="E1071" s="1" t="s">
        <v>753</v>
      </c>
      <c r="F1071" s="12" t="s">
        <v>31</v>
      </c>
      <c r="G1071" s="13">
        <v>44866</v>
      </c>
      <c r="H1071" s="11" t="s">
        <v>18</v>
      </c>
      <c r="I1071" s="11" t="s">
        <v>18</v>
      </c>
      <c r="J1071" s="11" t="s">
        <v>18</v>
      </c>
      <c r="K1071" s="11" t="s">
        <v>19</v>
      </c>
      <c r="L1071" s="11" t="s">
        <v>19</v>
      </c>
      <c r="M1071" s="11" t="s">
        <v>19</v>
      </c>
      <c r="N1071" s="11" t="s">
        <v>19</v>
      </c>
      <c r="O1071" s="11" t="s">
        <v>402</v>
      </c>
      <c r="P1071" s="11" t="s">
        <v>403</v>
      </c>
      <c r="Q1071" s="11" t="s">
        <v>710</v>
      </c>
      <c r="R1071" s="11" t="s">
        <v>77</v>
      </c>
      <c r="S1071" s="20">
        <v>20</v>
      </c>
      <c r="T1071" s="11" t="s">
        <v>738</v>
      </c>
      <c r="U1071" s="11" t="s">
        <v>22</v>
      </c>
      <c r="V1071" s="11" t="s">
        <v>22</v>
      </c>
      <c r="W1071" s="11" t="s">
        <v>23</v>
      </c>
      <c r="X1071" s="11" t="s">
        <v>31</v>
      </c>
      <c r="Y1071">
        <v>315</v>
      </c>
      <c r="Z1071" t="e">
        <f t="shared" si="36"/>
        <v>#REF!</v>
      </c>
    </row>
    <row r="1072" spans="1:26" x14ac:dyDescent="0.35">
      <c r="A1072" s="24" t="str">
        <f>+IF(B1072&lt;&gt;'Terminal Handling Charge'!$B$3,"",IF(COUNTIF(B:B,B1072)&gt;0,COUNTIF(B$3:B1072,B1072),""))</f>
        <v/>
      </c>
      <c r="B1072" s="24" t="str">
        <f t="shared" si="35"/>
        <v>Terminal Handling Charge - DestinationFrance</v>
      </c>
      <c r="C1072" s="24" t="s">
        <v>710</v>
      </c>
      <c r="D1072" s="24" t="s">
        <v>747</v>
      </c>
      <c r="E1072" s="1" t="s">
        <v>753</v>
      </c>
      <c r="F1072" s="12" t="s">
        <v>31</v>
      </c>
      <c r="G1072" s="13">
        <v>44866</v>
      </c>
      <c r="H1072" s="11" t="s">
        <v>18</v>
      </c>
      <c r="I1072" s="11" t="s">
        <v>18</v>
      </c>
      <c r="J1072" s="11" t="s">
        <v>18</v>
      </c>
      <c r="K1072" s="11" t="s">
        <v>19</v>
      </c>
      <c r="L1072" s="11" t="s">
        <v>19</v>
      </c>
      <c r="M1072" s="11" t="s">
        <v>19</v>
      </c>
      <c r="N1072" s="11" t="s">
        <v>19</v>
      </c>
      <c r="O1072" s="11" t="s">
        <v>402</v>
      </c>
      <c r="P1072" s="11" t="s">
        <v>403</v>
      </c>
      <c r="Q1072" s="11" t="s">
        <v>710</v>
      </c>
      <c r="R1072" s="11" t="s">
        <v>61</v>
      </c>
      <c r="S1072" s="20">
        <v>20</v>
      </c>
      <c r="T1072" s="11" t="s">
        <v>738</v>
      </c>
      <c r="U1072" s="11" t="s">
        <v>22</v>
      </c>
      <c r="V1072" s="11" t="s">
        <v>22</v>
      </c>
      <c r="W1072" s="11" t="s">
        <v>23</v>
      </c>
      <c r="X1072" s="11" t="s">
        <v>31</v>
      </c>
      <c r="Y1072">
        <v>315</v>
      </c>
      <c r="Z1072" t="e">
        <f t="shared" si="36"/>
        <v>#REF!</v>
      </c>
    </row>
    <row r="1073" spans="1:26" x14ac:dyDescent="0.35">
      <c r="A1073" s="24" t="str">
        <f>+IF(B1073&lt;&gt;'Terminal Handling Charge'!$B$3,"",IF(COUNTIF(B:B,B1073)&gt;0,COUNTIF(B$3:B1073,B1073),""))</f>
        <v/>
      </c>
      <c r="B1073" s="24" t="str">
        <f t="shared" si="35"/>
        <v>Terminal Handling Charge - DestinationFrance</v>
      </c>
      <c r="C1073" s="24" t="s">
        <v>710</v>
      </c>
      <c r="D1073" s="24" t="s">
        <v>747</v>
      </c>
      <c r="E1073" s="1" t="s">
        <v>753</v>
      </c>
      <c r="F1073" s="12" t="s">
        <v>31</v>
      </c>
      <c r="G1073" s="13">
        <v>44866</v>
      </c>
      <c r="H1073" s="11" t="s">
        <v>18</v>
      </c>
      <c r="I1073" s="11" t="s">
        <v>18</v>
      </c>
      <c r="J1073" s="11" t="s">
        <v>18</v>
      </c>
      <c r="K1073" s="11" t="s">
        <v>19</v>
      </c>
      <c r="L1073" s="11" t="s">
        <v>19</v>
      </c>
      <c r="M1073" s="11" t="s">
        <v>19</v>
      </c>
      <c r="N1073" s="11" t="s">
        <v>19</v>
      </c>
      <c r="O1073" s="11" t="s">
        <v>402</v>
      </c>
      <c r="P1073" s="11" t="s">
        <v>403</v>
      </c>
      <c r="Q1073" s="11" t="s">
        <v>710</v>
      </c>
      <c r="R1073" s="11" t="s">
        <v>59</v>
      </c>
      <c r="S1073" s="20">
        <v>20</v>
      </c>
      <c r="T1073" s="11" t="s">
        <v>738</v>
      </c>
      <c r="U1073" s="11" t="s">
        <v>22</v>
      </c>
      <c r="V1073" s="11" t="s">
        <v>22</v>
      </c>
      <c r="W1073" s="11" t="s">
        <v>23</v>
      </c>
      <c r="X1073" s="11" t="s">
        <v>31</v>
      </c>
      <c r="Y1073">
        <v>315</v>
      </c>
      <c r="Z1073" t="e">
        <f t="shared" si="36"/>
        <v>#REF!</v>
      </c>
    </row>
    <row r="1074" spans="1:26" x14ac:dyDescent="0.35">
      <c r="A1074" s="24" t="str">
        <f>+IF(B1074&lt;&gt;'Terminal Handling Charge'!$B$3,"",IF(COUNTIF(B:B,B1074)&gt;0,COUNTIF(B$3:B1074,B1074),""))</f>
        <v/>
      </c>
      <c r="B1074" s="24" t="str">
        <f t="shared" si="35"/>
        <v>Terminal Handling Charge - DestinationFrance</v>
      </c>
      <c r="C1074" s="24" t="s">
        <v>710</v>
      </c>
      <c r="D1074" s="24" t="s">
        <v>747</v>
      </c>
      <c r="E1074" s="1" t="s">
        <v>753</v>
      </c>
      <c r="F1074" s="12" t="s">
        <v>31</v>
      </c>
      <c r="G1074" s="13">
        <v>44866</v>
      </c>
      <c r="H1074" s="11" t="s">
        <v>18</v>
      </c>
      <c r="I1074" s="11" t="s">
        <v>18</v>
      </c>
      <c r="J1074" s="11" t="s">
        <v>18</v>
      </c>
      <c r="K1074" s="11" t="s">
        <v>19</v>
      </c>
      <c r="L1074" s="11" t="s">
        <v>19</v>
      </c>
      <c r="M1074" s="11" t="s">
        <v>19</v>
      </c>
      <c r="N1074" s="11" t="s">
        <v>19</v>
      </c>
      <c r="O1074" s="11" t="s">
        <v>402</v>
      </c>
      <c r="P1074" s="11" t="s">
        <v>403</v>
      </c>
      <c r="Q1074" s="11" t="s">
        <v>710</v>
      </c>
      <c r="R1074" s="11" t="s">
        <v>33</v>
      </c>
      <c r="S1074" s="20">
        <v>40</v>
      </c>
      <c r="T1074" s="11" t="s">
        <v>738</v>
      </c>
      <c r="U1074" s="11" t="s">
        <v>22</v>
      </c>
      <c r="V1074" s="11" t="s">
        <v>22</v>
      </c>
      <c r="W1074" s="11" t="s">
        <v>23</v>
      </c>
      <c r="X1074" s="11" t="s">
        <v>31</v>
      </c>
      <c r="Y1074">
        <v>315</v>
      </c>
      <c r="Z1074" t="e">
        <f t="shared" si="36"/>
        <v>#REF!</v>
      </c>
    </row>
    <row r="1075" spans="1:26" x14ac:dyDescent="0.35">
      <c r="A1075" s="24" t="str">
        <f>+IF(B1075&lt;&gt;'Terminal Handling Charge'!$B$3,"",IF(COUNTIF(B:B,B1075)&gt;0,COUNTIF(B$3:B1075,B1075),""))</f>
        <v/>
      </c>
      <c r="B1075" s="24" t="str">
        <f t="shared" si="35"/>
        <v>Terminal Handling Charge - DestinationFrance</v>
      </c>
      <c r="C1075" s="24" t="s">
        <v>710</v>
      </c>
      <c r="D1075" s="24" t="s">
        <v>747</v>
      </c>
      <c r="E1075" s="1" t="s">
        <v>753</v>
      </c>
      <c r="F1075" s="12" t="s">
        <v>31</v>
      </c>
      <c r="G1075" s="13">
        <v>44866</v>
      </c>
      <c r="H1075" s="11" t="s">
        <v>18</v>
      </c>
      <c r="I1075" s="11" t="s">
        <v>18</v>
      </c>
      <c r="J1075" s="11" t="s">
        <v>18</v>
      </c>
      <c r="K1075" s="11" t="s">
        <v>19</v>
      </c>
      <c r="L1075" s="11" t="s">
        <v>19</v>
      </c>
      <c r="M1075" s="11" t="s">
        <v>19</v>
      </c>
      <c r="N1075" s="11" t="s">
        <v>19</v>
      </c>
      <c r="O1075" s="11" t="s">
        <v>402</v>
      </c>
      <c r="P1075" s="11" t="s">
        <v>403</v>
      </c>
      <c r="Q1075" s="11" t="s">
        <v>710</v>
      </c>
      <c r="R1075" s="11" t="s">
        <v>64</v>
      </c>
      <c r="S1075" s="20">
        <v>40</v>
      </c>
      <c r="T1075" s="11" t="s">
        <v>738</v>
      </c>
      <c r="U1075" s="11" t="s">
        <v>22</v>
      </c>
      <c r="V1075" s="11" t="s">
        <v>22</v>
      </c>
      <c r="W1075" s="11" t="s">
        <v>23</v>
      </c>
      <c r="X1075" s="11" t="s">
        <v>31</v>
      </c>
      <c r="Y1075">
        <v>315</v>
      </c>
      <c r="Z1075" t="e">
        <f t="shared" si="36"/>
        <v>#REF!</v>
      </c>
    </row>
    <row r="1076" spans="1:26" x14ac:dyDescent="0.35">
      <c r="A1076" s="24" t="str">
        <f>+IF(B1076&lt;&gt;'Terminal Handling Charge'!$B$3,"",IF(COUNTIF(B:B,B1076)&gt;0,COUNTIF(B$3:B1076,B1076),""))</f>
        <v/>
      </c>
      <c r="B1076" s="24" t="str">
        <f t="shared" si="35"/>
        <v>Terminal Handling Charge - DestinationFrance</v>
      </c>
      <c r="C1076" s="24" t="s">
        <v>710</v>
      </c>
      <c r="D1076" s="24" t="s">
        <v>747</v>
      </c>
      <c r="E1076" s="1" t="s">
        <v>753</v>
      </c>
      <c r="F1076" s="12" t="s">
        <v>31</v>
      </c>
      <c r="G1076" s="13">
        <v>44866</v>
      </c>
      <c r="H1076" s="11" t="s">
        <v>18</v>
      </c>
      <c r="I1076" s="11" t="s">
        <v>18</v>
      </c>
      <c r="J1076" s="11" t="s">
        <v>18</v>
      </c>
      <c r="K1076" s="11" t="s">
        <v>19</v>
      </c>
      <c r="L1076" s="11" t="s">
        <v>19</v>
      </c>
      <c r="M1076" s="11" t="s">
        <v>19</v>
      </c>
      <c r="N1076" s="11" t="s">
        <v>19</v>
      </c>
      <c r="O1076" s="11" t="s">
        <v>402</v>
      </c>
      <c r="P1076" s="11" t="s">
        <v>403</v>
      </c>
      <c r="Q1076" s="11" t="s">
        <v>710</v>
      </c>
      <c r="R1076" s="11" t="s">
        <v>60</v>
      </c>
      <c r="S1076" s="20">
        <v>40</v>
      </c>
      <c r="T1076" s="11" t="s">
        <v>738</v>
      </c>
      <c r="U1076" s="11" t="s">
        <v>22</v>
      </c>
      <c r="V1076" s="11" t="s">
        <v>22</v>
      </c>
      <c r="W1076" s="11" t="s">
        <v>23</v>
      </c>
      <c r="X1076" s="11" t="s">
        <v>31</v>
      </c>
      <c r="Y1076">
        <v>315</v>
      </c>
      <c r="Z1076" t="e">
        <f t="shared" si="36"/>
        <v>#REF!</v>
      </c>
    </row>
    <row r="1077" spans="1:26" x14ac:dyDescent="0.35">
      <c r="A1077" s="24" t="str">
        <f>+IF(B1077&lt;&gt;'Terminal Handling Charge'!$B$3,"",IF(COUNTIF(B:B,B1077)&gt;0,COUNTIF(B$3:B1077,B1077),""))</f>
        <v/>
      </c>
      <c r="B1077" s="24" t="str">
        <f t="shared" si="35"/>
        <v>Terminal Handling Charge - DestinationFrance</v>
      </c>
      <c r="C1077" s="24" t="s">
        <v>710</v>
      </c>
      <c r="D1077" s="24" t="s">
        <v>747</v>
      </c>
      <c r="E1077" s="1" t="s">
        <v>753</v>
      </c>
      <c r="F1077" s="12" t="s">
        <v>31</v>
      </c>
      <c r="G1077" s="13">
        <v>44866</v>
      </c>
      <c r="H1077" s="11" t="s">
        <v>18</v>
      </c>
      <c r="I1077" s="11" t="s">
        <v>18</v>
      </c>
      <c r="J1077" s="11" t="s">
        <v>18</v>
      </c>
      <c r="K1077" s="11" t="s">
        <v>19</v>
      </c>
      <c r="L1077" s="11" t="s">
        <v>19</v>
      </c>
      <c r="M1077" s="11" t="s">
        <v>19</v>
      </c>
      <c r="N1077" s="11" t="s">
        <v>19</v>
      </c>
      <c r="O1077" s="11" t="s">
        <v>402</v>
      </c>
      <c r="P1077" s="11" t="s">
        <v>403</v>
      </c>
      <c r="Q1077" s="11" t="s">
        <v>710</v>
      </c>
      <c r="R1077" s="11" t="s">
        <v>58</v>
      </c>
      <c r="S1077" s="20">
        <v>40</v>
      </c>
      <c r="T1077" s="11" t="s">
        <v>738</v>
      </c>
      <c r="U1077" s="11" t="s">
        <v>22</v>
      </c>
      <c r="V1077" s="11" t="s">
        <v>22</v>
      </c>
      <c r="W1077" s="11" t="s">
        <v>23</v>
      </c>
      <c r="X1077" s="11" t="s">
        <v>31</v>
      </c>
      <c r="Y1077">
        <v>315</v>
      </c>
      <c r="Z1077" t="e">
        <f t="shared" si="36"/>
        <v>#REF!</v>
      </c>
    </row>
    <row r="1078" spans="1:26" x14ac:dyDescent="0.35">
      <c r="A1078" s="24" t="str">
        <f>+IF(B1078&lt;&gt;'Terminal Handling Charge'!$B$3,"",IF(COUNTIF(B:B,B1078)&gt;0,COUNTIF(B$3:B1078,B1078),""))</f>
        <v/>
      </c>
      <c r="B1078" s="24" t="str">
        <f t="shared" si="35"/>
        <v>Terminal Handling Charge - DestinationSlovakia</v>
      </c>
      <c r="C1078" s="24" t="s">
        <v>706</v>
      </c>
      <c r="D1078" s="24" t="s">
        <v>747</v>
      </c>
      <c r="E1078" s="1" t="s">
        <v>750</v>
      </c>
      <c r="F1078" s="12" t="s">
        <v>31</v>
      </c>
      <c r="G1078" s="13">
        <v>44866</v>
      </c>
      <c r="H1078" s="11" t="s">
        <v>18</v>
      </c>
      <c r="I1078" s="11" t="s">
        <v>18</v>
      </c>
      <c r="J1078" s="11" t="s">
        <v>18</v>
      </c>
      <c r="K1078" s="11" t="s">
        <v>19</v>
      </c>
      <c r="L1078" s="11" t="s">
        <v>19</v>
      </c>
      <c r="M1078" s="11" t="s">
        <v>19</v>
      </c>
      <c r="N1078" s="11" t="s">
        <v>19</v>
      </c>
      <c r="O1078" s="11" t="s">
        <v>159</v>
      </c>
      <c r="P1078" s="11" t="s">
        <v>160</v>
      </c>
      <c r="Q1078" s="11" t="s">
        <v>706</v>
      </c>
      <c r="R1078" s="11" t="s">
        <v>30</v>
      </c>
      <c r="S1078" s="20" t="s">
        <v>30</v>
      </c>
      <c r="T1078" s="11" t="s">
        <v>34</v>
      </c>
      <c r="U1078" s="11" t="s">
        <v>22</v>
      </c>
      <c r="V1078" s="11" t="s">
        <v>22</v>
      </c>
      <c r="W1078" s="11" t="s">
        <v>23</v>
      </c>
      <c r="X1078" s="11" t="s">
        <v>31</v>
      </c>
      <c r="Y1078">
        <v>190</v>
      </c>
      <c r="Z1078" t="e">
        <f t="shared" si="36"/>
        <v>#REF!</v>
      </c>
    </row>
    <row r="1079" spans="1:26" x14ac:dyDescent="0.35">
      <c r="A1079" s="24" t="str">
        <f>+IF(B1079&lt;&gt;'Terminal Handling Charge'!$B$3,"",IF(COUNTIF(B:B,B1079)&gt;0,COUNTIF(B$3:B1079,B1079),""))</f>
        <v/>
      </c>
      <c r="B1079" s="24" t="str">
        <f t="shared" si="35"/>
        <v>Terminal Handling Charge - DestinationSlovakia</v>
      </c>
      <c r="C1079" s="24" t="s">
        <v>706</v>
      </c>
      <c r="D1079" s="24" t="s">
        <v>747</v>
      </c>
      <c r="E1079" s="1" t="s">
        <v>750</v>
      </c>
      <c r="F1079" s="12" t="s">
        <v>31</v>
      </c>
      <c r="G1079" s="13">
        <v>44866</v>
      </c>
      <c r="H1079" s="11" t="s">
        <v>18</v>
      </c>
      <c r="I1079" s="11" t="s">
        <v>18</v>
      </c>
      <c r="J1079" s="11" t="s">
        <v>18</v>
      </c>
      <c r="K1079" s="11" t="s">
        <v>19</v>
      </c>
      <c r="L1079" s="11" t="s">
        <v>19</v>
      </c>
      <c r="M1079" s="11" t="s">
        <v>69</v>
      </c>
      <c r="N1079" s="11" t="s">
        <v>69</v>
      </c>
      <c r="O1079" s="11" t="s">
        <v>159</v>
      </c>
      <c r="P1079" s="11" t="s">
        <v>160</v>
      </c>
      <c r="Q1079" s="11" t="s">
        <v>706</v>
      </c>
      <c r="R1079" s="11" t="s">
        <v>30</v>
      </c>
      <c r="S1079" s="20" t="s">
        <v>30</v>
      </c>
      <c r="T1079" s="11" t="s">
        <v>34</v>
      </c>
      <c r="U1079" s="11" t="s">
        <v>22</v>
      </c>
      <c r="V1079" s="11" t="s">
        <v>22</v>
      </c>
      <c r="W1079" s="11" t="s">
        <v>23</v>
      </c>
      <c r="X1079" s="11" t="s">
        <v>31</v>
      </c>
      <c r="Y1079">
        <v>190</v>
      </c>
      <c r="Z1079" t="e">
        <f t="shared" si="36"/>
        <v>#REF!</v>
      </c>
    </row>
    <row r="1080" spans="1:26" x14ac:dyDescent="0.35">
      <c r="A1080" s="24" t="str">
        <f>+IF(B1080&lt;&gt;'Terminal Handling Charge'!$B$3,"",IF(COUNTIF(B:B,B1080)&gt;0,COUNTIF(B$3:B1080,B1080),""))</f>
        <v/>
      </c>
      <c r="B1080" s="24" t="str">
        <f t="shared" si="35"/>
        <v>Terminal Handling Charge - DestinationSlovakia</v>
      </c>
      <c r="C1080" s="24" t="s">
        <v>706</v>
      </c>
      <c r="D1080" s="24" t="s">
        <v>747</v>
      </c>
      <c r="E1080" s="1" t="s">
        <v>750</v>
      </c>
      <c r="F1080" s="12" t="s">
        <v>31</v>
      </c>
      <c r="G1080" s="13">
        <v>44866</v>
      </c>
      <c r="H1080" s="11" t="s">
        <v>18</v>
      </c>
      <c r="I1080" s="11" t="s">
        <v>18</v>
      </c>
      <c r="J1080" s="11" t="s">
        <v>18</v>
      </c>
      <c r="K1080" s="11" t="s">
        <v>19</v>
      </c>
      <c r="L1080" s="11" t="s">
        <v>19</v>
      </c>
      <c r="M1080" s="11" t="s">
        <v>19</v>
      </c>
      <c r="N1080" s="11" t="s">
        <v>19</v>
      </c>
      <c r="O1080" s="11" t="s">
        <v>159</v>
      </c>
      <c r="P1080" s="11" t="s">
        <v>160</v>
      </c>
      <c r="Q1080" s="11" t="s">
        <v>706</v>
      </c>
      <c r="R1080" s="11" t="s">
        <v>27</v>
      </c>
      <c r="S1080" s="20" t="s">
        <v>27</v>
      </c>
      <c r="T1080" s="11" t="s">
        <v>34</v>
      </c>
      <c r="U1080" s="11" t="s">
        <v>22</v>
      </c>
      <c r="V1080" s="11" t="s">
        <v>22</v>
      </c>
      <c r="W1080" s="11" t="s">
        <v>23</v>
      </c>
      <c r="X1080" s="11" t="s">
        <v>31</v>
      </c>
      <c r="Y1080">
        <v>280</v>
      </c>
      <c r="Z1080" t="e">
        <f t="shared" si="36"/>
        <v>#REF!</v>
      </c>
    </row>
    <row r="1081" spans="1:26" x14ac:dyDescent="0.35">
      <c r="A1081" s="24" t="str">
        <f>+IF(B1081&lt;&gt;'Terminal Handling Charge'!$B$3,"",IF(COUNTIF(B:B,B1081)&gt;0,COUNTIF(B$3:B1081,B1081),""))</f>
        <v/>
      </c>
      <c r="B1081" s="24" t="str">
        <f t="shared" si="35"/>
        <v>Terminal Handling Charge - DestinationSlovakia</v>
      </c>
      <c r="C1081" s="24" t="s">
        <v>706</v>
      </c>
      <c r="D1081" s="24" t="s">
        <v>747</v>
      </c>
      <c r="E1081" s="1" t="s">
        <v>750</v>
      </c>
      <c r="F1081" s="12" t="s">
        <v>31</v>
      </c>
      <c r="G1081" s="13">
        <v>44866</v>
      </c>
      <c r="H1081" s="11" t="s">
        <v>18</v>
      </c>
      <c r="I1081" s="11" t="s">
        <v>18</v>
      </c>
      <c r="J1081" s="11" t="s">
        <v>18</v>
      </c>
      <c r="K1081" s="11" t="s">
        <v>19</v>
      </c>
      <c r="L1081" s="11" t="s">
        <v>19</v>
      </c>
      <c r="M1081" s="11" t="s">
        <v>69</v>
      </c>
      <c r="N1081" s="11" t="s">
        <v>69</v>
      </c>
      <c r="O1081" s="11" t="s">
        <v>159</v>
      </c>
      <c r="P1081" s="11" t="s">
        <v>160</v>
      </c>
      <c r="Q1081" s="11" t="s">
        <v>706</v>
      </c>
      <c r="R1081" s="11" t="s">
        <v>27</v>
      </c>
      <c r="S1081" s="20" t="s">
        <v>27</v>
      </c>
      <c r="T1081" s="11" t="s">
        <v>34</v>
      </c>
      <c r="U1081" s="11" t="s">
        <v>22</v>
      </c>
      <c r="V1081" s="11" t="s">
        <v>22</v>
      </c>
      <c r="W1081" s="11" t="s">
        <v>23</v>
      </c>
      <c r="X1081" s="11" t="s">
        <v>31</v>
      </c>
      <c r="Y1081">
        <v>280</v>
      </c>
      <c r="Z1081" t="e">
        <f t="shared" si="36"/>
        <v>#REF!</v>
      </c>
    </row>
    <row r="1082" spans="1:26" x14ac:dyDescent="0.35">
      <c r="A1082" s="24" t="str">
        <f>+IF(B1082&lt;&gt;'Terminal Handling Charge'!$B$3,"",IF(COUNTIF(B:B,B1082)&gt;0,COUNTIF(B$3:B1082,B1082),""))</f>
        <v/>
      </c>
      <c r="B1082" s="24" t="str">
        <f t="shared" si="35"/>
        <v>Terminal Handling Charge - DestinationSlovakia</v>
      </c>
      <c r="C1082" s="24" t="s">
        <v>706</v>
      </c>
      <c r="D1082" s="24" t="s">
        <v>747</v>
      </c>
      <c r="E1082" s="1" t="s">
        <v>750</v>
      </c>
      <c r="F1082" s="12" t="s">
        <v>31</v>
      </c>
      <c r="G1082" s="13">
        <v>44866</v>
      </c>
      <c r="H1082" s="11" t="s">
        <v>18</v>
      </c>
      <c r="I1082" s="11" t="s">
        <v>18</v>
      </c>
      <c r="J1082" s="11" t="s">
        <v>18</v>
      </c>
      <c r="K1082" s="11" t="s">
        <v>19</v>
      </c>
      <c r="L1082" s="11" t="s">
        <v>19</v>
      </c>
      <c r="M1082" s="11" t="s">
        <v>19</v>
      </c>
      <c r="N1082" s="11" t="s">
        <v>19</v>
      </c>
      <c r="O1082" s="11" t="s">
        <v>159</v>
      </c>
      <c r="P1082" s="11" t="s">
        <v>160</v>
      </c>
      <c r="Q1082" s="11" t="s">
        <v>706</v>
      </c>
      <c r="R1082" s="11" t="s">
        <v>30</v>
      </c>
      <c r="S1082" s="20" t="s">
        <v>30</v>
      </c>
      <c r="T1082" s="11" t="s">
        <v>21</v>
      </c>
      <c r="U1082" s="11" t="s">
        <v>22</v>
      </c>
      <c r="V1082" s="11" t="s">
        <v>22</v>
      </c>
      <c r="W1082" s="11" t="s">
        <v>23</v>
      </c>
      <c r="X1082" s="11" t="s">
        <v>31</v>
      </c>
      <c r="Y1082">
        <v>180</v>
      </c>
      <c r="Z1082" t="e">
        <f t="shared" si="36"/>
        <v>#REF!</v>
      </c>
    </row>
    <row r="1083" spans="1:26" x14ac:dyDescent="0.35">
      <c r="A1083" s="24" t="str">
        <f>+IF(B1083&lt;&gt;'Terminal Handling Charge'!$B$3,"",IF(COUNTIF(B:B,B1083)&gt;0,COUNTIF(B$3:B1083,B1083),""))</f>
        <v/>
      </c>
      <c r="B1083" s="24" t="str">
        <f t="shared" si="35"/>
        <v>Terminal Handling Charge - DestinationSlovakia</v>
      </c>
      <c r="C1083" s="24" t="s">
        <v>706</v>
      </c>
      <c r="D1083" s="24" t="s">
        <v>747</v>
      </c>
      <c r="E1083" s="1" t="s">
        <v>750</v>
      </c>
      <c r="F1083" s="12" t="s">
        <v>31</v>
      </c>
      <c r="G1083" s="13">
        <v>44866</v>
      </c>
      <c r="H1083" s="11" t="s">
        <v>18</v>
      </c>
      <c r="I1083" s="11" t="s">
        <v>18</v>
      </c>
      <c r="J1083" s="11" t="s">
        <v>18</v>
      </c>
      <c r="K1083" s="11" t="s">
        <v>19</v>
      </c>
      <c r="L1083" s="11" t="s">
        <v>19</v>
      </c>
      <c r="M1083" s="11" t="s">
        <v>69</v>
      </c>
      <c r="N1083" s="11" t="s">
        <v>69</v>
      </c>
      <c r="O1083" s="11" t="s">
        <v>159</v>
      </c>
      <c r="P1083" s="11" t="s">
        <v>160</v>
      </c>
      <c r="Q1083" s="11" t="s">
        <v>706</v>
      </c>
      <c r="R1083" s="11" t="s">
        <v>30</v>
      </c>
      <c r="S1083" s="20" t="s">
        <v>30</v>
      </c>
      <c r="T1083" s="11" t="s">
        <v>21</v>
      </c>
      <c r="U1083" s="11" t="s">
        <v>22</v>
      </c>
      <c r="V1083" s="11" t="s">
        <v>22</v>
      </c>
      <c r="W1083" s="11" t="s">
        <v>23</v>
      </c>
      <c r="X1083" s="11" t="s">
        <v>31</v>
      </c>
      <c r="Y1083">
        <v>180</v>
      </c>
      <c r="Z1083" t="e">
        <f t="shared" si="36"/>
        <v>#REF!</v>
      </c>
    </row>
    <row r="1084" spans="1:26" x14ac:dyDescent="0.35">
      <c r="A1084" s="24" t="str">
        <f>+IF(B1084&lt;&gt;'Terminal Handling Charge'!$B$3,"",IF(COUNTIF(B:B,B1084)&gt;0,COUNTIF(B$3:B1084,B1084),""))</f>
        <v/>
      </c>
      <c r="B1084" s="24" t="str">
        <f t="shared" si="35"/>
        <v>Terminal Handling Charge - DestinationSlovakia</v>
      </c>
      <c r="C1084" s="24" t="s">
        <v>706</v>
      </c>
      <c r="D1084" s="24" t="s">
        <v>747</v>
      </c>
      <c r="E1084" s="1" t="s">
        <v>750</v>
      </c>
      <c r="F1084" s="12" t="s">
        <v>31</v>
      </c>
      <c r="G1084" s="13">
        <v>44866</v>
      </c>
      <c r="H1084" s="11" t="s">
        <v>18</v>
      </c>
      <c r="I1084" s="11" t="s">
        <v>18</v>
      </c>
      <c r="J1084" s="11" t="s">
        <v>18</v>
      </c>
      <c r="K1084" s="11" t="s">
        <v>19</v>
      </c>
      <c r="L1084" s="11" t="s">
        <v>19</v>
      </c>
      <c r="M1084" s="11" t="s">
        <v>19</v>
      </c>
      <c r="N1084" s="11" t="s">
        <v>19</v>
      </c>
      <c r="O1084" s="11" t="s">
        <v>159</v>
      </c>
      <c r="P1084" s="11" t="s">
        <v>160</v>
      </c>
      <c r="Q1084" s="11" t="s">
        <v>706</v>
      </c>
      <c r="R1084" s="11" t="s">
        <v>27</v>
      </c>
      <c r="S1084" s="20" t="s">
        <v>27</v>
      </c>
      <c r="T1084" s="11" t="s">
        <v>28</v>
      </c>
      <c r="U1084" s="11" t="s">
        <v>22</v>
      </c>
      <c r="V1084" s="11" t="s">
        <v>22</v>
      </c>
      <c r="W1084" s="11" t="s">
        <v>23</v>
      </c>
      <c r="X1084" s="11" t="s">
        <v>31</v>
      </c>
      <c r="Y1084">
        <v>250</v>
      </c>
      <c r="Z1084" t="e">
        <f t="shared" si="36"/>
        <v>#REF!</v>
      </c>
    </row>
    <row r="1085" spans="1:26" x14ac:dyDescent="0.35">
      <c r="A1085" s="24" t="str">
        <f>+IF(B1085&lt;&gt;'Terminal Handling Charge'!$B$3,"",IF(COUNTIF(B:B,B1085)&gt;0,COUNTIF(B$3:B1085,B1085),""))</f>
        <v/>
      </c>
      <c r="B1085" s="24" t="str">
        <f t="shared" si="35"/>
        <v>Terminal Handling Charge - DestinationSlovakia</v>
      </c>
      <c r="C1085" s="24" t="s">
        <v>706</v>
      </c>
      <c r="D1085" s="24" t="s">
        <v>747</v>
      </c>
      <c r="E1085" s="1" t="s">
        <v>750</v>
      </c>
      <c r="F1085" s="12" t="s">
        <v>31</v>
      </c>
      <c r="G1085" s="13">
        <v>44866</v>
      </c>
      <c r="H1085" s="11" t="s">
        <v>18</v>
      </c>
      <c r="I1085" s="11" t="s">
        <v>18</v>
      </c>
      <c r="J1085" s="11" t="s">
        <v>18</v>
      </c>
      <c r="K1085" s="11" t="s">
        <v>19</v>
      </c>
      <c r="L1085" s="11" t="s">
        <v>19</v>
      </c>
      <c r="M1085" s="11" t="s">
        <v>69</v>
      </c>
      <c r="N1085" s="11" t="s">
        <v>69</v>
      </c>
      <c r="O1085" s="11" t="s">
        <v>159</v>
      </c>
      <c r="P1085" s="11" t="s">
        <v>160</v>
      </c>
      <c r="Q1085" s="11" t="s">
        <v>706</v>
      </c>
      <c r="R1085" s="11" t="s">
        <v>27</v>
      </c>
      <c r="S1085" s="20" t="s">
        <v>27</v>
      </c>
      <c r="T1085" s="11" t="s">
        <v>28</v>
      </c>
      <c r="U1085" s="11" t="s">
        <v>22</v>
      </c>
      <c r="V1085" s="11" t="s">
        <v>22</v>
      </c>
      <c r="W1085" s="11" t="s">
        <v>23</v>
      </c>
      <c r="X1085" s="11" t="s">
        <v>31</v>
      </c>
      <c r="Y1085">
        <v>250</v>
      </c>
      <c r="Z1085" t="e">
        <f t="shared" si="36"/>
        <v>#REF!</v>
      </c>
    </row>
    <row r="1086" spans="1:26" x14ac:dyDescent="0.35">
      <c r="A1086" s="24" t="str">
        <f>+IF(B1086&lt;&gt;'Terminal Handling Charge'!$B$3,"",IF(COUNTIF(B:B,B1086)&gt;0,COUNTIF(B$3:B1086,B1086),""))</f>
        <v/>
      </c>
      <c r="B1086" s="24" t="str">
        <f t="shared" si="35"/>
        <v>Terminal Handling Charge - DestinationSpain</v>
      </c>
      <c r="C1086" s="24" t="s">
        <v>669</v>
      </c>
      <c r="D1086" s="24" t="s">
        <v>747</v>
      </c>
      <c r="E1086" s="1" t="s">
        <v>753</v>
      </c>
      <c r="F1086" s="12" t="s">
        <v>31</v>
      </c>
      <c r="G1086" s="13">
        <v>44866</v>
      </c>
      <c r="H1086" s="11" t="s">
        <v>18</v>
      </c>
      <c r="I1086" s="11" t="s">
        <v>18</v>
      </c>
      <c r="J1086" s="11" t="s">
        <v>18</v>
      </c>
      <c r="K1086" s="11" t="s">
        <v>19</v>
      </c>
      <c r="L1086" s="11" t="s">
        <v>19</v>
      </c>
      <c r="M1086" s="11" t="s">
        <v>19</v>
      </c>
      <c r="N1086" s="11" t="s">
        <v>19</v>
      </c>
      <c r="O1086" s="11" t="s">
        <v>491</v>
      </c>
      <c r="P1086" s="11" t="s">
        <v>492</v>
      </c>
      <c r="Q1086" s="11" t="s">
        <v>669</v>
      </c>
      <c r="R1086" s="11" t="s">
        <v>30</v>
      </c>
      <c r="S1086" s="20" t="s">
        <v>30</v>
      </c>
      <c r="T1086" s="11" t="s">
        <v>21</v>
      </c>
      <c r="U1086" s="11" t="s">
        <v>22</v>
      </c>
      <c r="V1086" s="11" t="s">
        <v>22</v>
      </c>
      <c r="W1086" s="11" t="s">
        <v>23</v>
      </c>
      <c r="X1086" s="11" t="s">
        <v>31</v>
      </c>
      <c r="Y1086">
        <v>245</v>
      </c>
      <c r="Z1086" t="e">
        <f t="shared" si="36"/>
        <v>#REF!</v>
      </c>
    </row>
    <row r="1087" spans="1:26" x14ac:dyDescent="0.35">
      <c r="A1087" s="24" t="str">
        <f>+IF(B1087&lt;&gt;'Terminal Handling Charge'!$B$3,"",IF(COUNTIF(B:B,B1087)&gt;0,COUNTIF(B$3:B1087,B1087),""))</f>
        <v/>
      </c>
      <c r="B1087" s="24" t="str">
        <f t="shared" si="35"/>
        <v>Terminal Handling Charge - DestinationSpain</v>
      </c>
      <c r="C1087" s="24" t="s">
        <v>669</v>
      </c>
      <c r="D1087" s="24" t="s">
        <v>747</v>
      </c>
      <c r="E1087" s="1" t="s">
        <v>753</v>
      </c>
      <c r="F1087" s="12" t="s">
        <v>31</v>
      </c>
      <c r="G1087" s="13">
        <v>44866</v>
      </c>
      <c r="H1087" s="11" t="s">
        <v>18</v>
      </c>
      <c r="I1087" s="11" t="s">
        <v>18</v>
      </c>
      <c r="J1087" s="11" t="s">
        <v>18</v>
      </c>
      <c r="K1087" s="11" t="s">
        <v>19</v>
      </c>
      <c r="L1087" s="11" t="s">
        <v>19</v>
      </c>
      <c r="M1087" s="11" t="s">
        <v>19</v>
      </c>
      <c r="N1087" s="11" t="s">
        <v>19</v>
      </c>
      <c r="O1087" s="11" t="s">
        <v>491</v>
      </c>
      <c r="P1087" s="11" t="s">
        <v>492</v>
      </c>
      <c r="Q1087" s="11" t="s">
        <v>669</v>
      </c>
      <c r="R1087" s="11" t="s">
        <v>27</v>
      </c>
      <c r="S1087" s="20" t="s">
        <v>27</v>
      </c>
      <c r="T1087" s="11" t="s">
        <v>28</v>
      </c>
      <c r="U1087" s="11" t="s">
        <v>22</v>
      </c>
      <c r="V1087" s="11" t="s">
        <v>22</v>
      </c>
      <c r="W1087" s="11" t="s">
        <v>23</v>
      </c>
      <c r="X1087" s="11" t="s">
        <v>31</v>
      </c>
      <c r="Y1087">
        <v>340</v>
      </c>
      <c r="Z1087" t="e">
        <f t="shared" si="36"/>
        <v>#REF!</v>
      </c>
    </row>
    <row r="1088" spans="1:26" x14ac:dyDescent="0.35">
      <c r="A1088" s="24" t="str">
        <f>+IF(B1088&lt;&gt;'Terminal Handling Charge'!$B$3,"",IF(COUNTIF(B:B,B1088)&gt;0,COUNTIF(B$3:B1088,B1088),""))</f>
        <v/>
      </c>
      <c r="B1088" s="24" t="str">
        <f t="shared" si="35"/>
        <v>Terminal Handling Charge - DestinationIreland</v>
      </c>
      <c r="C1088" s="24" t="s">
        <v>711</v>
      </c>
      <c r="D1088" s="24" t="s">
        <v>747</v>
      </c>
      <c r="E1088" s="1" t="s">
        <v>176</v>
      </c>
      <c r="F1088" s="12" t="s">
        <v>31</v>
      </c>
      <c r="G1088" s="13">
        <v>44866</v>
      </c>
      <c r="H1088" s="11" t="s">
        <v>18</v>
      </c>
      <c r="I1088" s="11" t="s">
        <v>18</v>
      </c>
      <c r="J1088" s="11" t="s">
        <v>18</v>
      </c>
      <c r="K1088" s="11" t="s">
        <v>19</v>
      </c>
      <c r="L1088" s="11" t="s">
        <v>19</v>
      </c>
      <c r="M1088" s="11" t="s">
        <v>19</v>
      </c>
      <c r="N1088" s="11" t="s">
        <v>19</v>
      </c>
      <c r="O1088" s="11" t="s">
        <v>362</v>
      </c>
      <c r="P1088" s="11" t="s">
        <v>363</v>
      </c>
      <c r="Q1088" s="11" t="s">
        <v>711</v>
      </c>
      <c r="R1088" s="11" t="s">
        <v>30</v>
      </c>
      <c r="S1088" s="20" t="s">
        <v>30</v>
      </c>
      <c r="T1088" s="11" t="s">
        <v>21</v>
      </c>
      <c r="U1088" s="11" t="s">
        <v>22</v>
      </c>
      <c r="V1088" s="11" t="s">
        <v>22</v>
      </c>
      <c r="W1088" s="11" t="s">
        <v>23</v>
      </c>
      <c r="X1088" s="11" t="s">
        <v>31</v>
      </c>
      <c r="Y1088">
        <v>170</v>
      </c>
      <c r="Z1088" t="e">
        <f t="shared" si="36"/>
        <v>#REF!</v>
      </c>
    </row>
    <row r="1089" spans="1:26" ht="29" x14ac:dyDescent="0.35">
      <c r="A1089" s="24" t="str">
        <f>+IF(B1089&lt;&gt;'Terminal Handling Charge'!$B$3,"",IF(COUNTIF(B:B,B1089)&gt;0,COUNTIF(B$3:B1089,B1089),""))</f>
        <v/>
      </c>
      <c r="B1089" s="24" t="str">
        <f t="shared" si="35"/>
        <v>Terminal Handling Charge - DestinationBelize</v>
      </c>
      <c r="C1089" s="24" t="s">
        <v>719</v>
      </c>
      <c r="D1089" s="24" t="s">
        <v>747</v>
      </c>
      <c r="E1089" s="1" t="s">
        <v>207</v>
      </c>
      <c r="F1089" s="12" t="s">
        <v>757</v>
      </c>
      <c r="G1089" s="13">
        <v>44866</v>
      </c>
      <c r="H1089" s="11" t="s">
        <v>18</v>
      </c>
      <c r="I1089" s="11" t="s">
        <v>18</v>
      </c>
      <c r="J1089" s="11" t="s">
        <v>18</v>
      </c>
      <c r="K1089" s="11" t="s">
        <v>19</v>
      </c>
      <c r="L1089" s="11" t="s">
        <v>19</v>
      </c>
      <c r="M1089" s="11" t="s">
        <v>19</v>
      </c>
      <c r="N1089" s="11" t="s">
        <v>19</v>
      </c>
      <c r="O1089" s="11" t="s">
        <v>467</v>
      </c>
      <c r="P1089" s="11" t="s">
        <v>468</v>
      </c>
      <c r="Q1089" s="11" t="s">
        <v>719</v>
      </c>
      <c r="R1089" s="11" t="s">
        <v>78</v>
      </c>
      <c r="S1089" s="20" t="s">
        <v>78</v>
      </c>
      <c r="T1089" s="11" t="s">
        <v>32</v>
      </c>
      <c r="U1089" s="11" t="s">
        <v>22</v>
      </c>
      <c r="V1089" s="11" t="s">
        <v>22</v>
      </c>
      <c r="W1089" s="11" t="s">
        <v>23</v>
      </c>
      <c r="X1089" s="11" t="s">
        <v>24</v>
      </c>
      <c r="Y1089">
        <v>370</v>
      </c>
      <c r="Z1089" t="e">
        <f>#REF!+1</f>
        <v>#REF!</v>
      </c>
    </row>
    <row r="1090" spans="1:26" x14ac:dyDescent="0.35">
      <c r="A1090" s="24" t="str">
        <f>+IF(B1090&lt;&gt;'Terminal Handling Charge'!$B$3,"",IF(COUNTIF(B:B,B1090)&gt;0,COUNTIF(B$3:B1090,B1090),""))</f>
        <v/>
      </c>
      <c r="B1090" s="24" t="str">
        <f t="shared" si="35"/>
        <v>Terminal Handling Charge - DestinationBelgium</v>
      </c>
      <c r="C1090" s="24" t="s">
        <v>718</v>
      </c>
      <c r="D1090" s="24" t="s">
        <v>747</v>
      </c>
      <c r="E1090" s="1" t="s">
        <v>752</v>
      </c>
      <c r="F1090" s="12" t="s">
        <v>31</v>
      </c>
      <c r="G1090" s="13">
        <v>44866</v>
      </c>
      <c r="H1090" s="11" t="s">
        <v>18</v>
      </c>
      <c r="I1090" s="11" t="s">
        <v>18</v>
      </c>
      <c r="J1090" s="11" t="s">
        <v>18</v>
      </c>
      <c r="K1090" s="11" t="s">
        <v>19</v>
      </c>
      <c r="L1090" s="11" t="s">
        <v>19</v>
      </c>
      <c r="M1090" s="11" t="s">
        <v>19</v>
      </c>
      <c r="N1090" s="11" t="s">
        <v>19</v>
      </c>
      <c r="O1090" s="11" t="s">
        <v>203</v>
      </c>
      <c r="P1090" s="11" t="s">
        <v>718</v>
      </c>
      <c r="Q1090" s="11" t="s">
        <v>718</v>
      </c>
      <c r="R1090" s="11" t="s">
        <v>27</v>
      </c>
      <c r="S1090" s="20" t="s">
        <v>27</v>
      </c>
      <c r="T1090" s="11" t="s">
        <v>28</v>
      </c>
      <c r="U1090" s="11" t="s">
        <v>22</v>
      </c>
      <c r="V1090" s="11" t="s">
        <v>22</v>
      </c>
      <c r="W1090" s="11" t="s">
        <v>23</v>
      </c>
      <c r="X1090" s="11" t="s">
        <v>31</v>
      </c>
      <c r="Y1090">
        <v>350</v>
      </c>
      <c r="Z1090" t="e">
        <f t="shared" si="36"/>
        <v>#REF!</v>
      </c>
    </row>
    <row r="1091" spans="1:26" x14ac:dyDescent="0.35">
      <c r="A1091" s="24" t="str">
        <f>+IF(B1091&lt;&gt;'Terminal Handling Charge'!$B$3,"",IF(COUNTIF(B:B,B1091)&gt;0,COUNTIF(B$3:B1091,B1091),""))</f>
        <v/>
      </c>
      <c r="B1091" s="24" t="str">
        <f t="shared" si="35"/>
        <v>Terminal Handling Charge - DestinationUnited Kingdom</v>
      </c>
      <c r="C1091" s="24" t="s">
        <v>722</v>
      </c>
      <c r="D1091" s="24" t="s">
        <v>747</v>
      </c>
      <c r="E1091" s="1" t="s">
        <v>176</v>
      </c>
      <c r="F1091" s="12" t="s">
        <v>31</v>
      </c>
      <c r="G1091" s="13">
        <v>44866</v>
      </c>
      <c r="H1091" s="11" t="s">
        <v>18</v>
      </c>
      <c r="I1091" s="11" t="s">
        <v>18</v>
      </c>
      <c r="J1091" s="11" t="s">
        <v>18</v>
      </c>
      <c r="K1091" s="11" t="s">
        <v>19</v>
      </c>
      <c r="L1091" s="11" t="s">
        <v>19</v>
      </c>
      <c r="M1091" s="11" t="s">
        <v>19</v>
      </c>
      <c r="N1091" s="11" t="s">
        <v>19</v>
      </c>
      <c r="O1091" s="11" t="s">
        <v>638</v>
      </c>
      <c r="P1091" s="11" t="s">
        <v>639</v>
      </c>
      <c r="Q1091" s="11" t="s">
        <v>722</v>
      </c>
      <c r="R1091" s="11" t="s">
        <v>30</v>
      </c>
      <c r="S1091" s="20" t="s">
        <v>30</v>
      </c>
      <c r="T1091" s="11" t="s">
        <v>21</v>
      </c>
      <c r="U1091" s="11" t="s">
        <v>22</v>
      </c>
      <c r="V1091" s="11" t="s">
        <v>22</v>
      </c>
      <c r="W1091" s="11" t="s">
        <v>23</v>
      </c>
      <c r="X1091" s="11" t="s">
        <v>222</v>
      </c>
      <c r="Y1091">
        <v>188</v>
      </c>
      <c r="Z1091" t="e">
        <f t="shared" si="36"/>
        <v>#REF!</v>
      </c>
    </row>
    <row r="1092" spans="1:26" x14ac:dyDescent="0.35">
      <c r="A1092" s="24" t="str">
        <f>+IF(B1092&lt;&gt;'Terminal Handling Charge'!$B$3,"",IF(COUNTIF(B:B,B1092)&gt;0,COUNTIF(B$3:B1092,B1092),""))</f>
        <v/>
      </c>
      <c r="B1092" s="24" t="str">
        <f t="shared" si="35"/>
        <v>Terminal Handling Charge - DestinationUnited Kingdom</v>
      </c>
      <c r="C1092" s="24" t="s">
        <v>722</v>
      </c>
      <c r="D1092" s="24" t="s">
        <v>747</v>
      </c>
      <c r="E1092" s="1" t="s">
        <v>176</v>
      </c>
      <c r="F1092" s="12" t="s">
        <v>31</v>
      </c>
      <c r="G1092" s="13">
        <v>44866</v>
      </c>
      <c r="H1092" s="11" t="s">
        <v>18</v>
      </c>
      <c r="I1092" s="11" t="s">
        <v>18</v>
      </c>
      <c r="J1092" s="11" t="s">
        <v>18</v>
      </c>
      <c r="K1092" s="11" t="s">
        <v>19</v>
      </c>
      <c r="L1092" s="11" t="s">
        <v>19</v>
      </c>
      <c r="M1092" s="11" t="s">
        <v>19</v>
      </c>
      <c r="N1092" s="11" t="s">
        <v>19</v>
      </c>
      <c r="O1092" s="11" t="s">
        <v>638</v>
      </c>
      <c r="P1092" s="11" t="s">
        <v>639</v>
      </c>
      <c r="Q1092" s="11" t="s">
        <v>722</v>
      </c>
      <c r="R1092" s="11" t="s">
        <v>27</v>
      </c>
      <c r="S1092" s="20" t="s">
        <v>27</v>
      </c>
      <c r="T1092" s="11" t="s">
        <v>28</v>
      </c>
      <c r="U1092" s="11" t="s">
        <v>22</v>
      </c>
      <c r="V1092" s="11" t="s">
        <v>22</v>
      </c>
      <c r="W1092" s="11" t="s">
        <v>23</v>
      </c>
      <c r="X1092" s="11" t="s">
        <v>222</v>
      </c>
      <c r="Y1092">
        <v>288</v>
      </c>
      <c r="Z1092" t="e">
        <f t="shared" si="36"/>
        <v>#REF!</v>
      </c>
    </row>
    <row r="1093" spans="1:26" x14ac:dyDescent="0.35">
      <c r="A1093" s="24" t="str">
        <f>+IF(B1093&lt;&gt;'Terminal Handling Charge'!$B$3,"",IF(COUNTIF(B:B,B1093)&gt;0,COUNTIF(B$3:B1093,B1093),""))</f>
        <v/>
      </c>
      <c r="B1093" s="24" t="str">
        <f t="shared" si="35"/>
        <v>Terminal Handling Charge - DestinationMozambique</v>
      </c>
      <c r="C1093" s="24" t="s">
        <v>694</v>
      </c>
      <c r="D1093" s="24" t="s">
        <v>747</v>
      </c>
      <c r="E1093" s="1" t="s">
        <v>35</v>
      </c>
      <c r="F1093" s="12" t="s">
        <v>755</v>
      </c>
      <c r="G1093" s="13">
        <v>44866</v>
      </c>
      <c r="H1093" s="11" t="s">
        <v>18</v>
      </c>
      <c r="I1093" s="11" t="s">
        <v>18</v>
      </c>
      <c r="J1093" s="11" t="s">
        <v>18</v>
      </c>
      <c r="K1093" s="11" t="s">
        <v>19</v>
      </c>
      <c r="L1093" s="11" t="s">
        <v>19</v>
      </c>
      <c r="M1093" s="11" t="s">
        <v>19</v>
      </c>
      <c r="N1093" s="11" t="s">
        <v>19</v>
      </c>
      <c r="O1093" s="11" t="s">
        <v>53</v>
      </c>
      <c r="P1093" s="11" t="s">
        <v>54</v>
      </c>
      <c r="Q1093" s="11" t="s">
        <v>694</v>
      </c>
      <c r="R1093" s="11" t="s">
        <v>40</v>
      </c>
      <c r="S1093" s="20">
        <v>20</v>
      </c>
      <c r="T1093" s="11" t="s">
        <v>21</v>
      </c>
      <c r="U1093" s="11" t="s">
        <v>22</v>
      </c>
      <c r="V1093" s="11" t="s">
        <v>22</v>
      </c>
      <c r="W1093" s="11" t="s">
        <v>23</v>
      </c>
      <c r="X1093" s="11" t="s">
        <v>24</v>
      </c>
      <c r="Y1093">
        <v>135</v>
      </c>
      <c r="Z1093" t="e">
        <f t="shared" si="36"/>
        <v>#REF!</v>
      </c>
    </row>
    <row r="1094" spans="1:26" x14ac:dyDescent="0.35">
      <c r="A1094" s="24" t="str">
        <f>+IF(B1094&lt;&gt;'Terminal Handling Charge'!$B$3,"",IF(COUNTIF(B:B,B1094)&gt;0,COUNTIF(B$3:B1094,B1094),""))</f>
        <v/>
      </c>
      <c r="B1094" s="24" t="str">
        <f t="shared" si="35"/>
        <v>Terminal Handling Charge - DestinationMozambique</v>
      </c>
      <c r="C1094" s="24" t="s">
        <v>694</v>
      </c>
      <c r="D1094" s="24" t="s">
        <v>747</v>
      </c>
      <c r="E1094" s="1" t="s">
        <v>35</v>
      </c>
      <c r="F1094" s="12" t="s">
        <v>755</v>
      </c>
      <c r="G1094" s="13">
        <v>44866</v>
      </c>
      <c r="H1094" s="11" t="s">
        <v>18</v>
      </c>
      <c r="I1094" s="11" t="s">
        <v>18</v>
      </c>
      <c r="J1094" s="11" t="s">
        <v>18</v>
      </c>
      <c r="K1094" s="11" t="s">
        <v>19</v>
      </c>
      <c r="L1094" s="11" t="s">
        <v>19</v>
      </c>
      <c r="M1094" s="11" t="s">
        <v>19</v>
      </c>
      <c r="N1094" s="11" t="s">
        <v>19</v>
      </c>
      <c r="O1094" s="11" t="s">
        <v>53</v>
      </c>
      <c r="P1094" s="11" t="s">
        <v>54</v>
      </c>
      <c r="Q1094" s="11" t="s">
        <v>694</v>
      </c>
      <c r="R1094" s="11" t="s">
        <v>20</v>
      </c>
      <c r="S1094" s="20">
        <v>40</v>
      </c>
      <c r="T1094" s="11" t="s">
        <v>21</v>
      </c>
      <c r="U1094" s="11" t="s">
        <v>22</v>
      </c>
      <c r="V1094" s="11" t="s">
        <v>22</v>
      </c>
      <c r="W1094" s="11" t="s">
        <v>23</v>
      </c>
      <c r="X1094" s="11" t="s">
        <v>24</v>
      </c>
      <c r="Y1094">
        <v>215</v>
      </c>
      <c r="Z1094" t="e">
        <f t="shared" si="36"/>
        <v>#REF!</v>
      </c>
    </row>
    <row r="1095" spans="1:26" x14ac:dyDescent="0.35">
      <c r="A1095" s="24" t="str">
        <f>+IF(B1095&lt;&gt;'Terminal Handling Charge'!$B$3,"",IF(COUNTIF(B:B,B1095)&gt;0,COUNTIF(B$3:B1095,B1095),""))</f>
        <v/>
      </c>
      <c r="B1095" s="24" t="str">
        <f t="shared" si="35"/>
        <v>Terminal Handling Charge - DestinationMozambique</v>
      </c>
      <c r="C1095" s="24" t="s">
        <v>694</v>
      </c>
      <c r="D1095" s="24" t="s">
        <v>747</v>
      </c>
      <c r="E1095" s="1" t="s">
        <v>35</v>
      </c>
      <c r="F1095" s="12" t="s">
        <v>755</v>
      </c>
      <c r="G1095" s="13">
        <v>44866</v>
      </c>
      <c r="H1095" s="11" t="s">
        <v>18</v>
      </c>
      <c r="I1095" s="11" t="s">
        <v>18</v>
      </c>
      <c r="J1095" s="11" t="s">
        <v>18</v>
      </c>
      <c r="K1095" s="11" t="s">
        <v>19</v>
      </c>
      <c r="L1095" s="11" t="s">
        <v>19</v>
      </c>
      <c r="M1095" s="11" t="s">
        <v>19</v>
      </c>
      <c r="N1095" s="11" t="s">
        <v>19</v>
      </c>
      <c r="O1095" s="11" t="s">
        <v>53</v>
      </c>
      <c r="P1095" s="11" t="s">
        <v>54</v>
      </c>
      <c r="Q1095" s="11" t="s">
        <v>694</v>
      </c>
      <c r="R1095" s="11" t="s">
        <v>65</v>
      </c>
      <c r="S1095" s="20">
        <v>45</v>
      </c>
      <c r="T1095" s="11" t="s">
        <v>21</v>
      </c>
      <c r="U1095" s="11" t="s">
        <v>22</v>
      </c>
      <c r="V1095" s="11" t="s">
        <v>22</v>
      </c>
      <c r="W1095" s="11" t="s">
        <v>23</v>
      </c>
      <c r="X1095" s="11" t="s">
        <v>24</v>
      </c>
      <c r="Y1095">
        <v>215</v>
      </c>
      <c r="Z1095" t="e">
        <f t="shared" si="36"/>
        <v>#REF!</v>
      </c>
    </row>
    <row r="1096" spans="1:26" x14ac:dyDescent="0.35">
      <c r="A1096" s="24" t="str">
        <f>+IF(B1096&lt;&gt;'Terminal Handling Charge'!$B$3,"",IF(COUNTIF(B:B,B1096)&gt;0,COUNTIF(B$3:B1096,B1096),""))</f>
        <v/>
      </c>
      <c r="B1096" s="24" t="str">
        <f t="shared" si="35"/>
        <v>Terminal Handling Charge - DestinationMozambique</v>
      </c>
      <c r="C1096" s="24" t="s">
        <v>694</v>
      </c>
      <c r="D1096" s="24" t="s">
        <v>747</v>
      </c>
      <c r="E1096" s="1" t="s">
        <v>35</v>
      </c>
      <c r="F1096" s="12" t="s">
        <v>755</v>
      </c>
      <c r="G1096" s="13">
        <v>44866</v>
      </c>
      <c r="H1096" s="11" t="s">
        <v>18</v>
      </c>
      <c r="I1096" s="11" t="s">
        <v>18</v>
      </c>
      <c r="J1096" s="11" t="s">
        <v>18</v>
      </c>
      <c r="K1096" s="11" t="s">
        <v>19</v>
      </c>
      <c r="L1096" s="11" t="s">
        <v>19</v>
      </c>
      <c r="M1096" s="11" t="s">
        <v>19</v>
      </c>
      <c r="N1096" s="11" t="s">
        <v>19</v>
      </c>
      <c r="O1096" s="11" t="s">
        <v>53</v>
      </c>
      <c r="P1096" s="11" t="s">
        <v>54</v>
      </c>
      <c r="Q1096" s="11" t="s">
        <v>694</v>
      </c>
      <c r="R1096" s="11" t="s">
        <v>762</v>
      </c>
      <c r="S1096" s="20">
        <v>20</v>
      </c>
      <c r="T1096" s="11" t="s">
        <v>28</v>
      </c>
      <c r="U1096" s="11" t="s">
        <v>22</v>
      </c>
      <c r="V1096" s="11" t="s">
        <v>22</v>
      </c>
      <c r="W1096" s="11" t="s">
        <v>23</v>
      </c>
      <c r="X1096" s="11" t="s">
        <v>24</v>
      </c>
      <c r="Y1096">
        <v>180</v>
      </c>
      <c r="Z1096" t="e">
        <f t="shared" si="36"/>
        <v>#REF!</v>
      </c>
    </row>
    <row r="1097" spans="1:26" x14ac:dyDescent="0.35">
      <c r="A1097" s="24" t="str">
        <f>+IF(B1097&lt;&gt;'Terminal Handling Charge'!$B$3,"",IF(COUNTIF(B:B,B1097)&gt;0,COUNTIF(B$3:B1097,B1097),""))</f>
        <v/>
      </c>
      <c r="B1097" s="24" t="str">
        <f t="shared" si="35"/>
        <v>Terminal Handling Charge - DestinationMozambique</v>
      </c>
      <c r="C1097" s="24" t="s">
        <v>694</v>
      </c>
      <c r="D1097" s="24" t="s">
        <v>747</v>
      </c>
      <c r="E1097" s="1" t="s">
        <v>35</v>
      </c>
      <c r="F1097" s="12" t="s">
        <v>755</v>
      </c>
      <c r="G1097" s="13">
        <v>44866</v>
      </c>
      <c r="H1097" s="11" t="s">
        <v>18</v>
      </c>
      <c r="I1097" s="11" t="s">
        <v>18</v>
      </c>
      <c r="J1097" s="11" t="s">
        <v>18</v>
      </c>
      <c r="K1097" s="11" t="s">
        <v>19</v>
      </c>
      <c r="L1097" s="11" t="s">
        <v>19</v>
      </c>
      <c r="M1097" s="11" t="s">
        <v>19</v>
      </c>
      <c r="N1097" s="11" t="s">
        <v>19</v>
      </c>
      <c r="O1097" s="11" t="s">
        <v>53</v>
      </c>
      <c r="P1097" s="11" t="s">
        <v>54</v>
      </c>
      <c r="Q1097" s="11" t="s">
        <v>694</v>
      </c>
      <c r="R1097" s="11" t="s">
        <v>38</v>
      </c>
      <c r="S1097" s="20">
        <v>40</v>
      </c>
      <c r="T1097" s="11" t="s">
        <v>28</v>
      </c>
      <c r="U1097" s="11" t="s">
        <v>22</v>
      </c>
      <c r="V1097" s="11" t="s">
        <v>22</v>
      </c>
      <c r="W1097" s="11" t="s">
        <v>23</v>
      </c>
      <c r="X1097" s="11" t="s">
        <v>24</v>
      </c>
      <c r="Y1097">
        <v>290</v>
      </c>
      <c r="Z1097" t="e">
        <f t="shared" si="36"/>
        <v>#REF!</v>
      </c>
    </row>
    <row r="1098" spans="1:26" ht="29" x14ac:dyDescent="0.35">
      <c r="A1098" s="24" t="str">
        <f>+IF(B1098&lt;&gt;'Terminal Handling Charge'!$B$3,"",IF(COUNTIF(B:B,B1098)&gt;0,COUNTIF(B$3:B1098,B1098),""))</f>
        <v/>
      </c>
      <c r="B1098" s="24" t="str">
        <f t="shared" si="35"/>
        <v>Terminal Handling Charge - DestinationColombia</v>
      </c>
      <c r="C1098" s="24" t="s">
        <v>613</v>
      </c>
      <c r="D1098" s="24" t="s">
        <v>747</v>
      </c>
      <c r="E1098" s="1" t="s">
        <v>101</v>
      </c>
      <c r="F1098" s="12" t="s">
        <v>757</v>
      </c>
      <c r="G1098" s="13">
        <v>44866</v>
      </c>
      <c r="H1098" s="11" t="s">
        <v>18</v>
      </c>
      <c r="I1098" s="11" t="s">
        <v>18</v>
      </c>
      <c r="J1098" s="11" t="s">
        <v>18</v>
      </c>
      <c r="K1098" s="11" t="s">
        <v>19</v>
      </c>
      <c r="L1098" s="11" t="s">
        <v>19</v>
      </c>
      <c r="M1098" s="11" t="s">
        <v>19</v>
      </c>
      <c r="N1098" s="11" t="s">
        <v>19</v>
      </c>
      <c r="O1098" s="11" t="s">
        <v>441</v>
      </c>
      <c r="P1098" s="11" t="s">
        <v>442</v>
      </c>
      <c r="Q1098" s="11" t="s">
        <v>613</v>
      </c>
      <c r="R1098" s="11" t="s">
        <v>78</v>
      </c>
      <c r="S1098" s="20" t="s">
        <v>78</v>
      </c>
      <c r="T1098" s="11" t="s">
        <v>32</v>
      </c>
      <c r="U1098" s="11" t="s">
        <v>22</v>
      </c>
      <c r="V1098" s="11" t="s">
        <v>22</v>
      </c>
      <c r="W1098" s="11" t="s">
        <v>23</v>
      </c>
      <c r="X1098" s="11" t="s">
        <v>24</v>
      </c>
      <c r="Y1098">
        <v>120</v>
      </c>
      <c r="Z1098" t="e">
        <f t="shared" si="36"/>
        <v>#REF!</v>
      </c>
    </row>
    <row r="1099" spans="1:26" x14ac:dyDescent="0.35">
      <c r="A1099" s="24" t="str">
        <f>+IF(B1099&lt;&gt;'Terminal Handling Charge'!$B$3,"",IF(COUNTIF(B:B,B1099)&gt;0,COUNTIF(B$3:B1099,B1099),""))</f>
        <v/>
      </c>
      <c r="B1099" s="24" t="str">
        <f t="shared" si="35"/>
        <v>Terminal Handling Charge - DestinationSpain</v>
      </c>
      <c r="C1099" s="24" t="s">
        <v>669</v>
      </c>
      <c r="D1099" s="24" t="s">
        <v>747</v>
      </c>
      <c r="E1099" s="1" t="s">
        <v>753</v>
      </c>
      <c r="F1099" s="12" t="s">
        <v>31</v>
      </c>
      <c r="G1099" s="13">
        <v>44866</v>
      </c>
      <c r="H1099" s="11" t="s">
        <v>18</v>
      </c>
      <c r="I1099" s="11" t="s">
        <v>18</v>
      </c>
      <c r="J1099" s="11" t="s">
        <v>18</v>
      </c>
      <c r="K1099" s="11" t="s">
        <v>19</v>
      </c>
      <c r="L1099" s="11" t="s">
        <v>19</v>
      </c>
      <c r="M1099" s="11" t="s">
        <v>19</v>
      </c>
      <c r="N1099" s="11" t="s">
        <v>19</v>
      </c>
      <c r="O1099" s="11" t="s">
        <v>469</v>
      </c>
      <c r="P1099" s="11" t="s">
        <v>470</v>
      </c>
      <c r="Q1099" s="11" t="s">
        <v>669</v>
      </c>
      <c r="R1099" s="11" t="s">
        <v>30</v>
      </c>
      <c r="S1099" s="20" t="s">
        <v>30</v>
      </c>
      <c r="T1099" s="11" t="s">
        <v>21</v>
      </c>
      <c r="U1099" s="11" t="s">
        <v>22</v>
      </c>
      <c r="V1099" s="11" t="s">
        <v>22</v>
      </c>
      <c r="W1099" s="11" t="s">
        <v>23</v>
      </c>
      <c r="X1099" s="11" t="s">
        <v>31</v>
      </c>
      <c r="Y1099">
        <v>245</v>
      </c>
      <c r="Z1099" t="e">
        <f t="shared" si="36"/>
        <v>#REF!</v>
      </c>
    </row>
    <row r="1100" spans="1:26" x14ac:dyDescent="0.35">
      <c r="A1100" s="24" t="str">
        <f>+IF(B1100&lt;&gt;'Terminal Handling Charge'!$B$3,"",IF(COUNTIF(B:B,B1100)&gt;0,COUNTIF(B$3:B1100,B1100),""))</f>
        <v/>
      </c>
      <c r="B1100" s="24" t="str">
        <f t="shared" si="35"/>
        <v>Terminal Handling Charge - DestinationSpain</v>
      </c>
      <c r="C1100" s="24" t="s">
        <v>669</v>
      </c>
      <c r="D1100" s="24" t="s">
        <v>747</v>
      </c>
      <c r="E1100" s="1" t="s">
        <v>753</v>
      </c>
      <c r="F1100" s="12" t="s">
        <v>31</v>
      </c>
      <c r="G1100" s="13">
        <v>44866</v>
      </c>
      <c r="H1100" s="11" t="s">
        <v>18</v>
      </c>
      <c r="I1100" s="11" t="s">
        <v>18</v>
      </c>
      <c r="J1100" s="11" t="s">
        <v>18</v>
      </c>
      <c r="K1100" s="11" t="s">
        <v>19</v>
      </c>
      <c r="L1100" s="11" t="s">
        <v>19</v>
      </c>
      <c r="M1100" s="11" t="s">
        <v>19</v>
      </c>
      <c r="N1100" s="11" t="s">
        <v>19</v>
      </c>
      <c r="O1100" s="11" t="s">
        <v>469</v>
      </c>
      <c r="P1100" s="11" t="s">
        <v>470</v>
      </c>
      <c r="Q1100" s="11" t="s">
        <v>669</v>
      </c>
      <c r="R1100" s="11" t="s">
        <v>27</v>
      </c>
      <c r="S1100" s="20" t="s">
        <v>27</v>
      </c>
      <c r="T1100" s="11" t="s">
        <v>28</v>
      </c>
      <c r="U1100" s="11" t="s">
        <v>22</v>
      </c>
      <c r="V1100" s="11" t="s">
        <v>22</v>
      </c>
      <c r="W1100" s="11" t="s">
        <v>23</v>
      </c>
      <c r="X1100" s="11" t="s">
        <v>31</v>
      </c>
      <c r="Y1100">
        <v>340</v>
      </c>
      <c r="Z1100" t="e">
        <f t="shared" si="36"/>
        <v>#REF!</v>
      </c>
    </row>
    <row r="1101" spans="1:26" x14ac:dyDescent="0.35">
      <c r="A1101" s="24" t="str">
        <f>+IF(B1101&lt;&gt;'Terminal Handling Charge'!$B$3,"",IF(COUNTIF(B:B,B1101)&gt;0,COUNTIF(B$3:B1101,B1101),""))</f>
        <v/>
      </c>
      <c r="B1101" s="24" t="str">
        <f t="shared" si="35"/>
        <v>Terminal Handling Charge - DestinationPanama</v>
      </c>
      <c r="C1101" s="24" t="s">
        <v>708</v>
      </c>
      <c r="D1101" s="24" t="s">
        <v>747</v>
      </c>
      <c r="E1101" s="1" t="s">
        <v>101</v>
      </c>
      <c r="F1101" s="12" t="s">
        <v>757</v>
      </c>
      <c r="G1101" s="13">
        <v>44866</v>
      </c>
      <c r="H1101" s="11" t="s">
        <v>18</v>
      </c>
      <c r="I1101" s="11" t="s">
        <v>18</v>
      </c>
      <c r="J1101" s="11" t="s">
        <v>18</v>
      </c>
      <c r="K1101" s="11" t="s">
        <v>19</v>
      </c>
      <c r="L1101" s="11" t="s">
        <v>19</v>
      </c>
      <c r="M1101" s="11" t="s">
        <v>19</v>
      </c>
      <c r="N1101" s="11" t="s">
        <v>19</v>
      </c>
      <c r="O1101" s="11" t="s">
        <v>493</v>
      </c>
      <c r="P1101" s="11" t="s">
        <v>494</v>
      </c>
      <c r="Q1101" s="11" t="s">
        <v>708</v>
      </c>
      <c r="R1101" s="11" t="s">
        <v>30</v>
      </c>
      <c r="S1101" s="20" t="s">
        <v>30</v>
      </c>
      <c r="T1101" s="11" t="s">
        <v>21</v>
      </c>
      <c r="U1101" s="11" t="s">
        <v>22</v>
      </c>
      <c r="V1101" s="11" t="s">
        <v>22</v>
      </c>
      <c r="W1101" s="11" t="s">
        <v>23</v>
      </c>
      <c r="X1101" s="11" t="s">
        <v>24</v>
      </c>
      <c r="Y1101">
        <v>235</v>
      </c>
      <c r="Z1101" t="e">
        <f t="shared" si="36"/>
        <v>#REF!</v>
      </c>
    </row>
    <row r="1102" spans="1:26" x14ac:dyDescent="0.35">
      <c r="A1102" s="24" t="str">
        <f>+IF(B1102&lt;&gt;'Terminal Handling Charge'!$B$3,"",IF(COUNTIF(B:B,B1102)&gt;0,COUNTIF(B$3:B1102,B1102),""))</f>
        <v/>
      </c>
      <c r="B1102" s="24" t="str">
        <f t="shared" si="35"/>
        <v>Terminal Handling Charge - DestinationPanama</v>
      </c>
      <c r="C1102" s="24" t="s">
        <v>708</v>
      </c>
      <c r="D1102" s="24" t="s">
        <v>747</v>
      </c>
      <c r="E1102" s="1" t="s">
        <v>101</v>
      </c>
      <c r="F1102" s="12" t="s">
        <v>757</v>
      </c>
      <c r="G1102" s="13">
        <v>44866</v>
      </c>
      <c r="H1102" s="11" t="s">
        <v>18</v>
      </c>
      <c r="I1102" s="11" t="s">
        <v>18</v>
      </c>
      <c r="J1102" s="11" t="s">
        <v>18</v>
      </c>
      <c r="K1102" s="11" t="s">
        <v>19</v>
      </c>
      <c r="L1102" s="11" t="s">
        <v>19</v>
      </c>
      <c r="M1102" s="11" t="s">
        <v>19</v>
      </c>
      <c r="N1102" s="11" t="s">
        <v>19</v>
      </c>
      <c r="O1102" s="11" t="s">
        <v>493</v>
      </c>
      <c r="P1102" s="11" t="s">
        <v>494</v>
      </c>
      <c r="Q1102" s="11" t="s">
        <v>708</v>
      </c>
      <c r="R1102" s="11" t="s">
        <v>27</v>
      </c>
      <c r="S1102" s="20" t="s">
        <v>27</v>
      </c>
      <c r="T1102" s="11" t="s">
        <v>28</v>
      </c>
      <c r="U1102" s="11" t="s">
        <v>22</v>
      </c>
      <c r="V1102" s="11" t="s">
        <v>22</v>
      </c>
      <c r="W1102" s="11" t="s">
        <v>23</v>
      </c>
      <c r="X1102" s="11" t="s">
        <v>24</v>
      </c>
      <c r="Y1102">
        <v>235</v>
      </c>
      <c r="Z1102" t="e">
        <f t="shared" si="36"/>
        <v>#REF!</v>
      </c>
    </row>
    <row r="1103" spans="1:26" x14ac:dyDescent="0.35">
      <c r="A1103" s="24" t="str">
        <f>+IF(B1103&lt;&gt;'Terminal Handling Charge'!$B$3,"",IF(COUNTIF(B:B,B1103)&gt;0,COUNTIF(B$3:B1103,B1103),""))</f>
        <v/>
      </c>
      <c r="B1103" s="24" t="str">
        <f t="shared" si="35"/>
        <v>Terminal Handling Charge - DestinationArgentina</v>
      </c>
      <c r="C1103" s="24" t="s">
        <v>697</v>
      </c>
      <c r="D1103" s="24" t="s">
        <v>747</v>
      </c>
      <c r="E1103" s="1" t="s">
        <v>55</v>
      </c>
      <c r="F1103" s="12" t="s">
        <v>757</v>
      </c>
      <c r="G1103" s="13">
        <v>44866</v>
      </c>
      <c r="H1103" s="11" t="s">
        <v>18</v>
      </c>
      <c r="I1103" s="11" t="s">
        <v>18</v>
      </c>
      <c r="J1103" s="11" t="s">
        <v>18</v>
      </c>
      <c r="K1103" s="11" t="s">
        <v>19</v>
      </c>
      <c r="L1103" s="11" t="s">
        <v>19</v>
      </c>
      <c r="M1103" s="11" t="s">
        <v>19</v>
      </c>
      <c r="N1103" s="11" t="s">
        <v>19</v>
      </c>
      <c r="O1103" s="11" t="s">
        <v>199</v>
      </c>
      <c r="P1103" s="11" t="s">
        <v>200</v>
      </c>
      <c r="Q1103" s="11" t="s">
        <v>697</v>
      </c>
      <c r="R1103" s="11" t="s">
        <v>40</v>
      </c>
      <c r="S1103" s="20">
        <v>20</v>
      </c>
      <c r="T1103" s="11" t="s">
        <v>21</v>
      </c>
      <c r="U1103" s="11" t="s">
        <v>22</v>
      </c>
      <c r="V1103" s="11" t="s">
        <v>22</v>
      </c>
      <c r="W1103" s="11" t="s">
        <v>23</v>
      </c>
      <c r="X1103" s="11" t="s">
        <v>24</v>
      </c>
      <c r="Y1103">
        <v>370</v>
      </c>
      <c r="Z1103" t="e">
        <f t="shared" si="36"/>
        <v>#REF!</v>
      </c>
    </row>
    <row r="1104" spans="1:26" x14ac:dyDescent="0.35">
      <c r="A1104" s="24" t="str">
        <f>+IF(B1104&lt;&gt;'Terminal Handling Charge'!$B$3,"",IF(COUNTIF(B:B,B1104)&gt;0,COUNTIF(B$3:B1104,B1104),""))</f>
        <v/>
      </c>
      <c r="B1104" s="24" t="str">
        <f t="shared" si="35"/>
        <v>Terminal Handling Charge - DestinationArgentina</v>
      </c>
      <c r="C1104" s="24" t="s">
        <v>697</v>
      </c>
      <c r="D1104" s="24" t="s">
        <v>747</v>
      </c>
      <c r="E1104" s="1" t="s">
        <v>55</v>
      </c>
      <c r="F1104" s="12" t="s">
        <v>757</v>
      </c>
      <c r="G1104" s="13">
        <v>44866</v>
      </c>
      <c r="H1104" s="11" t="s">
        <v>18</v>
      </c>
      <c r="I1104" s="11" t="s">
        <v>18</v>
      </c>
      <c r="J1104" s="11" t="s">
        <v>18</v>
      </c>
      <c r="K1104" s="11" t="s">
        <v>19</v>
      </c>
      <c r="L1104" s="11" t="s">
        <v>19</v>
      </c>
      <c r="M1104" s="11" t="s">
        <v>19</v>
      </c>
      <c r="N1104" s="11" t="s">
        <v>19</v>
      </c>
      <c r="O1104" s="11" t="s">
        <v>199</v>
      </c>
      <c r="P1104" s="11" t="s">
        <v>200</v>
      </c>
      <c r="Q1104" s="11" t="s">
        <v>697</v>
      </c>
      <c r="R1104" s="11" t="s">
        <v>20</v>
      </c>
      <c r="S1104" s="20">
        <v>40</v>
      </c>
      <c r="T1104" s="11" t="s">
        <v>21</v>
      </c>
      <c r="U1104" s="11" t="s">
        <v>22</v>
      </c>
      <c r="V1104" s="11" t="s">
        <v>22</v>
      </c>
      <c r="W1104" s="11" t="s">
        <v>23</v>
      </c>
      <c r="X1104" s="11" t="s">
        <v>24</v>
      </c>
      <c r="Y1104">
        <v>370</v>
      </c>
      <c r="Z1104" t="e">
        <f t="shared" si="36"/>
        <v>#REF!</v>
      </c>
    </row>
    <row r="1105" spans="1:26" x14ac:dyDescent="0.35">
      <c r="A1105" s="24" t="str">
        <f>+IF(B1105&lt;&gt;'Terminal Handling Charge'!$B$3,"",IF(COUNTIF(B:B,B1105)&gt;0,COUNTIF(B$3:B1105,B1105),""))</f>
        <v/>
      </c>
      <c r="B1105" s="24" t="str">
        <f t="shared" si="35"/>
        <v>Terminal Handling Charge - DestinationArgentina</v>
      </c>
      <c r="C1105" s="24" t="s">
        <v>697</v>
      </c>
      <c r="D1105" s="24" t="s">
        <v>747</v>
      </c>
      <c r="E1105" s="1" t="s">
        <v>55</v>
      </c>
      <c r="F1105" s="12" t="s">
        <v>757</v>
      </c>
      <c r="G1105" s="13">
        <v>44866</v>
      </c>
      <c r="H1105" s="11" t="s">
        <v>18</v>
      </c>
      <c r="I1105" s="11" t="s">
        <v>18</v>
      </c>
      <c r="J1105" s="11" t="s">
        <v>18</v>
      </c>
      <c r="K1105" s="11" t="s">
        <v>19</v>
      </c>
      <c r="L1105" s="11" t="s">
        <v>19</v>
      </c>
      <c r="M1105" s="11" t="s">
        <v>19</v>
      </c>
      <c r="N1105" s="11" t="s">
        <v>19</v>
      </c>
      <c r="O1105" s="11" t="s">
        <v>199</v>
      </c>
      <c r="P1105" s="11" t="s">
        <v>200</v>
      </c>
      <c r="Q1105" s="11" t="s">
        <v>697</v>
      </c>
      <c r="R1105" s="11" t="s">
        <v>65</v>
      </c>
      <c r="S1105" s="20">
        <v>45</v>
      </c>
      <c r="T1105" s="11" t="s">
        <v>21</v>
      </c>
      <c r="U1105" s="11" t="s">
        <v>22</v>
      </c>
      <c r="V1105" s="11" t="s">
        <v>22</v>
      </c>
      <c r="W1105" s="11" t="s">
        <v>23</v>
      </c>
      <c r="X1105" s="11" t="s">
        <v>24</v>
      </c>
      <c r="Y1105">
        <v>370</v>
      </c>
      <c r="Z1105" t="e">
        <f t="shared" si="36"/>
        <v>#REF!</v>
      </c>
    </row>
    <row r="1106" spans="1:26" x14ac:dyDescent="0.35">
      <c r="A1106" s="24" t="str">
        <f>+IF(B1106&lt;&gt;'Terminal Handling Charge'!$B$3,"",IF(COUNTIF(B:B,B1106)&gt;0,COUNTIF(B$3:B1106,B1106),""))</f>
        <v/>
      </c>
      <c r="B1106" s="24" t="str">
        <f t="shared" si="35"/>
        <v>Terminal Handling Charge - DestinationArgentina</v>
      </c>
      <c r="C1106" s="24" t="s">
        <v>697</v>
      </c>
      <c r="D1106" s="24" t="s">
        <v>747</v>
      </c>
      <c r="E1106" s="1" t="s">
        <v>55</v>
      </c>
      <c r="F1106" s="12" t="s">
        <v>757</v>
      </c>
      <c r="G1106" s="13">
        <v>44866</v>
      </c>
      <c r="H1106" s="11" t="s">
        <v>18</v>
      </c>
      <c r="I1106" s="11" t="s">
        <v>18</v>
      </c>
      <c r="J1106" s="11" t="s">
        <v>18</v>
      </c>
      <c r="K1106" s="11" t="s">
        <v>19</v>
      </c>
      <c r="L1106" s="11" t="s">
        <v>19</v>
      </c>
      <c r="M1106" s="11" t="s">
        <v>19</v>
      </c>
      <c r="N1106" s="11" t="s">
        <v>19</v>
      </c>
      <c r="O1106" s="11" t="s">
        <v>199</v>
      </c>
      <c r="P1106" s="11" t="s">
        <v>200</v>
      </c>
      <c r="Q1106" s="11" t="s">
        <v>697</v>
      </c>
      <c r="R1106" s="11" t="s">
        <v>762</v>
      </c>
      <c r="S1106" s="20">
        <v>20</v>
      </c>
      <c r="T1106" s="11" t="s">
        <v>28</v>
      </c>
      <c r="U1106" s="11" t="s">
        <v>22</v>
      </c>
      <c r="V1106" s="11" t="s">
        <v>22</v>
      </c>
      <c r="W1106" s="11" t="s">
        <v>23</v>
      </c>
      <c r="X1106" s="11" t="s">
        <v>24</v>
      </c>
      <c r="Y1106">
        <v>445</v>
      </c>
      <c r="Z1106" t="e">
        <f t="shared" si="36"/>
        <v>#REF!</v>
      </c>
    </row>
    <row r="1107" spans="1:26" x14ac:dyDescent="0.35">
      <c r="A1107" s="24" t="str">
        <f>+IF(B1107&lt;&gt;'Terminal Handling Charge'!$B$3,"",IF(COUNTIF(B:B,B1107)&gt;0,COUNTIF(B$3:B1107,B1107),""))</f>
        <v/>
      </c>
      <c r="B1107" s="24" t="str">
        <f t="shared" ref="B1107:B1170" si="37">D1107&amp;C1107</f>
        <v>Terminal Handling Charge - DestinationArgentina</v>
      </c>
      <c r="C1107" s="24" t="s">
        <v>697</v>
      </c>
      <c r="D1107" s="24" t="s">
        <v>747</v>
      </c>
      <c r="E1107" s="1" t="s">
        <v>55</v>
      </c>
      <c r="F1107" s="12" t="s">
        <v>757</v>
      </c>
      <c r="G1107" s="13">
        <v>44866</v>
      </c>
      <c r="H1107" s="11" t="s">
        <v>18</v>
      </c>
      <c r="I1107" s="11" t="s">
        <v>18</v>
      </c>
      <c r="J1107" s="11" t="s">
        <v>18</v>
      </c>
      <c r="K1107" s="11" t="s">
        <v>19</v>
      </c>
      <c r="L1107" s="11" t="s">
        <v>19</v>
      </c>
      <c r="M1107" s="11" t="s">
        <v>19</v>
      </c>
      <c r="N1107" s="11" t="s">
        <v>19</v>
      </c>
      <c r="O1107" s="11" t="s">
        <v>199</v>
      </c>
      <c r="P1107" s="11" t="s">
        <v>200</v>
      </c>
      <c r="Q1107" s="11" t="s">
        <v>697</v>
      </c>
      <c r="R1107" s="11" t="s">
        <v>38</v>
      </c>
      <c r="S1107" s="20">
        <v>40</v>
      </c>
      <c r="T1107" s="11" t="s">
        <v>28</v>
      </c>
      <c r="U1107" s="11" t="s">
        <v>22</v>
      </c>
      <c r="V1107" s="11" t="s">
        <v>22</v>
      </c>
      <c r="W1107" s="11" t="s">
        <v>23</v>
      </c>
      <c r="X1107" s="11" t="s">
        <v>24</v>
      </c>
      <c r="Y1107">
        <v>445</v>
      </c>
      <c r="Z1107" t="e">
        <f t="shared" ref="Z1107:Z1170" si="38">Z1106+1</f>
        <v>#REF!</v>
      </c>
    </row>
    <row r="1108" spans="1:26" x14ac:dyDescent="0.35">
      <c r="A1108" s="24" t="str">
        <f>+IF(B1108&lt;&gt;'Terminal Handling Charge'!$B$3,"",IF(COUNTIF(B:B,B1108)&gt;0,COUNTIF(B$3:B1108,B1108),""))</f>
        <v/>
      </c>
      <c r="B1108" s="24" t="str">
        <f t="shared" si="37"/>
        <v>Terminal Handling Charge - DestinationParaguay</v>
      </c>
      <c r="C1108" s="24" t="s">
        <v>735</v>
      </c>
      <c r="D1108" s="24" t="s">
        <v>747</v>
      </c>
      <c r="E1108" s="1" t="s">
        <v>55</v>
      </c>
      <c r="F1108" s="12" t="s">
        <v>757</v>
      </c>
      <c r="G1108" s="13">
        <v>44866</v>
      </c>
      <c r="H1108" s="11" t="s">
        <v>18</v>
      </c>
      <c r="I1108" s="11" t="s">
        <v>18</v>
      </c>
      <c r="J1108" s="11" t="s">
        <v>18</v>
      </c>
      <c r="K1108" s="11" t="s">
        <v>19</v>
      </c>
      <c r="L1108" s="11" t="s">
        <v>19</v>
      </c>
      <c r="M1108" s="11" t="s">
        <v>19</v>
      </c>
      <c r="N1108" s="11" t="s">
        <v>19</v>
      </c>
      <c r="O1108" s="11" t="s">
        <v>759</v>
      </c>
      <c r="P1108" s="11" t="s">
        <v>760</v>
      </c>
      <c r="Q1108" s="11" t="s">
        <v>735</v>
      </c>
      <c r="R1108" s="11" t="s">
        <v>40</v>
      </c>
      <c r="S1108" s="20">
        <v>20</v>
      </c>
      <c r="T1108" s="11" t="s">
        <v>21</v>
      </c>
      <c r="U1108" s="11" t="s">
        <v>22</v>
      </c>
      <c r="V1108" s="11" t="s">
        <v>22</v>
      </c>
      <c r="W1108" s="11" t="s">
        <v>23</v>
      </c>
      <c r="X1108" s="11" t="s">
        <v>24</v>
      </c>
      <c r="Y1108">
        <v>260</v>
      </c>
      <c r="Z1108" t="e">
        <f t="shared" si="38"/>
        <v>#REF!</v>
      </c>
    </row>
    <row r="1109" spans="1:26" x14ac:dyDescent="0.35">
      <c r="A1109" s="24" t="str">
        <f>+IF(B1109&lt;&gt;'Terminal Handling Charge'!$B$3,"",IF(COUNTIF(B:B,B1109)&gt;0,COUNTIF(B$3:B1109,B1109),""))</f>
        <v/>
      </c>
      <c r="B1109" s="24" t="str">
        <f t="shared" si="37"/>
        <v>Terminal Handling Charge - DestinationParaguay</v>
      </c>
      <c r="C1109" s="24" t="s">
        <v>735</v>
      </c>
      <c r="D1109" s="24" t="s">
        <v>747</v>
      </c>
      <c r="E1109" s="1" t="s">
        <v>55</v>
      </c>
      <c r="F1109" s="12" t="s">
        <v>757</v>
      </c>
      <c r="G1109" s="13">
        <v>44866</v>
      </c>
      <c r="H1109" s="11" t="s">
        <v>18</v>
      </c>
      <c r="I1109" s="11" t="s">
        <v>18</v>
      </c>
      <c r="J1109" s="11" t="s">
        <v>18</v>
      </c>
      <c r="K1109" s="11" t="s">
        <v>19</v>
      </c>
      <c r="L1109" s="11" t="s">
        <v>19</v>
      </c>
      <c r="M1109" s="11" t="s">
        <v>19</v>
      </c>
      <c r="N1109" s="11" t="s">
        <v>19</v>
      </c>
      <c r="O1109" s="11" t="s">
        <v>759</v>
      </c>
      <c r="P1109" s="11" t="s">
        <v>760</v>
      </c>
      <c r="Q1109" s="11" t="s">
        <v>735</v>
      </c>
      <c r="R1109" s="11" t="s">
        <v>20</v>
      </c>
      <c r="S1109" s="20">
        <v>40</v>
      </c>
      <c r="T1109" s="11" t="s">
        <v>21</v>
      </c>
      <c r="U1109" s="11" t="s">
        <v>22</v>
      </c>
      <c r="V1109" s="11" t="s">
        <v>22</v>
      </c>
      <c r="W1109" s="11" t="s">
        <v>23</v>
      </c>
      <c r="X1109" s="11" t="s">
        <v>24</v>
      </c>
      <c r="Y1109">
        <v>310</v>
      </c>
      <c r="Z1109" t="e">
        <f t="shared" si="38"/>
        <v>#REF!</v>
      </c>
    </row>
    <row r="1110" spans="1:26" x14ac:dyDescent="0.35">
      <c r="A1110" s="24" t="str">
        <f>+IF(B1110&lt;&gt;'Terminal Handling Charge'!$B$3,"",IF(COUNTIF(B:B,B1110)&gt;0,COUNTIF(B$3:B1110,B1110),""))</f>
        <v/>
      </c>
      <c r="B1110" s="24" t="str">
        <f t="shared" si="37"/>
        <v>Terminal Handling Charge - DestinationParaguay</v>
      </c>
      <c r="C1110" s="24" t="s">
        <v>735</v>
      </c>
      <c r="D1110" s="24" t="s">
        <v>747</v>
      </c>
      <c r="E1110" s="1" t="s">
        <v>55</v>
      </c>
      <c r="F1110" s="12" t="s">
        <v>757</v>
      </c>
      <c r="G1110" s="13">
        <v>44866</v>
      </c>
      <c r="H1110" s="11" t="s">
        <v>18</v>
      </c>
      <c r="I1110" s="11" t="s">
        <v>18</v>
      </c>
      <c r="J1110" s="11" t="s">
        <v>18</v>
      </c>
      <c r="K1110" s="11" t="s">
        <v>19</v>
      </c>
      <c r="L1110" s="11" t="s">
        <v>19</v>
      </c>
      <c r="M1110" s="11" t="s">
        <v>19</v>
      </c>
      <c r="N1110" s="11" t="s">
        <v>19</v>
      </c>
      <c r="O1110" s="11" t="s">
        <v>759</v>
      </c>
      <c r="P1110" s="11" t="s">
        <v>760</v>
      </c>
      <c r="Q1110" s="11" t="s">
        <v>735</v>
      </c>
      <c r="R1110" s="11" t="s">
        <v>762</v>
      </c>
      <c r="S1110" s="20">
        <v>20</v>
      </c>
      <c r="T1110" s="11" t="s">
        <v>28</v>
      </c>
      <c r="U1110" s="11" t="s">
        <v>22</v>
      </c>
      <c r="V1110" s="11" t="s">
        <v>22</v>
      </c>
      <c r="W1110" s="11" t="s">
        <v>23</v>
      </c>
      <c r="X1110" s="11" t="s">
        <v>24</v>
      </c>
      <c r="Y1110">
        <v>325</v>
      </c>
      <c r="Z1110" t="e">
        <f t="shared" si="38"/>
        <v>#REF!</v>
      </c>
    </row>
    <row r="1111" spans="1:26" x14ac:dyDescent="0.35">
      <c r="A1111" s="24" t="str">
        <f>+IF(B1111&lt;&gt;'Terminal Handling Charge'!$B$3,"",IF(COUNTIF(B:B,B1111)&gt;0,COUNTIF(B$3:B1111,B1111),""))</f>
        <v/>
      </c>
      <c r="B1111" s="24" t="str">
        <f t="shared" si="37"/>
        <v>Terminal Handling Charge - DestinationParaguay</v>
      </c>
      <c r="C1111" s="24" t="s">
        <v>735</v>
      </c>
      <c r="D1111" s="24" t="s">
        <v>747</v>
      </c>
      <c r="E1111" s="1" t="s">
        <v>55</v>
      </c>
      <c r="F1111" s="12" t="s">
        <v>757</v>
      </c>
      <c r="G1111" s="13">
        <v>44866</v>
      </c>
      <c r="H1111" s="11" t="s">
        <v>18</v>
      </c>
      <c r="I1111" s="11" t="s">
        <v>18</v>
      </c>
      <c r="J1111" s="11" t="s">
        <v>18</v>
      </c>
      <c r="K1111" s="11" t="s">
        <v>19</v>
      </c>
      <c r="L1111" s="11" t="s">
        <v>19</v>
      </c>
      <c r="M1111" s="11" t="s">
        <v>19</v>
      </c>
      <c r="N1111" s="11" t="s">
        <v>19</v>
      </c>
      <c r="O1111" s="11" t="s">
        <v>759</v>
      </c>
      <c r="P1111" s="11" t="s">
        <v>760</v>
      </c>
      <c r="Q1111" s="11" t="s">
        <v>735</v>
      </c>
      <c r="R1111" s="11" t="s">
        <v>38</v>
      </c>
      <c r="S1111" s="20">
        <v>40</v>
      </c>
      <c r="T1111" s="11" t="s">
        <v>28</v>
      </c>
      <c r="U1111" s="11" t="s">
        <v>22</v>
      </c>
      <c r="V1111" s="11" t="s">
        <v>22</v>
      </c>
      <c r="W1111" s="11" t="s">
        <v>23</v>
      </c>
      <c r="X1111" s="11" t="s">
        <v>24</v>
      </c>
      <c r="Y1111">
        <v>360</v>
      </c>
      <c r="Z1111" t="e">
        <f t="shared" si="38"/>
        <v>#REF!</v>
      </c>
    </row>
    <row r="1112" spans="1:26" x14ac:dyDescent="0.35">
      <c r="A1112" s="24" t="str">
        <f>+IF(B1112&lt;&gt;'Terminal Handling Charge'!$B$3,"",IF(COUNTIF(B:B,B1112)&gt;0,COUNTIF(B$3:B1112,B1112),""))</f>
        <v/>
      </c>
      <c r="B1112" s="24" t="str">
        <f t="shared" si="37"/>
        <v>Terminal Handling Charge - DestinationIsrael</v>
      </c>
      <c r="C1112" s="24" t="s">
        <v>633</v>
      </c>
      <c r="D1112" s="24" t="s">
        <v>747</v>
      </c>
      <c r="E1112" s="1" t="s">
        <v>17</v>
      </c>
      <c r="F1112" s="12" t="s">
        <v>31</v>
      </c>
      <c r="G1112" s="13">
        <v>44866</v>
      </c>
      <c r="H1112" s="11" t="s">
        <v>18</v>
      </c>
      <c r="I1112" s="11" t="s">
        <v>18</v>
      </c>
      <c r="J1112" s="11" t="s">
        <v>18</v>
      </c>
      <c r="K1112" s="11" t="s">
        <v>19</v>
      </c>
      <c r="L1112" s="11" t="s">
        <v>19</v>
      </c>
      <c r="M1112" s="11" t="s">
        <v>19</v>
      </c>
      <c r="N1112" s="11" t="s">
        <v>19</v>
      </c>
      <c r="O1112" s="11" t="s">
        <v>360</v>
      </c>
      <c r="P1112" s="11" t="s">
        <v>361</v>
      </c>
      <c r="Q1112" s="11" t="s">
        <v>633</v>
      </c>
      <c r="R1112" s="11" t="s">
        <v>762</v>
      </c>
      <c r="S1112" s="20">
        <v>20</v>
      </c>
      <c r="T1112" s="11" t="s">
        <v>34</v>
      </c>
      <c r="U1112" s="11" t="s">
        <v>22</v>
      </c>
      <c r="V1112" s="11" t="s">
        <v>22</v>
      </c>
      <c r="W1112" s="11" t="s">
        <v>23</v>
      </c>
      <c r="X1112" s="11" t="s">
        <v>24</v>
      </c>
      <c r="Y1112">
        <v>338</v>
      </c>
      <c r="Z1112" t="e">
        <f t="shared" si="38"/>
        <v>#REF!</v>
      </c>
    </row>
    <row r="1113" spans="1:26" x14ac:dyDescent="0.35">
      <c r="A1113" s="24" t="str">
        <f>+IF(B1113&lt;&gt;'Terminal Handling Charge'!$B$3,"",IF(COUNTIF(B:B,B1113)&gt;0,COUNTIF(B$3:B1113,B1113),""))</f>
        <v/>
      </c>
      <c r="B1113" s="24" t="str">
        <f t="shared" si="37"/>
        <v>Terminal Handling Charge - DestinationIsrael</v>
      </c>
      <c r="C1113" s="24" t="s">
        <v>633</v>
      </c>
      <c r="D1113" s="24" t="s">
        <v>747</v>
      </c>
      <c r="E1113" s="1" t="s">
        <v>17</v>
      </c>
      <c r="F1113" s="12" t="s">
        <v>31</v>
      </c>
      <c r="G1113" s="13">
        <v>44866</v>
      </c>
      <c r="H1113" s="11" t="s">
        <v>18</v>
      </c>
      <c r="I1113" s="11" t="s">
        <v>18</v>
      </c>
      <c r="J1113" s="11" t="s">
        <v>18</v>
      </c>
      <c r="K1113" s="11" t="s">
        <v>19</v>
      </c>
      <c r="L1113" s="11" t="s">
        <v>19</v>
      </c>
      <c r="M1113" s="11" t="s">
        <v>19</v>
      </c>
      <c r="N1113" s="11" t="s">
        <v>19</v>
      </c>
      <c r="O1113" s="11" t="s">
        <v>360</v>
      </c>
      <c r="P1113" s="11" t="s">
        <v>361</v>
      </c>
      <c r="Q1113" s="11" t="s">
        <v>633</v>
      </c>
      <c r="R1113" s="11" t="s">
        <v>40</v>
      </c>
      <c r="S1113" s="20">
        <v>20</v>
      </c>
      <c r="T1113" s="11" t="s">
        <v>34</v>
      </c>
      <c r="U1113" s="11" t="s">
        <v>22</v>
      </c>
      <c r="V1113" s="11" t="s">
        <v>22</v>
      </c>
      <c r="W1113" s="11" t="s">
        <v>23</v>
      </c>
      <c r="X1113" s="11" t="s">
        <v>24</v>
      </c>
      <c r="Y1113">
        <v>338</v>
      </c>
      <c r="Z1113" t="e">
        <f t="shared" si="38"/>
        <v>#REF!</v>
      </c>
    </row>
    <row r="1114" spans="1:26" x14ac:dyDescent="0.35">
      <c r="A1114" s="24" t="str">
        <f>+IF(B1114&lt;&gt;'Terminal Handling Charge'!$B$3,"",IF(COUNTIF(B:B,B1114)&gt;0,COUNTIF(B$3:B1114,B1114),""))</f>
        <v/>
      </c>
      <c r="B1114" s="24" t="str">
        <f t="shared" si="37"/>
        <v>Terminal Handling Charge - DestinationIsrael</v>
      </c>
      <c r="C1114" s="24" t="s">
        <v>633</v>
      </c>
      <c r="D1114" s="24" t="s">
        <v>747</v>
      </c>
      <c r="E1114" s="1" t="s">
        <v>17</v>
      </c>
      <c r="F1114" s="12" t="s">
        <v>31</v>
      </c>
      <c r="G1114" s="13">
        <v>44866</v>
      </c>
      <c r="H1114" s="11" t="s">
        <v>18</v>
      </c>
      <c r="I1114" s="11" t="s">
        <v>18</v>
      </c>
      <c r="J1114" s="11" t="s">
        <v>18</v>
      </c>
      <c r="K1114" s="11" t="s">
        <v>19</v>
      </c>
      <c r="L1114" s="11" t="s">
        <v>19</v>
      </c>
      <c r="M1114" s="11" t="s">
        <v>19</v>
      </c>
      <c r="N1114" s="11" t="s">
        <v>19</v>
      </c>
      <c r="O1114" s="11" t="s">
        <v>360</v>
      </c>
      <c r="P1114" s="11" t="s">
        <v>361</v>
      </c>
      <c r="Q1114" s="11" t="s">
        <v>633</v>
      </c>
      <c r="R1114" s="11" t="s">
        <v>56</v>
      </c>
      <c r="S1114" s="20">
        <v>20</v>
      </c>
      <c r="T1114" s="11" t="s">
        <v>34</v>
      </c>
      <c r="U1114" s="11" t="s">
        <v>22</v>
      </c>
      <c r="V1114" s="11" t="s">
        <v>22</v>
      </c>
      <c r="W1114" s="11" t="s">
        <v>23</v>
      </c>
      <c r="X1114" s="11" t="s">
        <v>24</v>
      </c>
      <c r="Y1114">
        <v>338</v>
      </c>
      <c r="Z1114" t="e">
        <f t="shared" si="38"/>
        <v>#REF!</v>
      </c>
    </row>
    <row r="1115" spans="1:26" x14ac:dyDescent="0.35">
      <c r="A1115" s="24" t="str">
        <f>+IF(B1115&lt;&gt;'Terminal Handling Charge'!$B$3,"",IF(COUNTIF(B:B,B1115)&gt;0,COUNTIF(B$3:B1115,B1115),""))</f>
        <v/>
      </c>
      <c r="B1115" s="24" t="str">
        <f t="shared" si="37"/>
        <v>Terminal Handling Charge - DestinationIsrael</v>
      </c>
      <c r="C1115" s="24" t="s">
        <v>633</v>
      </c>
      <c r="D1115" s="24" t="s">
        <v>747</v>
      </c>
      <c r="E1115" s="1" t="s">
        <v>17</v>
      </c>
      <c r="F1115" s="12" t="s">
        <v>31</v>
      </c>
      <c r="G1115" s="13">
        <v>44866</v>
      </c>
      <c r="H1115" s="11" t="s">
        <v>18</v>
      </c>
      <c r="I1115" s="11" t="s">
        <v>18</v>
      </c>
      <c r="J1115" s="11" t="s">
        <v>18</v>
      </c>
      <c r="K1115" s="11" t="s">
        <v>19</v>
      </c>
      <c r="L1115" s="11" t="s">
        <v>19</v>
      </c>
      <c r="M1115" s="11" t="s">
        <v>19</v>
      </c>
      <c r="N1115" s="11" t="s">
        <v>19</v>
      </c>
      <c r="O1115" s="11" t="s">
        <v>360</v>
      </c>
      <c r="P1115" s="11" t="s">
        <v>361</v>
      </c>
      <c r="Q1115" s="11" t="s">
        <v>633</v>
      </c>
      <c r="R1115" s="11" t="s">
        <v>20</v>
      </c>
      <c r="S1115" s="20">
        <v>40</v>
      </c>
      <c r="T1115" s="11" t="s">
        <v>34</v>
      </c>
      <c r="U1115" s="11" t="s">
        <v>22</v>
      </c>
      <c r="V1115" s="11" t="s">
        <v>22</v>
      </c>
      <c r="W1115" s="11" t="s">
        <v>23</v>
      </c>
      <c r="X1115" s="11" t="s">
        <v>24</v>
      </c>
      <c r="Y1115">
        <v>465</v>
      </c>
      <c r="Z1115" t="e">
        <f t="shared" si="38"/>
        <v>#REF!</v>
      </c>
    </row>
    <row r="1116" spans="1:26" x14ac:dyDescent="0.35">
      <c r="A1116" s="24" t="str">
        <f>+IF(B1116&lt;&gt;'Terminal Handling Charge'!$B$3,"",IF(COUNTIF(B:B,B1116)&gt;0,COUNTIF(B$3:B1116,B1116),""))</f>
        <v/>
      </c>
      <c r="B1116" s="24" t="str">
        <f t="shared" si="37"/>
        <v>Terminal Handling Charge - DestinationIsrael</v>
      </c>
      <c r="C1116" s="24" t="s">
        <v>633</v>
      </c>
      <c r="D1116" s="24" t="s">
        <v>747</v>
      </c>
      <c r="E1116" s="1" t="s">
        <v>17</v>
      </c>
      <c r="F1116" s="12" t="s">
        <v>31</v>
      </c>
      <c r="G1116" s="13">
        <v>44866</v>
      </c>
      <c r="H1116" s="11" t="s">
        <v>18</v>
      </c>
      <c r="I1116" s="11" t="s">
        <v>18</v>
      </c>
      <c r="J1116" s="11" t="s">
        <v>18</v>
      </c>
      <c r="K1116" s="11" t="s">
        <v>19</v>
      </c>
      <c r="L1116" s="11" t="s">
        <v>19</v>
      </c>
      <c r="M1116" s="11" t="s">
        <v>19</v>
      </c>
      <c r="N1116" s="11" t="s">
        <v>19</v>
      </c>
      <c r="O1116" s="11" t="s">
        <v>360</v>
      </c>
      <c r="P1116" s="11" t="s">
        <v>361</v>
      </c>
      <c r="Q1116" s="11" t="s">
        <v>633</v>
      </c>
      <c r="R1116" s="11" t="s">
        <v>38</v>
      </c>
      <c r="S1116" s="20">
        <v>40</v>
      </c>
      <c r="T1116" s="11" t="s">
        <v>34</v>
      </c>
      <c r="U1116" s="11" t="s">
        <v>22</v>
      </c>
      <c r="V1116" s="11" t="s">
        <v>22</v>
      </c>
      <c r="W1116" s="11" t="s">
        <v>23</v>
      </c>
      <c r="X1116" s="11" t="s">
        <v>24</v>
      </c>
      <c r="Y1116">
        <v>465</v>
      </c>
      <c r="Z1116" t="e">
        <f t="shared" si="38"/>
        <v>#REF!</v>
      </c>
    </row>
    <row r="1117" spans="1:26" x14ac:dyDescent="0.35">
      <c r="A1117" s="24" t="str">
        <f>+IF(B1117&lt;&gt;'Terminal Handling Charge'!$B$3,"",IF(COUNTIF(B:B,B1117)&gt;0,COUNTIF(B$3:B1117,B1117),""))</f>
        <v/>
      </c>
      <c r="B1117" s="24" t="str">
        <f t="shared" si="37"/>
        <v>Terminal Handling Charge - DestinationIsrael</v>
      </c>
      <c r="C1117" s="24" t="s">
        <v>633</v>
      </c>
      <c r="D1117" s="24" t="s">
        <v>747</v>
      </c>
      <c r="E1117" s="1" t="s">
        <v>17</v>
      </c>
      <c r="F1117" s="12" t="s">
        <v>31</v>
      </c>
      <c r="G1117" s="13">
        <v>44866</v>
      </c>
      <c r="H1117" s="11" t="s">
        <v>18</v>
      </c>
      <c r="I1117" s="11" t="s">
        <v>18</v>
      </c>
      <c r="J1117" s="11" t="s">
        <v>18</v>
      </c>
      <c r="K1117" s="11" t="s">
        <v>19</v>
      </c>
      <c r="L1117" s="11" t="s">
        <v>19</v>
      </c>
      <c r="M1117" s="11" t="s">
        <v>19</v>
      </c>
      <c r="N1117" s="11" t="s">
        <v>19</v>
      </c>
      <c r="O1117" s="11" t="s">
        <v>360</v>
      </c>
      <c r="P1117" s="11" t="s">
        <v>361</v>
      </c>
      <c r="Q1117" s="11" t="s">
        <v>633</v>
      </c>
      <c r="R1117" s="11" t="s">
        <v>65</v>
      </c>
      <c r="S1117" s="20">
        <v>45</v>
      </c>
      <c r="T1117" s="11" t="s">
        <v>34</v>
      </c>
      <c r="U1117" s="11" t="s">
        <v>22</v>
      </c>
      <c r="V1117" s="11" t="s">
        <v>22</v>
      </c>
      <c r="W1117" s="11" t="s">
        <v>23</v>
      </c>
      <c r="X1117" s="11" t="s">
        <v>24</v>
      </c>
      <c r="Y1117">
        <v>465</v>
      </c>
      <c r="Z1117" t="e">
        <f t="shared" si="38"/>
        <v>#REF!</v>
      </c>
    </row>
    <row r="1118" spans="1:26" x14ac:dyDescent="0.35">
      <c r="A1118" s="24" t="str">
        <f>+IF(B1118&lt;&gt;'Terminal Handling Charge'!$B$3,"",IF(COUNTIF(B:B,B1118)&gt;0,COUNTIF(B$3:B1118,B1118),""))</f>
        <v/>
      </c>
      <c r="B1118" s="24" t="str">
        <f t="shared" si="37"/>
        <v>Terminal Handling Charge - DestinationIsrael</v>
      </c>
      <c r="C1118" s="24" t="s">
        <v>633</v>
      </c>
      <c r="D1118" s="24" t="s">
        <v>747</v>
      </c>
      <c r="E1118" s="1" t="s">
        <v>17</v>
      </c>
      <c r="F1118" s="12" t="s">
        <v>31</v>
      </c>
      <c r="G1118" s="13">
        <v>44866</v>
      </c>
      <c r="H1118" s="11" t="s">
        <v>18</v>
      </c>
      <c r="I1118" s="11" t="s">
        <v>18</v>
      </c>
      <c r="J1118" s="11" t="s">
        <v>18</v>
      </c>
      <c r="K1118" s="11" t="s">
        <v>19</v>
      </c>
      <c r="L1118" s="11" t="s">
        <v>19</v>
      </c>
      <c r="M1118" s="11" t="s">
        <v>19</v>
      </c>
      <c r="N1118" s="11" t="s">
        <v>19</v>
      </c>
      <c r="O1118" s="11" t="s">
        <v>360</v>
      </c>
      <c r="P1118" s="11" t="s">
        <v>361</v>
      </c>
      <c r="Q1118" s="11" t="s">
        <v>633</v>
      </c>
      <c r="R1118" s="11" t="s">
        <v>56</v>
      </c>
      <c r="S1118" s="20">
        <v>20</v>
      </c>
      <c r="T1118" s="11" t="s">
        <v>21</v>
      </c>
      <c r="U1118" s="11" t="s">
        <v>22</v>
      </c>
      <c r="V1118" s="11" t="s">
        <v>22</v>
      </c>
      <c r="W1118" s="11" t="s">
        <v>23</v>
      </c>
      <c r="X1118" s="11" t="s">
        <v>24</v>
      </c>
      <c r="Y1118">
        <v>338</v>
      </c>
      <c r="Z1118" t="e">
        <f t="shared" si="38"/>
        <v>#REF!</v>
      </c>
    </row>
    <row r="1119" spans="1:26" x14ac:dyDescent="0.35">
      <c r="A1119" s="24" t="str">
        <f>+IF(B1119&lt;&gt;'Terminal Handling Charge'!$B$3,"",IF(COUNTIF(B:B,B1119)&gt;0,COUNTIF(B$3:B1119,B1119),""))</f>
        <v/>
      </c>
      <c r="B1119" s="24" t="str">
        <f t="shared" si="37"/>
        <v>Terminal Handling Charge - DestinationIsrael</v>
      </c>
      <c r="C1119" s="24" t="s">
        <v>633</v>
      </c>
      <c r="D1119" s="24" t="s">
        <v>747</v>
      </c>
      <c r="E1119" s="1" t="s">
        <v>17</v>
      </c>
      <c r="F1119" s="12" t="s">
        <v>31</v>
      </c>
      <c r="G1119" s="13">
        <v>44866</v>
      </c>
      <c r="H1119" s="11" t="s">
        <v>18</v>
      </c>
      <c r="I1119" s="11" t="s">
        <v>18</v>
      </c>
      <c r="J1119" s="11" t="s">
        <v>18</v>
      </c>
      <c r="K1119" s="11" t="s">
        <v>19</v>
      </c>
      <c r="L1119" s="11" t="s">
        <v>19</v>
      </c>
      <c r="M1119" s="11" t="s">
        <v>19</v>
      </c>
      <c r="N1119" s="11" t="s">
        <v>19</v>
      </c>
      <c r="O1119" s="11" t="s">
        <v>360</v>
      </c>
      <c r="P1119" s="11" t="s">
        <v>361</v>
      </c>
      <c r="Q1119" s="11" t="s">
        <v>633</v>
      </c>
      <c r="R1119" s="11" t="s">
        <v>40</v>
      </c>
      <c r="S1119" s="20">
        <v>20</v>
      </c>
      <c r="T1119" s="11" t="s">
        <v>21</v>
      </c>
      <c r="U1119" s="11" t="s">
        <v>22</v>
      </c>
      <c r="V1119" s="11" t="s">
        <v>22</v>
      </c>
      <c r="W1119" s="11" t="s">
        <v>23</v>
      </c>
      <c r="X1119" s="11" t="s">
        <v>24</v>
      </c>
      <c r="Y1119">
        <v>275</v>
      </c>
      <c r="Z1119" t="e">
        <f t="shared" si="38"/>
        <v>#REF!</v>
      </c>
    </row>
    <row r="1120" spans="1:26" x14ac:dyDescent="0.35">
      <c r="A1120" s="24" t="str">
        <f>+IF(B1120&lt;&gt;'Terminal Handling Charge'!$B$3,"",IF(COUNTIF(B:B,B1120)&gt;0,COUNTIF(B$3:B1120,B1120),""))</f>
        <v/>
      </c>
      <c r="B1120" s="24" t="str">
        <f t="shared" si="37"/>
        <v>Terminal Handling Charge - DestinationIsrael</v>
      </c>
      <c r="C1120" s="24" t="s">
        <v>633</v>
      </c>
      <c r="D1120" s="24" t="s">
        <v>747</v>
      </c>
      <c r="E1120" s="1" t="s">
        <v>17</v>
      </c>
      <c r="F1120" s="12" t="s">
        <v>31</v>
      </c>
      <c r="G1120" s="13">
        <v>44866</v>
      </c>
      <c r="H1120" s="11" t="s">
        <v>18</v>
      </c>
      <c r="I1120" s="11" t="s">
        <v>18</v>
      </c>
      <c r="J1120" s="11" t="s">
        <v>18</v>
      </c>
      <c r="K1120" s="11" t="s">
        <v>19</v>
      </c>
      <c r="L1120" s="11" t="s">
        <v>19</v>
      </c>
      <c r="M1120" s="11" t="s">
        <v>19</v>
      </c>
      <c r="N1120" s="11" t="s">
        <v>19</v>
      </c>
      <c r="O1120" s="11" t="s">
        <v>360</v>
      </c>
      <c r="P1120" s="11" t="s">
        <v>361</v>
      </c>
      <c r="Q1120" s="11" t="s">
        <v>633</v>
      </c>
      <c r="R1120" s="11" t="s">
        <v>20</v>
      </c>
      <c r="S1120" s="20">
        <v>40</v>
      </c>
      <c r="T1120" s="11" t="s">
        <v>21</v>
      </c>
      <c r="U1120" s="11" t="s">
        <v>22</v>
      </c>
      <c r="V1120" s="11" t="s">
        <v>22</v>
      </c>
      <c r="W1120" s="11" t="s">
        <v>23</v>
      </c>
      <c r="X1120" s="11" t="s">
        <v>24</v>
      </c>
      <c r="Y1120">
        <v>401</v>
      </c>
      <c r="Z1120" t="e">
        <f t="shared" si="38"/>
        <v>#REF!</v>
      </c>
    </row>
    <row r="1121" spans="1:26" x14ac:dyDescent="0.35">
      <c r="A1121" s="24" t="str">
        <f>+IF(B1121&lt;&gt;'Terminal Handling Charge'!$B$3,"",IF(COUNTIF(B:B,B1121)&gt;0,COUNTIF(B$3:B1121,B1121),""))</f>
        <v/>
      </c>
      <c r="B1121" s="24" t="str">
        <f t="shared" si="37"/>
        <v>Terminal Handling Charge - DestinationIsrael</v>
      </c>
      <c r="C1121" s="24" t="s">
        <v>633</v>
      </c>
      <c r="D1121" s="24" t="s">
        <v>747</v>
      </c>
      <c r="E1121" s="1" t="s">
        <v>17</v>
      </c>
      <c r="F1121" s="12" t="s">
        <v>31</v>
      </c>
      <c r="G1121" s="13">
        <v>44866</v>
      </c>
      <c r="H1121" s="11" t="s">
        <v>18</v>
      </c>
      <c r="I1121" s="11" t="s">
        <v>18</v>
      </c>
      <c r="J1121" s="11" t="s">
        <v>18</v>
      </c>
      <c r="K1121" s="11" t="s">
        <v>19</v>
      </c>
      <c r="L1121" s="11" t="s">
        <v>19</v>
      </c>
      <c r="M1121" s="11" t="s">
        <v>19</v>
      </c>
      <c r="N1121" s="11" t="s">
        <v>19</v>
      </c>
      <c r="O1121" s="11" t="s">
        <v>360</v>
      </c>
      <c r="P1121" s="11" t="s">
        <v>361</v>
      </c>
      <c r="Q1121" s="11" t="s">
        <v>633</v>
      </c>
      <c r="R1121" s="11" t="s">
        <v>65</v>
      </c>
      <c r="S1121" s="20">
        <v>45</v>
      </c>
      <c r="T1121" s="11" t="s">
        <v>21</v>
      </c>
      <c r="U1121" s="11" t="s">
        <v>22</v>
      </c>
      <c r="V1121" s="11" t="s">
        <v>22</v>
      </c>
      <c r="W1121" s="11" t="s">
        <v>23</v>
      </c>
      <c r="X1121" s="11" t="s">
        <v>24</v>
      </c>
      <c r="Y1121">
        <v>401</v>
      </c>
      <c r="Z1121" t="e">
        <f t="shared" si="38"/>
        <v>#REF!</v>
      </c>
    </row>
    <row r="1122" spans="1:26" x14ac:dyDescent="0.35">
      <c r="A1122" s="24" t="str">
        <f>+IF(B1122&lt;&gt;'Terminal Handling Charge'!$B$3,"",IF(COUNTIF(B:B,B1122)&gt;0,COUNTIF(B$3:B1122,B1122),""))</f>
        <v/>
      </c>
      <c r="B1122" s="24" t="str">
        <f t="shared" si="37"/>
        <v>Terminal Handling Charge - DestinationIsrael</v>
      </c>
      <c r="C1122" s="24" t="s">
        <v>633</v>
      </c>
      <c r="D1122" s="24" t="s">
        <v>747</v>
      </c>
      <c r="E1122" s="1" t="s">
        <v>17</v>
      </c>
      <c r="F1122" s="12" t="s">
        <v>31</v>
      </c>
      <c r="G1122" s="13">
        <v>44866</v>
      </c>
      <c r="H1122" s="11" t="s">
        <v>18</v>
      </c>
      <c r="I1122" s="11" t="s">
        <v>18</v>
      </c>
      <c r="J1122" s="11" t="s">
        <v>18</v>
      </c>
      <c r="K1122" s="11" t="s">
        <v>19</v>
      </c>
      <c r="L1122" s="11" t="s">
        <v>19</v>
      </c>
      <c r="M1122" s="11" t="s">
        <v>19</v>
      </c>
      <c r="N1122" s="11" t="s">
        <v>19</v>
      </c>
      <c r="O1122" s="11" t="s">
        <v>360</v>
      </c>
      <c r="P1122" s="11" t="s">
        <v>361</v>
      </c>
      <c r="Q1122" s="11" t="s">
        <v>633</v>
      </c>
      <c r="R1122" s="11" t="s">
        <v>762</v>
      </c>
      <c r="S1122" s="20">
        <v>20</v>
      </c>
      <c r="T1122" s="11" t="s">
        <v>28</v>
      </c>
      <c r="U1122" s="11" t="s">
        <v>22</v>
      </c>
      <c r="V1122" s="11" t="s">
        <v>22</v>
      </c>
      <c r="W1122" s="11" t="s">
        <v>23</v>
      </c>
      <c r="X1122" s="11" t="s">
        <v>24</v>
      </c>
      <c r="Y1122">
        <v>338</v>
      </c>
      <c r="Z1122" t="e">
        <f t="shared" si="38"/>
        <v>#REF!</v>
      </c>
    </row>
    <row r="1123" spans="1:26" x14ac:dyDescent="0.35">
      <c r="A1123" s="24" t="str">
        <f>+IF(B1123&lt;&gt;'Terminal Handling Charge'!$B$3,"",IF(COUNTIF(B:B,B1123)&gt;0,COUNTIF(B$3:B1123,B1123),""))</f>
        <v/>
      </c>
      <c r="B1123" s="24" t="str">
        <f t="shared" si="37"/>
        <v>Terminal Handling Charge - DestinationIsrael</v>
      </c>
      <c r="C1123" s="24" t="s">
        <v>633</v>
      </c>
      <c r="D1123" s="24" t="s">
        <v>747</v>
      </c>
      <c r="E1123" s="1" t="s">
        <v>17</v>
      </c>
      <c r="F1123" s="12" t="s">
        <v>31</v>
      </c>
      <c r="G1123" s="13">
        <v>44866</v>
      </c>
      <c r="H1123" s="11" t="s">
        <v>18</v>
      </c>
      <c r="I1123" s="11" t="s">
        <v>18</v>
      </c>
      <c r="J1123" s="11" t="s">
        <v>18</v>
      </c>
      <c r="K1123" s="11" t="s">
        <v>19</v>
      </c>
      <c r="L1123" s="11" t="s">
        <v>19</v>
      </c>
      <c r="M1123" s="11" t="s">
        <v>19</v>
      </c>
      <c r="N1123" s="11" t="s">
        <v>19</v>
      </c>
      <c r="O1123" s="11" t="s">
        <v>360</v>
      </c>
      <c r="P1123" s="11" t="s">
        <v>361</v>
      </c>
      <c r="Q1123" s="11" t="s">
        <v>633</v>
      </c>
      <c r="R1123" s="11" t="s">
        <v>38</v>
      </c>
      <c r="S1123" s="20">
        <v>40</v>
      </c>
      <c r="T1123" s="11" t="s">
        <v>28</v>
      </c>
      <c r="U1123" s="11" t="s">
        <v>22</v>
      </c>
      <c r="V1123" s="11" t="s">
        <v>22</v>
      </c>
      <c r="W1123" s="11" t="s">
        <v>23</v>
      </c>
      <c r="X1123" s="11" t="s">
        <v>24</v>
      </c>
      <c r="Y1123">
        <v>465</v>
      </c>
      <c r="Z1123" t="e">
        <f t="shared" si="38"/>
        <v>#REF!</v>
      </c>
    </row>
    <row r="1124" spans="1:26" x14ac:dyDescent="0.35">
      <c r="A1124" s="24" t="str">
        <f>+IF(B1124&lt;&gt;'Terminal Handling Charge'!$B$3,"",IF(COUNTIF(B:B,B1124)&gt;0,COUNTIF(B$3:B1124,B1124),""))</f>
        <v/>
      </c>
      <c r="B1124" s="24" t="str">
        <f t="shared" si="37"/>
        <v>Terminal Handling Charge - DestinationIsrael</v>
      </c>
      <c r="C1124" s="24" t="s">
        <v>633</v>
      </c>
      <c r="D1124" s="24" t="s">
        <v>747</v>
      </c>
      <c r="E1124" s="1" t="s">
        <v>17</v>
      </c>
      <c r="F1124" s="12" t="s">
        <v>31</v>
      </c>
      <c r="G1124" s="13">
        <v>44866</v>
      </c>
      <c r="H1124" s="11" t="s">
        <v>18</v>
      </c>
      <c r="I1124" s="11" t="s">
        <v>18</v>
      </c>
      <c r="J1124" s="11" t="s">
        <v>18</v>
      </c>
      <c r="K1124" s="11" t="s">
        <v>19</v>
      </c>
      <c r="L1124" s="11" t="s">
        <v>19</v>
      </c>
      <c r="M1124" s="11" t="s">
        <v>19</v>
      </c>
      <c r="N1124" s="11" t="s">
        <v>19</v>
      </c>
      <c r="O1124" s="11" t="s">
        <v>360</v>
      </c>
      <c r="P1124" s="11" t="s">
        <v>361</v>
      </c>
      <c r="Q1124" s="11" t="s">
        <v>633</v>
      </c>
      <c r="R1124" s="11" t="s">
        <v>63</v>
      </c>
      <c r="S1124" s="20">
        <v>20</v>
      </c>
      <c r="T1124" s="11" t="s">
        <v>738</v>
      </c>
      <c r="U1124" s="11" t="s">
        <v>22</v>
      </c>
      <c r="V1124" s="11" t="s">
        <v>22</v>
      </c>
      <c r="W1124" s="11" t="s">
        <v>23</v>
      </c>
      <c r="X1124" s="11" t="s">
        <v>24</v>
      </c>
      <c r="Y1124">
        <v>338</v>
      </c>
      <c r="Z1124" t="e">
        <f t="shared" si="38"/>
        <v>#REF!</v>
      </c>
    </row>
    <row r="1125" spans="1:26" x14ac:dyDescent="0.35">
      <c r="A1125" s="24" t="str">
        <f>+IF(B1125&lt;&gt;'Terminal Handling Charge'!$B$3,"",IF(COUNTIF(B:B,B1125)&gt;0,COUNTIF(B$3:B1125,B1125),""))</f>
        <v/>
      </c>
      <c r="B1125" s="24" t="str">
        <f t="shared" si="37"/>
        <v>Terminal Handling Charge - DestinationIsrael</v>
      </c>
      <c r="C1125" s="24" t="s">
        <v>633</v>
      </c>
      <c r="D1125" s="24" t="s">
        <v>747</v>
      </c>
      <c r="E1125" s="1" t="s">
        <v>17</v>
      </c>
      <c r="F1125" s="12" t="s">
        <v>31</v>
      </c>
      <c r="G1125" s="13">
        <v>44866</v>
      </c>
      <c r="H1125" s="11" t="s">
        <v>18</v>
      </c>
      <c r="I1125" s="11" t="s">
        <v>18</v>
      </c>
      <c r="J1125" s="11" t="s">
        <v>18</v>
      </c>
      <c r="K1125" s="11" t="s">
        <v>19</v>
      </c>
      <c r="L1125" s="11" t="s">
        <v>19</v>
      </c>
      <c r="M1125" s="11" t="s">
        <v>19</v>
      </c>
      <c r="N1125" s="11" t="s">
        <v>19</v>
      </c>
      <c r="O1125" s="11" t="s">
        <v>360</v>
      </c>
      <c r="P1125" s="11" t="s">
        <v>361</v>
      </c>
      <c r="Q1125" s="11" t="s">
        <v>633</v>
      </c>
      <c r="R1125" s="11" t="s">
        <v>59</v>
      </c>
      <c r="S1125" s="20">
        <v>20</v>
      </c>
      <c r="T1125" s="11" t="s">
        <v>738</v>
      </c>
      <c r="U1125" s="11" t="s">
        <v>22</v>
      </c>
      <c r="V1125" s="11" t="s">
        <v>22</v>
      </c>
      <c r="W1125" s="11" t="s">
        <v>23</v>
      </c>
      <c r="X1125" s="11" t="s">
        <v>24</v>
      </c>
      <c r="Y1125">
        <v>338</v>
      </c>
      <c r="Z1125" t="e">
        <f t="shared" si="38"/>
        <v>#REF!</v>
      </c>
    </row>
    <row r="1126" spans="1:26" x14ac:dyDescent="0.35">
      <c r="A1126" s="24" t="str">
        <f>+IF(B1126&lt;&gt;'Terminal Handling Charge'!$B$3,"",IF(COUNTIF(B:B,B1126)&gt;0,COUNTIF(B$3:B1126,B1126),""))</f>
        <v/>
      </c>
      <c r="B1126" s="24" t="str">
        <f t="shared" si="37"/>
        <v>Terminal Handling Charge - DestinationIsrael</v>
      </c>
      <c r="C1126" s="24" t="s">
        <v>633</v>
      </c>
      <c r="D1126" s="24" t="s">
        <v>747</v>
      </c>
      <c r="E1126" s="1" t="s">
        <v>17</v>
      </c>
      <c r="F1126" s="12" t="s">
        <v>31</v>
      </c>
      <c r="G1126" s="13">
        <v>44866</v>
      </c>
      <c r="H1126" s="11" t="s">
        <v>18</v>
      </c>
      <c r="I1126" s="11" t="s">
        <v>18</v>
      </c>
      <c r="J1126" s="11" t="s">
        <v>18</v>
      </c>
      <c r="K1126" s="11" t="s">
        <v>19</v>
      </c>
      <c r="L1126" s="11" t="s">
        <v>19</v>
      </c>
      <c r="M1126" s="11" t="s">
        <v>19</v>
      </c>
      <c r="N1126" s="11" t="s">
        <v>19</v>
      </c>
      <c r="O1126" s="11" t="s">
        <v>360</v>
      </c>
      <c r="P1126" s="11" t="s">
        <v>361</v>
      </c>
      <c r="Q1126" s="11" t="s">
        <v>633</v>
      </c>
      <c r="R1126" s="11" t="s">
        <v>77</v>
      </c>
      <c r="S1126" s="20">
        <v>20</v>
      </c>
      <c r="T1126" s="11" t="s">
        <v>738</v>
      </c>
      <c r="U1126" s="11" t="s">
        <v>22</v>
      </c>
      <c r="V1126" s="11" t="s">
        <v>22</v>
      </c>
      <c r="W1126" s="11" t="s">
        <v>23</v>
      </c>
      <c r="X1126" s="11" t="s">
        <v>24</v>
      </c>
      <c r="Y1126">
        <v>338</v>
      </c>
      <c r="Z1126" t="e">
        <f t="shared" si="38"/>
        <v>#REF!</v>
      </c>
    </row>
    <row r="1127" spans="1:26" x14ac:dyDescent="0.35">
      <c r="A1127" s="24" t="str">
        <f>+IF(B1127&lt;&gt;'Terminal Handling Charge'!$B$3,"",IF(COUNTIF(B:B,B1127)&gt;0,COUNTIF(B$3:B1127,B1127),""))</f>
        <v/>
      </c>
      <c r="B1127" s="24" t="str">
        <f t="shared" si="37"/>
        <v>Terminal Handling Charge - DestinationIsrael</v>
      </c>
      <c r="C1127" s="24" t="s">
        <v>633</v>
      </c>
      <c r="D1127" s="24" t="s">
        <v>747</v>
      </c>
      <c r="E1127" s="1" t="s">
        <v>17</v>
      </c>
      <c r="F1127" s="12" t="s">
        <v>31</v>
      </c>
      <c r="G1127" s="13">
        <v>44866</v>
      </c>
      <c r="H1127" s="11" t="s">
        <v>18</v>
      </c>
      <c r="I1127" s="11" t="s">
        <v>18</v>
      </c>
      <c r="J1127" s="11" t="s">
        <v>18</v>
      </c>
      <c r="K1127" s="11" t="s">
        <v>19</v>
      </c>
      <c r="L1127" s="11" t="s">
        <v>19</v>
      </c>
      <c r="M1127" s="11" t="s">
        <v>19</v>
      </c>
      <c r="N1127" s="11" t="s">
        <v>19</v>
      </c>
      <c r="O1127" s="11" t="s">
        <v>360</v>
      </c>
      <c r="P1127" s="11" t="s">
        <v>361</v>
      </c>
      <c r="Q1127" s="11" t="s">
        <v>633</v>
      </c>
      <c r="R1127" s="11" t="s">
        <v>61</v>
      </c>
      <c r="S1127" s="20">
        <v>20</v>
      </c>
      <c r="T1127" s="11" t="s">
        <v>738</v>
      </c>
      <c r="U1127" s="11" t="s">
        <v>22</v>
      </c>
      <c r="V1127" s="11" t="s">
        <v>22</v>
      </c>
      <c r="W1127" s="11" t="s">
        <v>23</v>
      </c>
      <c r="X1127" s="11" t="s">
        <v>24</v>
      </c>
      <c r="Y1127">
        <v>338</v>
      </c>
      <c r="Z1127" t="e">
        <f t="shared" si="38"/>
        <v>#REF!</v>
      </c>
    </row>
    <row r="1128" spans="1:26" x14ac:dyDescent="0.35">
      <c r="A1128" s="24" t="str">
        <f>+IF(B1128&lt;&gt;'Terminal Handling Charge'!$B$3,"",IF(COUNTIF(B:B,B1128)&gt;0,COUNTIF(B$3:B1128,B1128),""))</f>
        <v/>
      </c>
      <c r="B1128" s="24" t="str">
        <f t="shared" si="37"/>
        <v>Terminal Handling Charge - DestinationIsrael</v>
      </c>
      <c r="C1128" s="24" t="s">
        <v>633</v>
      </c>
      <c r="D1128" s="24" t="s">
        <v>747</v>
      </c>
      <c r="E1128" s="1" t="s">
        <v>17</v>
      </c>
      <c r="F1128" s="12" t="s">
        <v>31</v>
      </c>
      <c r="G1128" s="13">
        <v>44866</v>
      </c>
      <c r="H1128" s="11" t="s">
        <v>18</v>
      </c>
      <c r="I1128" s="11" t="s">
        <v>18</v>
      </c>
      <c r="J1128" s="11" t="s">
        <v>18</v>
      </c>
      <c r="K1128" s="11" t="s">
        <v>19</v>
      </c>
      <c r="L1128" s="11" t="s">
        <v>19</v>
      </c>
      <c r="M1128" s="11" t="s">
        <v>19</v>
      </c>
      <c r="N1128" s="11" t="s">
        <v>19</v>
      </c>
      <c r="O1128" s="11" t="s">
        <v>360</v>
      </c>
      <c r="P1128" s="11" t="s">
        <v>361</v>
      </c>
      <c r="Q1128" s="11" t="s">
        <v>633</v>
      </c>
      <c r="R1128" s="11" t="s">
        <v>60</v>
      </c>
      <c r="S1128" s="20">
        <v>40</v>
      </c>
      <c r="T1128" s="11" t="s">
        <v>738</v>
      </c>
      <c r="U1128" s="11" t="s">
        <v>22</v>
      </c>
      <c r="V1128" s="11" t="s">
        <v>22</v>
      </c>
      <c r="W1128" s="11" t="s">
        <v>23</v>
      </c>
      <c r="X1128" s="11" t="s">
        <v>24</v>
      </c>
      <c r="Y1128">
        <v>465</v>
      </c>
      <c r="Z1128" t="e">
        <f t="shared" si="38"/>
        <v>#REF!</v>
      </c>
    </row>
    <row r="1129" spans="1:26" x14ac:dyDescent="0.35">
      <c r="A1129" s="24" t="str">
        <f>+IF(B1129&lt;&gt;'Terminal Handling Charge'!$B$3,"",IF(COUNTIF(B:B,B1129)&gt;0,COUNTIF(B$3:B1129,B1129),""))</f>
        <v/>
      </c>
      <c r="B1129" s="24" t="str">
        <f t="shared" si="37"/>
        <v>Terminal Handling Charge - DestinationIsrael</v>
      </c>
      <c r="C1129" s="24" t="s">
        <v>633</v>
      </c>
      <c r="D1129" s="24" t="s">
        <v>747</v>
      </c>
      <c r="E1129" s="1" t="s">
        <v>17</v>
      </c>
      <c r="F1129" s="12" t="s">
        <v>31</v>
      </c>
      <c r="G1129" s="13">
        <v>44866</v>
      </c>
      <c r="H1129" s="11" t="s">
        <v>18</v>
      </c>
      <c r="I1129" s="11" t="s">
        <v>18</v>
      </c>
      <c r="J1129" s="11" t="s">
        <v>18</v>
      </c>
      <c r="K1129" s="11" t="s">
        <v>19</v>
      </c>
      <c r="L1129" s="11" t="s">
        <v>19</v>
      </c>
      <c r="M1129" s="11" t="s">
        <v>19</v>
      </c>
      <c r="N1129" s="11" t="s">
        <v>19</v>
      </c>
      <c r="O1129" s="11" t="s">
        <v>360</v>
      </c>
      <c r="P1129" s="11" t="s">
        <v>361</v>
      </c>
      <c r="Q1129" s="11" t="s">
        <v>633</v>
      </c>
      <c r="R1129" s="11" t="s">
        <v>33</v>
      </c>
      <c r="S1129" s="20">
        <v>40</v>
      </c>
      <c r="T1129" s="11" t="s">
        <v>738</v>
      </c>
      <c r="U1129" s="11" t="s">
        <v>22</v>
      </c>
      <c r="V1129" s="11" t="s">
        <v>22</v>
      </c>
      <c r="W1129" s="11" t="s">
        <v>23</v>
      </c>
      <c r="X1129" s="11" t="s">
        <v>24</v>
      </c>
      <c r="Y1129">
        <v>465</v>
      </c>
      <c r="Z1129" t="e">
        <f t="shared" si="38"/>
        <v>#REF!</v>
      </c>
    </row>
    <row r="1130" spans="1:26" x14ac:dyDescent="0.35">
      <c r="A1130" s="24" t="str">
        <f>+IF(B1130&lt;&gt;'Terminal Handling Charge'!$B$3,"",IF(COUNTIF(B:B,B1130)&gt;0,COUNTIF(B$3:B1130,B1130),""))</f>
        <v/>
      </c>
      <c r="B1130" s="24" t="str">
        <f t="shared" si="37"/>
        <v>Terminal Handling Charge - DestinationIsrael</v>
      </c>
      <c r="C1130" s="24" t="s">
        <v>633</v>
      </c>
      <c r="D1130" s="24" t="s">
        <v>747</v>
      </c>
      <c r="E1130" s="1" t="s">
        <v>17</v>
      </c>
      <c r="F1130" s="12" t="s">
        <v>31</v>
      </c>
      <c r="G1130" s="13">
        <v>44866</v>
      </c>
      <c r="H1130" s="11" t="s">
        <v>18</v>
      </c>
      <c r="I1130" s="11" t="s">
        <v>18</v>
      </c>
      <c r="J1130" s="11" t="s">
        <v>18</v>
      </c>
      <c r="K1130" s="11" t="s">
        <v>19</v>
      </c>
      <c r="L1130" s="11" t="s">
        <v>19</v>
      </c>
      <c r="M1130" s="11" t="s">
        <v>19</v>
      </c>
      <c r="N1130" s="11" t="s">
        <v>19</v>
      </c>
      <c r="O1130" s="11" t="s">
        <v>360</v>
      </c>
      <c r="P1130" s="11" t="s">
        <v>361</v>
      </c>
      <c r="Q1130" s="11" t="s">
        <v>633</v>
      </c>
      <c r="R1130" s="11" t="s">
        <v>64</v>
      </c>
      <c r="S1130" s="20">
        <v>40</v>
      </c>
      <c r="T1130" s="11" t="s">
        <v>738</v>
      </c>
      <c r="U1130" s="11" t="s">
        <v>22</v>
      </c>
      <c r="V1130" s="11" t="s">
        <v>22</v>
      </c>
      <c r="W1130" s="11" t="s">
        <v>23</v>
      </c>
      <c r="X1130" s="11" t="s">
        <v>24</v>
      </c>
      <c r="Y1130">
        <v>465</v>
      </c>
      <c r="Z1130" t="e">
        <f t="shared" si="38"/>
        <v>#REF!</v>
      </c>
    </row>
    <row r="1131" spans="1:26" x14ac:dyDescent="0.35">
      <c r="A1131" s="24" t="str">
        <f>+IF(B1131&lt;&gt;'Terminal Handling Charge'!$B$3,"",IF(COUNTIF(B:B,B1131)&gt;0,COUNTIF(B$3:B1131,B1131),""))</f>
        <v/>
      </c>
      <c r="B1131" s="24" t="str">
        <f t="shared" si="37"/>
        <v>Terminal Handling Charge - DestinationIsrael</v>
      </c>
      <c r="C1131" s="24" t="s">
        <v>633</v>
      </c>
      <c r="D1131" s="24" t="s">
        <v>747</v>
      </c>
      <c r="E1131" s="1" t="s">
        <v>17</v>
      </c>
      <c r="F1131" s="12" t="s">
        <v>31</v>
      </c>
      <c r="G1131" s="13">
        <v>44866</v>
      </c>
      <c r="H1131" s="11" t="s">
        <v>18</v>
      </c>
      <c r="I1131" s="11" t="s">
        <v>18</v>
      </c>
      <c r="J1131" s="11" t="s">
        <v>18</v>
      </c>
      <c r="K1131" s="11" t="s">
        <v>19</v>
      </c>
      <c r="L1131" s="11" t="s">
        <v>19</v>
      </c>
      <c r="M1131" s="11" t="s">
        <v>19</v>
      </c>
      <c r="N1131" s="11" t="s">
        <v>19</v>
      </c>
      <c r="O1131" s="11" t="s">
        <v>360</v>
      </c>
      <c r="P1131" s="11" t="s">
        <v>361</v>
      </c>
      <c r="Q1131" s="11" t="s">
        <v>633</v>
      </c>
      <c r="R1131" s="11" t="s">
        <v>58</v>
      </c>
      <c r="S1131" s="20">
        <v>40</v>
      </c>
      <c r="T1131" s="11" t="s">
        <v>738</v>
      </c>
      <c r="U1131" s="11" t="s">
        <v>22</v>
      </c>
      <c r="V1131" s="11" t="s">
        <v>22</v>
      </c>
      <c r="W1131" s="11" t="s">
        <v>23</v>
      </c>
      <c r="X1131" s="11" t="s">
        <v>24</v>
      </c>
      <c r="Y1131">
        <v>465</v>
      </c>
      <c r="Z1131" t="e">
        <f t="shared" si="38"/>
        <v>#REF!</v>
      </c>
    </row>
    <row r="1132" spans="1:26" x14ac:dyDescent="0.35">
      <c r="A1132" s="24" t="str">
        <f>+IF(B1132&lt;&gt;'Terminal Handling Charge'!$B$3,"",IF(COUNTIF(B:B,B1132)&gt;0,COUNTIF(B$3:B1132,B1132),""))</f>
        <v/>
      </c>
      <c r="B1132" s="24" t="str">
        <f t="shared" si="37"/>
        <v>Terminal Handling Charge - DestinationIsrael</v>
      </c>
      <c r="C1132" s="24" t="s">
        <v>633</v>
      </c>
      <c r="D1132" s="24" t="s">
        <v>747</v>
      </c>
      <c r="E1132" s="1" t="s">
        <v>17</v>
      </c>
      <c r="F1132" s="12" t="s">
        <v>31</v>
      </c>
      <c r="G1132" s="13">
        <v>44866</v>
      </c>
      <c r="H1132" s="11" t="s">
        <v>18</v>
      </c>
      <c r="I1132" s="11" t="s">
        <v>18</v>
      </c>
      <c r="J1132" s="11" t="s">
        <v>18</v>
      </c>
      <c r="K1132" s="11" t="s">
        <v>19</v>
      </c>
      <c r="L1132" s="11" t="s">
        <v>19</v>
      </c>
      <c r="M1132" s="11" t="s">
        <v>19</v>
      </c>
      <c r="N1132" s="11" t="s">
        <v>19</v>
      </c>
      <c r="O1132" s="11" t="s">
        <v>360</v>
      </c>
      <c r="P1132" s="11" t="s">
        <v>361</v>
      </c>
      <c r="Q1132" s="11" t="s">
        <v>633</v>
      </c>
      <c r="R1132" s="11" t="s">
        <v>59</v>
      </c>
      <c r="S1132" s="20">
        <v>20</v>
      </c>
      <c r="T1132" s="11" t="s">
        <v>740</v>
      </c>
      <c r="U1132" s="11" t="s">
        <v>22</v>
      </c>
      <c r="V1132" s="11" t="s">
        <v>22</v>
      </c>
      <c r="W1132" s="11" t="s">
        <v>23</v>
      </c>
      <c r="X1132" s="11" t="s">
        <v>24</v>
      </c>
      <c r="Y1132">
        <v>338</v>
      </c>
      <c r="Z1132" t="e">
        <f t="shared" si="38"/>
        <v>#REF!</v>
      </c>
    </row>
    <row r="1133" spans="1:26" x14ac:dyDescent="0.35">
      <c r="A1133" s="24" t="str">
        <f>+IF(B1133&lt;&gt;'Terminal Handling Charge'!$B$3,"",IF(COUNTIF(B:B,B1133)&gt;0,COUNTIF(B$3:B1133,B1133),""))</f>
        <v/>
      </c>
      <c r="B1133" s="24" t="str">
        <f t="shared" si="37"/>
        <v>Terminal Handling Charge - DestinationIsrael</v>
      </c>
      <c r="C1133" s="24" t="s">
        <v>633</v>
      </c>
      <c r="D1133" s="24" t="s">
        <v>747</v>
      </c>
      <c r="E1133" s="1" t="s">
        <v>17</v>
      </c>
      <c r="F1133" s="12" t="s">
        <v>31</v>
      </c>
      <c r="G1133" s="13">
        <v>44866</v>
      </c>
      <c r="H1133" s="11" t="s">
        <v>18</v>
      </c>
      <c r="I1133" s="11" t="s">
        <v>18</v>
      </c>
      <c r="J1133" s="11" t="s">
        <v>18</v>
      </c>
      <c r="K1133" s="11" t="s">
        <v>19</v>
      </c>
      <c r="L1133" s="11" t="s">
        <v>19</v>
      </c>
      <c r="M1133" s="11" t="s">
        <v>19</v>
      </c>
      <c r="N1133" s="11" t="s">
        <v>19</v>
      </c>
      <c r="O1133" s="11" t="s">
        <v>360</v>
      </c>
      <c r="P1133" s="11" t="s">
        <v>361</v>
      </c>
      <c r="Q1133" s="11" t="s">
        <v>633</v>
      </c>
      <c r="R1133" s="11" t="s">
        <v>61</v>
      </c>
      <c r="S1133" s="20">
        <v>20</v>
      </c>
      <c r="T1133" s="11" t="s">
        <v>740</v>
      </c>
      <c r="U1133" s="11" t="s">
        <v>22</v>
      </c>
      <c r="V1133" s="11" t="s">
        <v>22</v>
      </c>
      <c r="W1133" s="11" t="s">
        <v>23</v>
      </c>
      <c r="X1133" s="11" t="s">
        <v>24</v>
      </c>
      <c r="Y1133">
        <v>338</v>
      </c>
      <c r="Z1133" t="e">
        <f t="shared" si="38"/>
        <v>#REF!</v>
      </c>
    </row>
    <row r="1134" spans="1:26" x14ac:dyDescent="0.35">
      <c r="A1134" s="24" t="str">
        <f>+IF(B1134&lt;&gt;'Terminal Handling Charge'!$B$3,"",IF(COUNTIF(B:B,B1134)&gt;0,COUNTIF(B$3:B1134,B1134),""))</f>
        <v/>
      </c>
      <c r="B1134" s="24" t="str">
        <f t="shared" si="37"/>
        <v>Terminal Handling Charge - DestinationIsrael</v>
      </c>
      <c r="C1134" s="24" t="s">
        <v>633</v>
      </c>
      <c r="D1134" s="24" t="s">
        <v>747</v>
      </c>
      <c r="E1134" s="1" t="s">
        <v>17</v>
      </c>
      <c r="F1134" s="12" t="s">
        <v>31</v>
      </c>
      <c r="G1134" s="13">
        <v>44866</v>
      </c>
      <c r="H1134" s="11" t="s">
        <v>18</v>
      </c>
      <c r="I1134" s="11" t="s">
        <v>18</v>
      </c>
      <c r="J1134" s="11" t="s">
        <v>18</v>
      </c>
      <c r="K1134" s="11" t="s">
        <v>19</v>
      </c>
      <c r="L1134" s="11" t="s">
        <v>19</v>
      </c>
      <c r="M1134" s="11" t="s">
        <v>19</v>
      </c>
      <c r="N1134" s="11" t="s">
        <v>19</v>
      </c>
      <c r="O1134" s="11" t="s">
        <v>360</v>
      </c>
      <c r="P1134" s="11" t="s">
        <v>361</v>
      </c>
      <c r="Q1134" s="11" t="s">
        <v>633</v>
      </c>
      <c r="R1134" s="11" t="s">
        <v>77</v>
      </c>
      <c r="S1134" s="20">
        <v>20</v>
      </c>
      <c r="T1134" s="11" t="s">
        <v>740</v>
      </c>
      <c r="U1134" s="11" t="s">
        <v>22</v>
      </c>
      <c r="V1134" s="11" t="s">
        <v>22</v>
      </c>
      <c r="W1134" s="11" t="s">
        <v>23</v>
      </c>
      <c r="X1134" s="11" t="s">
        <v>24</v>
      </c>
      <c r="Y1134">
        <v>338</v>
      </c>
      <c r="Z1134" t="e">
        <f t="shared" si="38"/>
        <v>#REF!</v>
      </c>
    </row>
    <row r="1135" spans="1:26" x14ac:dyDescent="0.35">
      <c r="A1135" s="24" t="str">
        <f>+IF(B1135&lt;&gt;'Terminal Handling Charge'!$B$3,"",IF(COUNTIF(B:B,B1135)&gt;0,COUNTIF(B$3:B1135,B1135),""))</f>
        <v/>
      </c>
      <c r="B1135" s="24" t="str">
        <f t="shared" si="37"/>
        <v>Terminal Handling Charge - DestinationIsrael</v>
      </c>
      <c r="C1135" s="24" t="s">
        <v>633</v>
      </c>
      <c r="D1135" s="24" t="s">
        <v>747</v>
      </c>
      <c r="E1135" s="1" t="s">
        <v>17</v>
      </c>
      <c r="F1135" s="12" t="s">
        <v>31</v>
      </c>
      <c r="G1135" s="13">
        <v>44866</v>
      </c>
      <c r="H1135" s="11" t="s">
        <v>18</v>
      </c>
      <c r="I1135" s="11" t="s">
        <v>18</v>
      </c>
      <c r="J1135" s="11" t="s">
        <v>18</v>
      </c>
      <c r="K1135" s="11" t="s">
        <v>19</v>
      </c>
      <c r="L1135" s="11" t="s">
        <v>19</v>
      </c>
      <c r="M1135" s="11" t="s">
        <v>19</v>
      </c>
      <c r="N1135" s="11" t="s">
        <v>19</v>
      </c>
      <c r="O1135" s="11" t="s">
        <v>360</v>
      </c>
      <c r="P1135" s="11" t="s">
        <v>361</v>
      </c>
      <c r="Q1135" s="11" t="s">
        <v>633</v>
      </c>
      <c r="R1135" s="11" t="s">
        <v>63</v>
      </c>
      <c r="S1135" s="20">
        <v>20</v>
      </c>
      <c r="T1135" s="11" t="s">
        <v>740</v>
      </c>
      <c r="U1135" s="11" t="s">
        <v>22</v>
      </c>
      <c r="V1135" s="11" t="s">
        <v>22</v>
      </c>
      <c r="W1135" s="11" t="s">
        <v>23</v>
      </c>
      <c r="X1135" s="11" t="s">
        <v>24</v>
      </c>
      <c r="Y1135">
        <v>338</v>
      </c>
      <c r="Z1135" t="e">
        <f t="shared" si="38"/>
        <v>#REF!</v>
      </c>
    </row>
    <row r="1136" spans="1:26" x14ac:dyDescent="0.35">
      <c r="A1136" s="24" t="str">
        <f>+IF(B1136&lt;&gt;'Terminal Handling Charge'!$B$3,"",IF(COUNTIF(B:B,B1136)&gt;0,COUNTIF(B$3:B1136,B1136),""))</f>
        <v/>
      </c>
      <c r="B1136" s="24" t="str">
        <f t="shared" si="37"/>
        <v>Terminal Handling Charge - DestinationIsrael</v>
      </c>
      <c r="C1136" s="24" t="s">
        <v>633</v>
      </c>
      <c r="D1136" s="24" t="s">
        <v>747</v>
      </c>
      <c r="E1136" s="1" t="s">
        <v>17</v>
      </c>
      <c r="F1136" s="12" t="s">
        <v>31</v>
      </c>
      <c r="G1136" s="13">
        <v>44866</v>
      </c>
      <c r="H1136" s="11" t="s">
        <v>18</v>
      </c>
      <c r="I1136" s="11" t="s">
        <v>18</v>
      </c>
      <c r="J1136" s="11" t="s">
        <v>18</v>
      </c>
      <c r="K1136" s="11" t="s">
        <v>19</v>
      </c>
      <c r="L1136" s="11" t="s">
        <v>19</v>
      </c>
      <c r="M1136" s="11" t="s">
        <v>19</v>
      </c>
      <c r="N1136" s="11" t="s">
        <v>19</v>
      </c>
      <c r="O1136" s="11" t="s">
        <v>360</v>
      </c>
      <c r="P1136" s="11" t="s">
        <v>361</v>
      </c>
      <c r="Q1136" s="11" t="s">
        <v>633</v>
      </c>
      <c r="R1136" s="11" t="s">
        <v>60</v>
      </c>
      <c r="S1136" s="20">
        <v>40</v>
      </c>
      <c r="T1136" s="11" t="s">
        <v>740</v>
      </c>
      <c r="U1136" s="11" t="s">
        <v>22</v>
      </c>
      <c r="V1136" s="11" t="s">
        <v>22</v>
      </c>
      <c r="W1136" s="11" t="s">
        <v>23</v>
      </c>
      <c r="X1136" s="11" t="s">
        <v>24</v>
      </c>
      <c r="Y1136">
        <v>465</v>
      </c>
      <c r="Z1136" t="e">
        <f t="shared" si="38"/>
        <v>#REF!</v>
      </c>
    </row>
    <row r="1137" spans="1:26" x14ac:dyDescent="0.35">
      <c r="A1137" s="24" t="str">
        <f>+IF(B1137&lt;&gt;'Terminal Handling Charge'!$B$3,"",IF(COUNTIF(B:B,B1137)&gt;0,COUNTIF(B$3:B1137,B1137),""))</f>
        <v/>
      </c>
      <c r="B1137" s="24" t="str">
        <f t="shared" si="37"/>
        <v>Terminal Handling Charge - DestinationIsrael</v>
      </c>
      <c r="C1137" s="24" t="s">
        <v>633</v>
      </c>
      <c r="D1137" s="24" t="s">
        <v>747</v>
      </c>
      <c r="E1137" s="1" t="s">
        <v>17</v>
      </c>
      <c r="F1137" s="12" t="s">
        <v>31</v>
      </c>
      <c r="G1137" s="13">
        <v>44866</v>
      </c>
      <c r="H1137" s="11" t="s">
        <v>18</v>
      </c>
      <c r="I1137" s="11" t="s">
        <v>18</v>
      </c>
      <c r="J1137" s="11" t="s">
        <v>18</v>
      </c>
      <c r="K1137" s="11" t="s">
        <v>19</v>
      </c>
      <c r="L1137" s="11" t="s">
        <v>19</v>
      </c>
      <c r="M1137" s="11" t="s">
        <v>19</v>
      </c>
      <c r="N1137" s="11" t="s">
        <v>19</v>
      </c>
      <c r="O1137" s="11" t="s">
        <v>360</v>
      </c>
      <c r="P1137" s="11" t="s">
        <v>361</v>
      </c>
      <c r="Q1137" s="11" t="s">
        <v>633</v>
      </c>
      <c r="R1137" s="11" t="s">
        <v>58</v>
      </c>
      <c r="S1137" s="20">
        <v>40</v>
      </c>
      <c r="T1137" s="11" t="s">
        <v>740</v>
      </c>
      <c r="U1137" s="11" t="s">
        <v>22</v>
      </c>
      <c r="V1137" s="11" t="s">
        <v>22</v>
      </c>
      <c r="W1137" s="11" t="s">
        <v>23</v>
      </c>
      <c r="X1137" s="11" t="s">
        <v>24</v>
      </c>
      <c r="Y1137">
        <v>465</v>
      </c>
      <c r="Z1137" t="e">
        <f t="shared" si="38"/>
        <v>#REF!</v>
      </c>
    </row>
    <row r="1138" spans="1:26" x14ac:dyDescent="0.35">
      <c r="A1138" s="24" t="str">
        <f>+IF(B1138&lt;&gt;'Terminal Handling Charge'!$B$3,"",IF(COUNTIF(B:B,B1138)&gt;0,COUNTIF(B$3:B1138,B1138),""))</f>
        <v/>
      </c>
      <c r="B1138" s="24" t="str">
        <f t="shared" si="37"/>
        <v>Terminal Handling Charge - DestinationIsrael</v>
      </c>
      <c r="C1138" s="24" t="s">
        <v>633</v>
      </c>
      <c r="D1138" s="24" t="s">
        <v>747</v>
      </c>
      <c r="E1138" s="1" t="s">
        <v>17</v>
      </c>
      <c r="F1138" s="12" t="s">
        <v>31</v>
      </c>
      <c r="G1138" s="13">
        <v>44866</v>
      </c>
      <c r="H1138" s="11" t="s">
        <v>18</v>
      </c>
      <c r="I1138" s="11" t="s">
        <v>18</v>
      </c>
      <c r="J1138" s="11" t="s">
        <v>18</v>
      </c>
      <c r="K1138" s="11" t="s">
        <v>19</v>
      </c>
      <c r="L1138" s="11" t="s">
        <v>19</v>
      </c>
      <c r="M1138" s="11" t="s">
        <v>19</v>
      </c>
      <c r="N1138" s="11" t="s">
        <v>19</v>
      </c>
      <c r="O1138" s="11" t="s">
        <v>360</v>
      </c>
      <c r="P1138" s="11" t="s">
        <v>361</v>
      </c>
      <c r="Q1138" s="11" t="s">
        <v>633</v>
      </c>
      <c r="R1138" s="11" t="s">
        <v>33</v>
      </c>
      <c r="S1138" s="20">
        <v>40</v>
      </c>
      <c r="T1138" s="11" t="s">
        <v>740</v>
      </c>
      <c r="U1138" s="11" t="s">
        <v>22</v>
      </c>
      <c r="V1138" s="11" t="s">
        <v>22</v>
      </c>
      <c r="W1138" s="11" t="s">
        <v>23</v>
      </c>
      <c r="X1138" s="11" t="s">
        <v>24</v>
      </c>
      <c r="Y1138">
        <v>465</v>
      </c>
      <c r="Z1138" t="e">
        <f t="shared" si="38"/>
        <v>#REF!</v>
      </c>
    </row>
    <row r="1139" spans="1:26" x14ac:dyDescent="0.35">
      <c r="A1139" s="24" t="str">
        <f>+IF(B1139&lt;&gt;'Terminal Handling Charge'!$B$3,"",IF(COUNTIF(B:B,B1139)&gt;0,COUNTIF(B$3:B1139,B1139),""))</f>
        <v/>
      </c>
      <c r="B1139" s="24" t="str">
        <f t="shared" si="37"/>
        <v>Terminal Handling Charge - DestinationIsrael</v>
      </c>
      <c r="C1139" s="24" t="s">
        <v>633</v>
      </c>
      <c r="D1139" s="24" t="s">
        <v>747</v>
      </c>
      <c r="E1139" s="1" t="s">
        <v>17</v>
      </c>
      <c r="F1139" s="12" t="s">
        <v>31</v>
      </c>
      <c r="G1139" s="13">
        <v>44866</v>
      </c>
      <c r="H1139" s="11" t="s">
        <v>18</v>
      </c>
      <c r="I1139" s="11" t="s">
        <v>18</v>
      </c>
      <c r="J1139" s="11" t="s">
        <v>18</v>
      </c>
      <c r="K1139" s="11" t="s">
        <v>19</v>
      </c>
      <c r="L1139" s="11" t="s">
        <v>19</v>
      </c>
      <c r="M1139" s="11" t="s">
        <v>19</v>
      </c>
      <c r="N1139" s="11" t="s">
        <v>19</v>
      </c>
      <c r="O1139" s="11" t="s">
        <v>360</v>
      </c>
      <c r="P1139" s="11" t="s">
        <v>361</v>
      </c>
      <c r="Q1139" s="11" t="s">
        <v>633</v>
      </c>
      <c r="R1139" s="11" t="s">
        <v>64</v>
      </c>
      <c r="S1139" s="20">
        <v>40</v>
      </c>
      <c r="T1139" s="11" t="s">
        <v>740</v>
      </c>
      <c r="U1139" s="11" t="s">
        <v>22</v>
      </c>
      <c r="V1139" s="11" t="s">
        <v>22</v>
      </c>
      <c r="W1139" s="11" t="s">
        <v>23</v>
      </c>
      <c r="X1139" s="11" t="s">
        <v>24</v>
      </c>
      <c r="Y1139">
        <v>465</v>
      </c>
      <c r="Z1139" t="e">
        <f t="shared" si="38"/>
        <v>#REF!</v>
      </c>
    </row>
    <row r="1140" spans="1:26" x14ac:dyDescent="0.35">
      <c r="A1140" s="24" t="str">
        <f>+IF(B1140&lt;&gt;'Terminal Handling Charge'!$B$3,"",IF(COUNTIF(B:B,B1140)&gt;0,COUNTIF(B$3:B1140,B1140),""))</f>
        <v/>
      </c>
      <c r="B1140" s="24" t="str">
        <f t="shared" si="37"/>
        <v>Terminal Handling Charge - DestinationSpain</v>
      </c>
      <c r="C1140" s="24" t="s">
        <v>669</v>
      </c>
      <c r="D1140" s="24" t="s">
        <v>747</v>
      </c>
      <c r="E1140" s="1" t="s">
        <v>753</v>
      </c>
      <c r="F1140" s="12" t="s">
        <v>31</v>
      </c>
      <c r="G1140" s="13">
        <v>44866</v>
      </c>
      <c r="H1140" s="11" t="s">
        <v>18</v>
      </c>
      <c r="I1140" s="11" t="s">
        <v>18</v>
      </c>
      <c r="J1140" s="11" t="s">
        <v>18</v>
      </c>
      <c r="K1140" s="11" t="s">
        <v>19</v>
      </c>
      <c r="L1140" s="11" t="s">
        <v>19</v>
      </c>
      <c r="M1140" s="11" t="s">
        <v>19</v>
      </c>
      <c r="N1140" s="11" t="s">
        <v>19</v>
      </c>
      <c r="O1140" s="11" t="s">
        <v>600</v>
      </c>
      <c r="P1140" s="11" t="s">
        <v>601</v>
      </c>
      <c r="Q1140" s="11" t="s">
        <v>669</v>
      </c>
      <c r="R1140" s="11" t="s">
        <v>30</v>
      </c>
      <c r="S1140" s="20" t="s">
        <v>30</v>
      </c>
      <c r="T1140" s="11" t="s">
        <v>21</v>
      </c>
      <c r="U1140" s="11" t="s">
        <v>22</v>
      </c>
      <c r="V1140" s="11" t="s">
        <v>22</v>
      </c>
      <c r="W1140" s="11" t="s">
        <v>23</v>
      </c>
      <c r="X1140" s="11" t="s">
        <v>31</v>
      </c>
      <c r="Y1140">
        <v>245</v>
      </c>
      <c r="Z1140" t="e">
        <f t="shared" si="38"/>
        <v>#REF!</v>
      </c>
    </row>
    <row r="1141" spans="1:26" x14ac:dyDescent="0.35">
      <c r="A1141" s="24" t="str">
        <f>+IF(B1141&lt;&gt;'Terminal Handling Charge'!$B$3,"",IF(COUNTIF(B:B,B1141)&gt;0,COUNTIF(B$3:B1141,B1141),""))</f>
        <v/>
      </c>
      <c r="B1141" s="24" t="str">
        <f t="shared" si="37"/>
        <v>Terminal Handling Charge - DestinationSpain</v>
      </c>
      <c r="C1141" s="24" t="s">
        <v>669</v>
      </c>
      <c r="D1141" s="24" t="s">
        <v>747</v>
      </c>
      <c r="E1141" s="1" t="s">
        <v>753</v>
      </c>
      <c r="F1141" s="12" t="s">
        <v>31</v>
      </c>
      <c r="G1141" s="13">
        <v>44866</v>
      </c>
      <c r="H1141" s="11" t="s">
        <v>18</v>
      </c>
      <c r="I1141" s="11" t="s">
        <v>18</v>
      </c>
      <c r="J1141" s="11" t="s">
        <v>18</v>
      </c>
      <c r="K1141" s="11" t="s">
        <v>19</v>
      </c>
      <c r="L1141" s="11" t="s">
        <v>19</v>
      </c>
      <c r="M1141" s="11" t="s">
        <v>19</v>
      </c>
      <c r="N1141" s="11" t="s">
        <v>19</v>
      </c>
      <c r="O1141" s="11" t="s">
        <v>600</v>
      </c>
      <c r="P1141" s="11" t="s">
        <v>601</v>
      </c>
      <c r="Q1141" s="11" t="s">
        <v>669</v>
      </c>
      <c r="R1141" s="11" t="s">
        <v>27</v>
      </c>
      <c r="S1141" s="20" t="s">
        <v>27</v>
      </c>
      <c r="T1141" s="11" t="s">
        <v>28</v>
      </c>
      <c r="U1141" s="11" t="s">
        <v>22</v>
      </c>
      <c r="V1141" s="11" t="s">
        <v>22</v>
      </c>
      <c r="W1141" s="11" t="s">
        <v>23</v>
      </c>
      <c r="X1141" s="11" t="s">
        <v>31</v>
      </c>
      <c r="Y1141">
        <v>340</v>
      </c>
      <c r="Z1141" t="e">
        <f t="shared" si="38"/>
        <v>#REF!</v>
      </c>
    </row>
    <row r="1142" spans="1:26" x14ac:dyDescent="0.35">
      <c r="A1142" s="24" t="str">
        <f>+IF(B1142&lt;&gt;'Terminal Handling Charge'!$B$3,"",IF(COUNTIF(B:B,B1142)&gt;0,COUNTIF(B$3:B1142,B1142),""))</f>
        <v/>
      </c>
      <c r="B1142" s="24" t="str">
        <f t="shared" si="37"/>
        <v>Terminal Handling Charge - DestinationChile</v>
      </c>
      <c r="C1142" s="24" t="s">
        <v>724</v>
      </c>
      <c r="D1142" s="24" t="s">
        <v>747</v>
      </c>
      <c r="E1142" s="1" t="s">
        <v>227</v>
      </c>
      <c r="F1142" s="12" t="s">
        <v>757</v>
      </c>
      <c r="G1142" s="13">
        <v>44866</v>
      </c>
      <c r="H1142" s="11" t="s">
        <v>18</v>
      </c>
      <c r="I1142" s="11" t="s">
        <v>18</v>
      </c>
      <c r="J1142" s="11" t="s">
        <v>18</v>
      </c>
      <c r="K1142" s="11" t="s">
        <v>19</v>
      </c>
      <c r="L1142" s="11" t="s">
        <v>19</v>
      </c>
      <c r="M1142" s="11" t="s">
        <v>19</v>
      </c>
      <c r="N1142" s="11" t="s">
        <v>19</v>
      </c>
      <c r="O1142" s="11" t="s">
        <v>547</v>
      </c>
      <c r="P1142" s="11" t="s">
        <v>548</v>
      </c>
      <c r="Q1142" s="11" t="s">
        <v>724</v>
      </c>
      <c r="R1142" s="11" t="s">
        <v>30</v>
      </c>
      <c r="S1142" s="20" t="s">
        <v>30</v>
      </c>
      <c r="T1142" s="11" t="s">
        <v>21</v>
      </c>
      <c r="U1142" s="11" t="s">
        <v>22</v>
      </c>
      <c r="V1142" s="11" t="s">
        <v>22</v>
      </c>
      <c r="W1142" s="11" t="s">
        <v>23</v>
      </c>
      <c r="X1142" s="11" t="s">
        <v>24</v>
      </c>
      <c r="Y1142">
        <v>140</v>
      </c>
      <c r="Z1142" t="e">
        <f t="shared" si="38"/>
        <v>#REF!</v>
      </c>
    </row>
    <row r="1143" spans="1:26" x14ac:dyDescent="0.35">
      <c r="A1143" s="24" t="str">
        <f>+IF(B1143&lt;&gt;'Terminal Handling Charge'!$B$3,"",IF(COUNTIF(B:B,B1143)&gt;0,COUNTIF(B$3:B1143,B1143),""))</f>
        <v/>
      </c>
      <c r="B1143" s="24" t="str">
        <f t="shared" si="37"/>
        <v>Terminal Handling Charge - DestinationChile</v>
      </c>
      <c r="C1143" s="24" t="s">
        <v>724</v>
      </c>
      <c r="D1143" s="24" t="s">
        <v>747</v>
      </c>
      <c r="E1143" s="1" t="s">
        <v>227</v>
      </c>
      <c r="F1143" s="12" t="s">
        <v>757</v>
      </c>
      <c r="G1143" s="13">
        <v>44866</v>
      </c>
      <c r="H1143" s="11" t="s">
        <v>18</v>
      </c>
      <c r="I1143" s="11" t="s">
        <v>18</v>
      </c>
      <c r="J1143" s="11" t="s">
        <v>18</v>
      </c>
      <c r="K1143" s="11" t="s">
        <v>19</v>
      </c>
      <c r="L1143" s="11" t="s">
        <v>19</v>
      </c>
      <c r="M1143" s="11" t="s">
        <v>19</v>
      </c>
      <c r="N1143" s="11" t="s">
        <v>19</v>
      </c>
      <c r="O1143" s="11" t="s">
        <v>547</v>
      </c>
      <c r="P1143" s="11" t="s">
        <v>548</v>
      </c>
      <c r="Q1143" s="11" t="s">
        <v>724</v>
      </c>
      <c r="R1143" s="11" t="s">
        <v>27</v>
      </c>
      <c r="S1143" s="20" t="s">
        <v>27</v>
      </c>
      <c r="T1143" s="11" t="s">
        <v>28</v>
      </c>
      <c r="U1143" s="11" t="s">
        <v>22</v>
      </c>
      <c r="V1143" s="11" t="s">
        <v>22</v>
      </c>
      <c r="W1143" s="11" t="s">
        <v>23</v>
      </c>
      <c r="X1143" s="11" t="s">
        <v>24</v>
      </c>
      <c r="Y1143">
        <v>270</v>
      </c>
      <c r="Z1143" t="e">
        <f t="shared" si="38"/>
        <v>#REF!</v>
      </c>
    </row>
    <row r="1144" spans="1:26" x14ac:dyDescent="0.35">
      <c r="A1144" s="24" t="str">
        <f>+IF(B1144&lt;&gt;'Terminal Handling Charge'!$B$3,"",IF(COUNTIF(B:B,B1144)&gt;0,COUNTIF(B$3:B1144,B1144),""))</f>
        <v/>
      </c>
      <c r="B1144" s="24" t="str">
        <f t="shared" si="37"/>
        <v>Terminal Handling Charge - DestinationBelgium</v>
      </c>
      <c r="C1144" s="24" t="s">
        <v>718</v>
      </c>
      <c r="D1144" s="24" t="s">
        <v>747</v>
      </c>
      <c r="E1144" s="1" t="s">
        <v>752</v>
      </c>
      <c r="F1144" s="12" t="s">
        <v>31</v>
      </c>
      <c r="G1144" s="13">
        <v>44866</v>
      </c>
      <c r="H1144" s="11" t="s">
        <v>18</v>
      </c>
      <c r="I1144" s="11" t="s">
        <v>18</v>
      </c>
      <c r="J1144" s="11" t="s">
        <v>18</v>
      </c>
      <c r="K1144" s="11" t="s">
        <v>19</v>
      </c>
      <c r="L1144" s="11" t="s">
        <v>19</v>
      </c>
      <c r="M1144" s="11" t="s">
        <v>19</v>
      </c>
      <c r="N1144" s="11" t="s">
        <v>19</v>
      </c>
      <c r="O1144" s="11" t="s">
        <v>244</v>
      </c>
      <c r="P1144" s="11" t="s">
        <v>245</v>
      </c>
      <c r="Q1144" s="11" t="s">
        <v>718</v>
      </c>
      <c r="R1144" s="11" t="s">
        <v>30</v>
      </c>
      <c r="S1144" s="20" t="s">
        <v>30</v>
      </c>
      <c r="T1144" s="11" t="s">
        <v>21</v>
      </c>
      <c r="U1144" s="11" t="s">
        <v>22</v>
      </c>
      <c r="V1144" s="11" t="s">
        <v>22</v>
      </c>
      <c r="W1144" s="11" t="s">
        <v>23</v>
      </c>
      <c r="X1144" s="11" t="s">
        <v>31</v>
      </c>
      <c r="Y1144">
        <v>230</v>
      </c>
      <c r="Z1144" t="e">
        <f t="shared" si="38"/>
        <v>#REF!</v>
      </c>
    </row>
    <row r="1145" spans="1:26" x14ac:dyDescent="0.35">
      <c r="A1145" s="24" t="str">
        <f>+IF(B1145&lt;&gt;'Terminal Handling Charge'!$B$3,"",IF(COUNTIF(B:B,B1145)&gt;0,COUNTIF(B$3:B1145,B1145),""))</f>
        <v/>
      </c>
      <c r="B1145" s="24" t="str">
        <f t="shared" si="37"/>
        <v>Terminal Handling Charge - DestinationBelgium</v>
      </c>
      <c r="C1145" s="24" t="s">
        <v>718</v>
      </c>
      <c r="D1145" s="24" t="s">
        <v>747</v>
      </c>
      <c r="E1145" s="1" t="s">
        <v>752</v>
      </c>
      <c r="F1145" s="12" t="s">
        <v>31</v>
      </c>
      <c r="G1145" s="13">
        <v>44866</v>
      </c>
      <c r="H1145" s="11" t="s">
        <v>18</v>
      </c>
      <c r="I1145" s="11" t="s">
        <v>18</v>
      </c>
      <c r="J1145" s="11" t="s">
        <v>18</v>
      </c>
      <c r="K1145" s="11" t="s">
        <v>19</v>
      </c>
      <c r="L1145" s="11" t="s">
        <v>19</v>
      </c>
      <c r="M1145" s="11" t="s">
        <v>555</v>
      </c>
      <c r="N1145" s="11" t="s">
        <v>556</v>
      </c>
      <c r="O1145" s="11" t="s">
        <v>244</v>
      </c>
      <c r="P1145" s="11" t="s">
        <v>245</v>
      </c>
      <c r="Q1145" s="11" t="s">
        <v>718</v>
      </c>
      <c r="R1145" s="11" t="s">
        <v>30</v>
      </c>
      <c r="S1145" s="20" t="s">
        <v>30</v>
      </c>
      <c r="T1145" s="11" t="s">
        <v>21</v>
      </c>
      <c r="U1145" s="11" t="s">
        <v>22</v>
      </c>
      <c r="V1145" s="11" t="s">
        <v>22</v>
      </c>
      <c r="W1145" s="11" t="s">
        <v>23</v>
      </c>
      <c r="X1145" s="11" t="s">
        <v>31</v>
      </c>
      <c r="Y1145">
        <v>230</v>
      </c>
      <c r="Z1145" t="e">
        <f t="shared" si="38"/>
        <v>#REF!</v>
      </c>
    </row>
    <row r="1146" spans="1:26" x14ac:dyDescent="0.35">
      <c r="A1146" s="24" t="str">
        <f>+IF(B1146&lt;&gt;'Terminal Handling Charge'!$B$3,"",IF(COUNTIF(B:B,B1146)&gt;0,COUNTIF(B$3:B1146,B1146),""))</f>
        <v/>
      </c>
      <c r="B1146" s="24" t="str">
        <f t="shared" si="37"/>
        <v>Terminal Handling Charge - DestinationBelgium</v>
      </c>
      <c r="C1146" s="24" t="s">
        <v>718</v>
      </c>
      <c r="D1146" s="24" t="s">
        <v>747</v>
      </c>
      <c r="E1146" s="1" t="s">
        <v>752</v>
      </c>
      <c r="F1146" s="12" t="s">
        <v>31</v>
      </c>
      <c r="G1146" s="13">
        <v>44866</v>
      </c>
      <c r="H1146" s="11" t="s">
        <v>18</v>
      </c>
      <c r="I1146" s="11" t="s">
        <v>18</v>
      </c>
      <c r="J1146" s="11" t="s">
        <v>18</v>
      </c>
      <c r="K1146" s="11" t="s">
        <v>19</v>
      </c>
      <c r="L1146" s="11" t="s">
        <v>19</v>
      </c>
      <c r="M1146" s="11" t="s">
        <v>555</v>
      </c>
      <c r="N1146" s="11" t="s">
        <v>556</v>
      </c>
      <c r="O1146" s="11" t="s">
        <v>244</v>
      </c>
      <c r="P1146" s="11" t="s">
        <v>245</v>
      </c>
      <c r="Q1146" s="11" t="s">
        <v>718</v>
      </c>
      <c r="R1146" s="11" t="s">
        <v>27</v>
      </c>
      <c r="S1146" s="20" t="s">
        <v>27</v>
      </c>
      <c r="T1146" s="11" t="s">
        <v>28</v>
      </c>
      <c r="U1146" s="11" t="s">
        <v>22</v>
      </c>
      <c r="V1146" s="11" t="s">
        <v>22</v>
      </c>
      <c r="W1146" s="11" t="s">
        <v>23</v>
      </c>
      <c r="X1146" s="11" t="s">
        <v>31</v>
      </c>
      <c r="Y1146">
        <v>350</v>
      </c>
      <c r="Z1146" t="e">
        <f t="shared" si="38"/>
        <v>#REF!</v>
      </c>
    </row>
    <row r="1147" spans="1:26" x14ac:dyDescent="0.35">
      <c r="A1147" s="24" t="str">
        <f>+IF(B1147&lt;&gt;'Terminal Handling Charge'!$B$3,"",IF(COUNTIF(B:B,B1147)&gt;0,COUNTIF(B$3:B1147,B1147),""))</f>
        <v/>
      </c>
      <c r="B1147" s="24" t="str">
        <f t="shared" si="37"/>
        <v>Terminal Handling Charge - DestinationBelgium</v>
      </c>
      <c r="C1147" s="24" t="s">
        <v>718</v>
      </c>
      <c r="D1147" s="24" t="s">
        <v>747</v>
      </c>
      <c r="E1147" s="1" t="s">
        <v>752</v>
      </c>
      <c r="F1147" s="12" t="s">
        <v>31</v>
      </c>
      <c r="G1147" s="13">
        <v>44866</v>
      </c>
      <c r="H1147" s="11" t="s">
        <v>18</v>
      </c>
      <c r="I1147" s="11" t="s">
        <v>18</v>
      </c>
      <c r="J1147" s="11" t="s">
        <v>18</v>
      </c>
      <c r="K1147" s="11" t="s">
        <v>19</v>
      </c>
      <c r="L1147" s="11" t="s">
        <v>19</v>
      </c>
      <c r="M1147" s="11" t="s">
        <v>203</v>
      </c>
      <c r="N1147" s="11" t="s">
        <v>204</v>
      </c>
      <c r="O1147" s="11" t="s">
        <v>244</v>
      </c>
      <c r="P1147" s="11" t="s">
        <v>245</v>
      </c>
      <c r="Q1147" s="11" t="s">
        <v>718</v>
      </c>
      <c r="R1147" s="11" t="s">
        <v>27</v>
      </c>
      <c r="S1147" s="20" t="s">
        <v>27</v>
      </c>
      <c r="T1147" s="11" t="s">
        <v>28</v>
      </c>
      <c r="U1147" s="11" t="s">
        <v>22</v>
      </c>
      <c r="V1147" s="11" t="s">
        <v>22</v>
      </c>
      <c r="W1147" s="11" t="s">
        <v>23</v>
      </c>
      <c r="X1147" s="11" t="s">
        <v>31</v>
      </c>
      <c r="Y1147">
        <v>350</v>
      </c>
      <c r="Z1147" t="e">
        <f t="shared" si="38"/>
        <v>#REF!</v>
      </c>
    </row>
    <row r="1148" spans="1:26" x14ac:dyDescent="0.35">
      <c r="A1148" s="24" t="str">
        <f>+IF(B1148&lt;&gt;'Terminal Handling Charge'!$B$3,"",IF(COUNTIF(B:B,B1148)&gt;0,COUNTIF(B$3:B1148,B1148),""))</f>
        <v/>
      </c>
      <c r="B1148" s="24" t="str">
        <f t="shared" si="37"/>
        <v>Terminal Handling Charge - DestinationChile</v>
      </c>
      <c r="C1148" s="24" t="s">
        <v>724</v>
      </c>
      <c r="D1148" s="24" t="s">
        <v>747</v>
      </c>
      <c r="E1148" s="1" t="s">
        <v>227</v>
      </c>
      <c r="F1148" s="12" t="s">
        <v>757</v>
      </c>
      <c r="G1148" s="13">
        <v>44866</v>
      </c>
      <c r="H1148" s="11" t="s">
        <v>18</v>
      </c>
      <c r="I1148" s="11" t="s">
        <v>18</v>
      </c>
      <c r="J1148" s="11" t="s">
        <v>18</v>
      </c>
      <c r="K1148" s="11" t="s">
        <v>19</v>
      </c>
      <c r="L1148" s="11" t="s">
        <v>19</v>
      </c>
      <c r="M1148" s="11" t="s">
        <v>19</v>
      </c>
      <c r="N1148" s="11" t="s">
        <v>19</v>
      </c>
      <c r="O1148" s="11" t="s">
        <v>376</v>
      </c>
      <c r="P1148" s="11" t="s">
        <v>377</v>
      </c>
      <c r="Q1148" s="11" t="s">
        <v>724</v>
      </c>
      <c r="R1148" s="11" t="s">
        <v>30</v>
      </c>
      <c r="S1148" s="20" t="s">
        <v>30</v>
      </c>
      <c r="T1148" s="11" t="s">
        <v>21</v>
      </c>
      <c r="U1148" s="11" t="s">
        <v>22</v>
      </c>
      <c r="V1148" s="11" t="s">
        <v>22</v>
      </c>
      <c r="W1148" s="11" t="s">
        <v>23</v>
      </c>
      <c r="X1148" s="11" t="s">
        <v>24</v>
      </c>
      <c r="Y1148">
        <v>140</v>
      </c>
      <c r="Z1148" t="e">
        <f t="shared" si="38"/>
        <v>#REF!</v>
      </c>
    </row>
    <row r="1149" spans="1:26" x14ac:dyDescent="0.35">
      <c r="A1149" s="24" t="str">
        <f>+IF(B1149&lt;&gt;'Terminal Handling Charge'!$B$3,"",IF(COUNTIF(B:B,B1149)&gt;0,COUNTIF(B$3:B1149,B1149),""))</f>
        <v/>
      </c>
      <c r="B1149" s="24" t="str">
        <f t="shared" si="37"/>
        <v>Terminal Handling Charge - DestinationChile</v>
      </c>
      <c r="C1149" s="24" t="s">
        <v>724</v>
      </c>
      <c r="D1149" s="24" t="s">
        <v>747</v>
      </c>
      <c r="E1149" s="1" t="s">
        <v>227</v>
      </c>
      <c r="F1149" s="12" t="s">
        <v>757</v>
      </c>
      <c r="G1149" s="13">
        <v>44866</v>
      </c>
      <c r="H1149" s="11" t="s">
        <v>18</v>
      </c>
      <c r="I1149" s="11" t="s">
        <v>18</v>
      </c>
      <c r="J1149" s="11" t="s">
        <v>18</v>
      </c>
      <c r="K1149" s="11" t="s">
        <v>19</v>
      </c>
      <c r="L1149" s="11" t="s">
        <v>19</v>
      </c>
      <c r="M1149" s="11" t="s">
        <v>19</v>
      </c>
      <c r="N1149" s="11" t="s">
        <v>19</v>
      </c>
      <c r="O1149" s="11" t="s">
        <v>376</v>
      </c>
      <c r="P1149" s="11" t="s">
        <v>377</v>
      </c>
      <c r="Q1149" s="11" t="s">
        <v>724</v>
      </c>
      <c r="R1149" s="11" t="s">
        <v>27</v>
      </c>
      <c r="S1149" s="20" t="s">
        <v>27</v>
      </c>
      <c r="T1149" s="11" t="s">
        <v>28</v>
      </c>
      <c r="U1149" s="11" t="s">
        <v>22</v>
      </c>
      <c r="V1149" s="11" t="s">
        <v>22</v>
      </c>
      <c r="W1149" s="11" t="s">
        <v>23</v>
      </c>
      <c r="X1149" s="11" t="s">
        <v>24</v>
      </c>
      <c r="Y1149">
        <v>270</v>
      </c>
      <c r="Z1149" t="e">
        <f t="shared" si="38"/>
        <v>#REF!</v>
      </c>
    </row>
    <row r="1150" spans="1:26" x14ac:dyDescent="0.35">
      <c r="A1150" s="24" t="str">
        <f>+IF(B1150&lt;&gt;'Terminal Handling Charge'!$B$3,"",IF(COUNTIF(B:B,B1150)&gt;0,COUNTIF(B$3:B1150,B1150),""))</f>
        <v/>
      </c>
      <c r="B1150" s="24" t="str">
        <f t="shared" si="37"/>
        <v>Terminal Handling Charge - DestinationNetherlands</v>
      </c>
      <c r="C1150" s="24" t="s">
        <v>693</v>
      </c>
      <c r="D1150" s="24" t="s">
        <v>747</v>
      </c>
      <c r="E1150" s="1" t="s">
        <v>752</v>
      </c>
      <c r="F1150" s="12" t="s">
        <v>31</v>
      </c>
      <c r="G1150" s="13">
        <v>44866</v>
      </c>
      <c r="H1150" s="11" t="s">
        <v>18</v>
      </c>
      <c r="I1150" s="11" t="s">
        <v>18</v>
      </c>
      <c r="J1150" s="11" t="s">
        <v>18</v>
      </c>
      <c r="K1150" s="11" t="s">
        <v>19</v>
      </c>
      <c r="L1150" s="11" t="s">
        <v>19</v>
      </c>
      <c r="M1150" s="11" t="s">
        <v>19</v>
      </c>
      <c r="N1150" s="11" t="s">
        <v>19</v>
      </c>
      <c r="O1150" s="11" t="s">
        <v>352</v>
      </c>
      <c r="P1150" s="11" t="s">
        <v>353</v>
      </c>
      <c r="Q1150" s="11" t="s">
        <v>693</v>
      </c>
      <c r="R1150" s="11" t="s">
        <v>30</v>
      </c>
      <c r="S1150" s="20" t="s">
        <v>30</v>
      </c>
      <c r="T1150" s="11" t="s">
        <v>21</v>
      </c>
      <c r="U1150" s="11" t="s">
        <v>22</v>
      </c>
      <c r="V1150" s="11" t="s">
        <v>22</v>
      </c>
      <c r="W1150" s="11" t="s">
        <v>23</v>
      </c>
      <c r="X1150" s="11" t="s">
        <v>31</v>
      </c>
      <c r="Y1150">
        <v>250</v>
      </c>
      <c r="Z1150" t="e">
        <f t="shared" si="38"/>
        <v>#REF!</v>
      </c>
    </row>
    <row r="1151" spans="1:26" x14ac:dyDescent="0.35">
      <c r="A1151" s="24" t="str">
        <f>+IF(B1151&lt;&gt;'Terminal Handling Charge'!$B$3,"",IF(COUNTIF(B:B,B1151)&gt;0,COUNTIF(B$3:B1151,B1151),""))</f>
        <v/>
      </c>
      <c r="B1151" s="24" t="str">
        <f t="shared" si="37"/>
        <v>Terminal Handling Charge - DestinationNetherlands</v>
      </c>
      <c r="C1151" s="24" t="s">
        <v>693</v>
      </c>
      <c r="D1151" s="24" t="s">
        <v>747</v>
      </c>
      <c r="E1151" s="1" t="s">
        <v>752</v>
      </c>
      <c r="F1151" s="12" t="s">
        <v>31</v>
      </c>
      <c r="G1151" s="13">
        <v>44866</v>
      </c>
      <c r="H1151" s="11" t="s">
        <v>18</v>
      </c>
      <c r="I1151" s="11" t="s">
        <v>18</v>
      </c>
      <c r="J1151" s="11" t="s">
        <v>18</v>
      </c>
      <c r="K1151" s="11" t="s">
        <v>19</v>
      </c>
      <c r="L1151" s="11" t="s">
        <v>19</v>
      </c>
      <c r="M1151" s="11" t="s">
        <v>19</v>
      </c>
      <c r="N1151" s="11" t="s">
        <v>19</v>
      </c>
      <c r="O1151" s="11" t="s">
        <v>352</v>
      </c>
      <c r="P1151" s="11" t="s">
        <v>353</v>
      </c>
      <c r="Q1151" s="11" t="s">
        <v>693</v>
      </c>
      <c r="R1151" s="11" t="s">
        <v>27</v>
      </c>
      <c r="S1151" s="20" t="s">
        <v>27</v>
      </c>
      <c r="T1151" s="11" t="s">
        <v>28</v>
      </c>
      <c r="U1151" s="11" t="s">
        <v>22</v>
      </c>
      <c r="V1151" s="11" t="s">
        <v>22</v>
      </c>
      <c r="W1151" s="11" t="s">
        <v>23</v>
      </c>
      <c r="X1151" s="11" t="s">
        <v>31</v>
      </c>
      <c r="Y1151">
        <v>350</v>
      </c>
      <c r="Z1151" t="e">
        <f t="shared" si="38"/>
        <v>#REF!</v>
      </c>
    </row>
    <row r="1152" spans="1:26" x14ac:dyDescent="0.35">
      <c r="A1152" s="24" t="str">
        <f>+IF(B1152&lt;&gt;'Terminal Handling Charge'!$B$3,"",IF(COUNTIF(B:B,B1152)&gt;0,COUNTIF(B$3:B1152,B1152),""))</f>
        <v/>
      </c>
      <c r="B1152" s="24" t="str">
        <f t="shared" si="37"/>
        <v>Terminal Handling Charge - DestinationTurkey</v>
      </c>
      <c r="C1152" s="30" t="s">
        <v>621</v>
      </c>
      <c r="D1152" s="24" t="s">
        <v>747</v>
      </c>
      <c r="E1152" s="24" t="s">
        <v>17</v>
      </c>
      <c r="F1152" s="12" t="s">
        <v>31</v>
      </c>
      <c r="G1152" s="13">
        <v>44866</v>
      </c>
      <c r="H1152" s="11" t="s">
        <v>18</v>
      </c>
      <c r="I1152" s="11" t="s">
        <v>18</v>
      </c>
      <c r="J1152" s="11" t="s">
        <v>18</v>
      </c>
      <c r="K1152" s="11" t="s">
        <v>19</v>
      </c>
      <c r="L1152" s="11" t="s">
        <v>19</v>
      </c>
      <c r="M1152" s="11" t="s">
        <v>19</v>
      </c>
      <c r="N1152" s="11" t="s">
        <v>19</v>
      </c>
      <c r="O1152" s="11" t="s">
        <v>225</v>
      </c>
      <c r="P1152" s="11" t="s">
        <v>226</v>
      </c>
      <c r="Q1152" s="11" t="s">
        <v>621</v>
      </c>
      <c r="R1152" s="11" t="s">
        <v>30</v>
      </c>
      <c r="S1152" s="11" t="s">
        <v>30</v>
      </c>
      <c r="T1152" s="11" t="s">
        <v>34</v>
      </c>
      <c r="U1152" s="11" t="s">
        <v>22</v>
      </c>
      <c r="V1152" s="11" t="s">
        <v>22</v>
      </c>
      <c r="W1152" s="11" t="s">
        <v>23</v>
      </c>
      <c r="X1152" s="11" t="s">
        <v>24</v>
      </c>
      <c r="Y1152">
        <v>490</v>
      </c>
      <c r="Z1152" t="e">
        <f t="shared" si="38"/>
        <v>#REF!</v>
      </c>
    </row>
    <row r="1153" spans="1:26" x14ac:dyDescent="0.35">
      <c r="A1153" s="24" t="str">
        <f>+IF(B1153&lt;&gt;'Terminal Handling Charge'!$B$3,"",IF(COUNTIF(B:B,B1153)&gt;0,COUNTIF(B$3:B1153,B1153),""))</f>
        <v/>
      </c>
      <c r="B1153" s="24" t="str">
        <f t="shared" si="37"/>
        <v>Terminal Handling Charge - DestinationTurkey</v>
      </c>
      <c r="C1153" s="30" t="s">
        <v>621</v>
      </c>
      <c r="D1153" s="24" t="s">
        <v>747</v>
      </c>
      <c r="E1153" s="24" t="s">
        <v>17</v>
      </c>
      <c r="F1153" s="12" t="s">
        <v>31</v>
      </c>
      <c r="G1153" s="13">
        <v>44866</v>
      </c>
      <c r="H1153" s="11" t="s">
        <v>18</v>
      </c>
      <c r="I1153" s="11" t="s">
        <v>18</v>
      </c>
      <c r="J1153" s="11" t="s">
        <v>18</v>
      </c>
      <c r="K1153" s="11" t="s">
        <v>19</v>
      </c>
      <c r="L1153" s="11" t="s">
        <v>19</v>
      </c>
      <c r="M1153" s="11" t="s">
        <v>19</v>
      </c>
      <c r="N1153" s="11" t="s">
        <v>19</v>
      </c>
      <c r="O1153" s="11" t="s">
        <v>225</v>
      </c>
      <c r="P1153" s="11" t="s">
        <v>226</v>
      </c>
      <c r="Q1153" s="11" t="s">
        <v>621</v>
      </c>
      <c r="R1153" s="11" t="s">
        <v>27</v>
      </c>
      <c r="S1153" s="11" t="s">
        <v>27</v>
      </c>
      <c r="T1153" s="11" t="s">
        <v>34</v>
      </c>
      <c r="U1153" s="11" t="s">
        <v>22</v>
      </c>
      <c r="V1153" s="11" t="s">
        <v>22</v>
      </c>
      <c r="W1153" s="11" t="s">
        <v>23</v>
      </c>
      <c r="X1153" s="11" t="s">
        <v>24</v>
      </c>
      <c r="Y1153">
        <v>490</v>
      </c>
      <c r="Z1153" t="e">
        <f t="shared" si="38"/>
        <v>#REF!</v>
      </c>
    </row>
    <row r="1154" spans="1:26" x14ac:dyDescent="0.35">
      <c r="A1154" s="24" t="str">
        <f>+IF(B1154&lt;&gt;'Terminal Handling Charge'!$B$3,"",IF(COUNTIF(B:B,B1154)&gt;0,COUNTIF(B$3:B1154,B1154),""))</f>
        <v/>
      </c>
      <c r="B1154" s="24" t="str">
        <f t="shared" si="37"/>
        <v>Terminal Handling Charge - DestinationTurkey</v>
      </c>
      <c r="C1154" s="30" t="s">
        <v>621</v>
      </c>
      <c r="D1154" s="24" t="s">
        <v>747</v>
      </c>
      <c r="E1154" s="24" t="s">
        <v>17</v>
      </c>
      <c r="F1154" s="12" t="s">
        <v>31</v>
      </c>
      <c r="G1154" s="13">
        <v>44866</v>
      </c>
      <c r="H1154" s="11" t="s">
        <v>18</v>
      </c>
      <c r="I1154" s="11" t="s">
        <v>18</v>
      </c>
      <c r="J1154" s="11" t="s">
        <v>18</v>
      </c>
      <c r="K1154" s="11" t="s">
        <v>19</v>
      </c>
      <c r="L1154" s="11" t="s">
        <v>19</v>
      </c>
      <c r="M1154" s="11" t="s">
        <v>19</v>
      </c>
      <c r="N1154" s="11" t="s">
        <v>19</v>
      </c>
      <c r="O1154" s="11" t="s">
        <v>225</v>
      </c>
      <c r="P1154" s="11" t="s">
        <v>226</v>
      </c>
      <c r="Q1154" s="11" t="s">
        <v>621</v>
      </c>
      <c r="R1154" s="11" t="s">
        <v>30</v>
      </c>
      <c r="S1154" s="11" t="s">
        <v>30</v>
      </c>
      <c r="T1154" s="11" t="s">
        <v>21</v>
      </c>
      <c r="U1154" s="11" t="s">
        <v>22</v>
      </c>
      <c r="V1154" s="11" t="s">
        <v>22</v>
      </c>
      <c r="W1154" s="11" t="s">
        <v>23</v>
      </c>
      <c r="X1154" s="11" t="s">
        <v>24</v>
      </c>
      <c r="Y1154">
        <v>385</v>
      </c>
      <c r="Z1154" t="e">
        <f t="shared" si="38"/>
        <v>#REF!</v>
      </c>
    </row>
    <row r="1155" spans="1:26" x14ac:dyDescent="0.35">
      <c r="A1155" s="24" t="str">
        <f>+IF(B1155&lt;&gt;'Terminal Handling Charge'!$B$3,"",IF(COUNTIF(B:B,B1155)&gt;0,COUNTIF(B$3:B1155,B1155),""))</f>
        <v/>
      </c>
      <c r="B1155" s="24" t="str">
        <f t="shared" si="37"/>
        <v>Terminal Handling Charge - DestinationTurkey</v>
      </c>
      <c r="C1155" s="30" t="s">
        <v>621</v>
      </c>
      <c r="D1155" s="24" t="s">
        <v>747</v>
      </c>
      <c r="E1155" s="24" t="s">
        <v>17</v>
      </c>
      <c r="F1155" s="12" t="s">
        <v>31</v>
      </c>
      <c r="G1155" s="13">
        <v>44866</v>
      </c>
      <c r="H1155" s="11" t="s">
        <v>18</v>
      </c>
      <c r="I1155" s="11" t="s">
        <v>18</v>
      </c>
      <c r="J1155" s="11" t="s">
        <v>18</v>
      </c>
      <c r="K1155" s="11" t="s">
        <v>19</v>
      </c>
      <c r="L1155" s="11" t="s">
        <v>19</v>
      </c>
      <c r="M1155" s="11" t="s">
        <v>19</v>
      </c>
      <c r="N1155" s="11" t="s">
        <v>19</v>
      </c>
      <c r="O1155" s="11" t="s">
        <v>225</v>
      </c>
      <c r="P1155" s="11" t="s">
        <v>226</v>
      </c>
      <c r="Q1155" s="11" t="s">
        <v>621</v>
      </c>
      <c r="R1155" s="11" t="s">
        <v>27</v>
      </c>
      <c r="S1155" s="11" t="s">
        <v>27</v>
      </c>
      <c r="T1155" s="11" t="s">
        <v>28</v>
      </c>
      <c r="U1155" s="11" t="s">
        <v>22</v>
      </c>
      <c r="V1155" s="11" t="s">
        <v>22</v>
      </c>
      <c r="W1155" s="11" t="s">
        <v>23</v>
      </c>
      <c r="X1155" s="11" t="s">
        <v>24</v>
      </c>
      <c r="Y1155">
        <v>490</v>
      </c>
      <c r="Z1155" t="e">
        <f t="shared" si="38"/>
        <v>#REF!</v>
      </c>
    </row>
    <row r="1156" spans="1:26" x14ac:dyDescent="0.35">
      <c r="A1156" s="24" t="str">
        <f>+IF(B1156&lt;&gt;'Terminal Handling Charge'!$B$3,"",IF(COUNTIF(B:B,B1156)&gt;0,COUNTIF(B$3:B1156,B1156),""))</f>
        <v/>
      </c>
      <c r="B1156" s="24" t="str">
        <f t="shared" si="37"/>
        <v>Terminal Handling Charge - DestinationPanama</v>
      </c>
      <c r="C1156" s="24" t="s">
        <v>708</v>
      </c>
      <c r="D1156" s="24" t="s">
        <v>747</v>
      </c>
      <c r="E1156" s="1" t="s">
        <v>101</v>
      </c>
      <c r="F1156" s="12" t="s">
        <v>757</v>
      </c>
      <c r="G1156" s="13">
        <v>44866</v>
      </c>
      <c r="H1156" s="11" t="s">
        <v>18</v>
      </c>
      <c r="I1156" s="11" t="s">
        <v>18</v>
      </c>
      <c r="J1156" s="11" t="s">
        <v>18</v>
      </c>
      <c r="K1156" s="11" t="s">
        <v>19</v>
      </c>
      <c r="L1156" s="11" t="s">
        <v>19</v>
      </c>
      <c r="M1156" s="11" t="s">
        <v>19</v>
      </c>
      <c r="N1156" s="11" t="s">
        <v>19</v>
      </c>
      <c r="O1156" s="11" t="s">
        <v>501</v>
      </c>
      <c r="P1156" s="11" t="s">
        <v>502</v>
      </c>
      <c r="Q1156" s="11" t="s">
        <v>708</v>
      </c>
      <c r="R1156" s="11" t="s">
        <v>30</v>
      </c>
      <c r="S1156" s="20" t="s">
        <v>30</v>
      </c>
      <c r="T1156" s="11" t="s">
        <v>21</v>
      </c>
      <c r="U1156" s="11" t="s">
        <v>22</v>
      </c>
      <c r="V1156" s="11" t="s">
        <v>22</v>
      </c>
      <c r="W1156" s="11" t="s">
        <v>23</v>
      </c>
      <c r="X1156" s="11" t="s">
        <v>24</v>
      </c>
      <c r="Y1156">
        <v>235</v>
      </c>
      <c r="Z1156" t="e">
        <f t="shared" si="38"/>
        <v>#REF!</v>
      </c>
    </row>
    <row r="1157" spans="1:26" x14ac:dyDescent="0.35">
      <c r="A1157" s="24" t="str">
        <f>+IF(B1157&lt;&gt;'Terminal Handling Charge'!$B$3,"",IF(COUNTIF(B:B,B1157)&gt;0,COUNTIF(B$3:B1157,B1157),""))</f>
        <v/>
      </c>
      <c r="B1157" s="24" t="str">
        <f t="shared" si="37"/>
        <v>Terminal Handling Charge - DestinationPanama</v>
      </c>
      <c r="C1157" s="24" t="s">
        <v>708</v>
      </c>
      <c r="D1157" s="24" t="s">
        <v>747</v>
      </c>
      <c r="E1157" s="1" t="s">
        <v>101</v>
      </c>
      <c r="F1157" s="12" t="s">
        <v>757</v>
      </c>
      <c r="G1157" s="13">
        <v>44866</v>
      </c>
      <c r="H1157" s="11" t="s">
        <v>18</v>
      </c>
      <c r="I1157" s="11" t="s">
        <v>18</v>
      </c>
      <c r="J1157" s="11" t="s">
        <v>18</v>
      </c>
      <c r="K1157" s="11" t="s">
        <v>19</v>
      </c>
      <c r="L1157" s="11" t="s">
        <v>19</v>
      </c>
      <c r="M1157" s="11" t="s">
        <v>19</v>
      </c>
      <c r="N1157" s="11" t="s">
        <v>19</v>
      </c>
      <c r="O1157" s="11" t="s">
        <v>501</v>
      </c>
      <c r="P1157" s="11" t="s">
        <v>502</v>
      </c>
      <c r="Q1157" s="11" t="s">
        <v>708</v>
      </c>
      <c r="R1157" s="11" t="s">
        <v>27</v>
      </c>
      <c r="S1157" s="20" t="s">
        <v>27</v>
      </c>
      <c r="T1157" s="11" t="s">
        <v>28</v>
      </c>
      <c r="U1157" s="11" t="s">
        <v>22</v>
      </c>
      <c r="V1157" s="11" t="s">
        <v>22</v>
      </c>
      <c r="W1157" s="11" t="s">
        <v>23</v>
      </c>
      <c r="X1157" s="11" t="s">
        <v>24</v>
      </c>
      <c r="Y1157">
        <v>235</v>
      </c>
      <c r="Z1157" t="e">
        <f t="shared" si="38"/>
        <v>#REF!</v>
      </c>
    </row>
    <row r="1158" spans="1:26" x14ac:dyDescent="0.35">
      <c r="A1158" s="24" t="str">
        <f>+IF(B1158&lt;&gt;'Terminal Handling Charge'!$B$3,"",IF(COUNTIF(B:B,B1158)&gt;0,COUNTIF(B$3:B1158,B1158),""))</f>
        <v/>
      </c>
      <c r="B1158" s="24" t="str">
        <f t="shared" si="37"/>
        <v>Terminal Handling Charge - DestinationSpain</v>
      </c>
      <c r="C1158" s="24" t="s">
        <v>669</v>
      </c>
      <c r="D1158" s="24" t="s">
        <v>747</v>
      </c>
      <c r="E1158" s="1" t="s">
        <v>753</v>
      </c>
      <c r="F1158" s="12" t="s">
        <v>31</v>
      </c>
      <c r="G1158" s="13">
        <v>44866</v>
      </c>
      <c r="H1158" s="11" t="s">
        <v>18</v>
      </c>
      <c r="I1158" s="11" t="s">
        <v>18</v>
      </c>
      <c r="J1158" s="11" t="s">
        <v>18</v>
      </c>
      <c r="K1158" s="11" t="s">
        <v>19</v>
      </c>
      <c r="L1158" s="11" t="s">
        <v>19</v>
      </c>
      <c r="M1158" s="11" t="s">
        <v>19</v>
      </c>
      <c r="N1158" s="11" t="s">
        <v>19</v>
      </c>
      <c r="O1158" s="11" t="s">
        <v>515</v>
      </c>
      <c r="P1158" s="11" t="s">
        <v>516</v>
      </c>
      <c r="Q1158" s="11" t="s">
        <v>669</v>
      </c>
      <c r="R1158" s="11" t="s">
        <v>30</v>
      </c>
      <c r="S1158" s="20" t="s">
        <v>30</v>
      </c>
      <c r="T1158" s="11" t="s">
        <v>21</v>
      </c>
      <c r="U1158" s="11" t="s">
        <v>22</v>
      </c>
      <c r="V1158" s="11" t="s">
        <v>22</v>
      </c>
      <c r="W1158" s="11" t="s">
        <v>23</v>
      </c>
      <c r="X1158" s="11" t="s">
        <v>31</v>
      </c>
      <c r="Y1158">
        <v>245</v>
      </c>
      <c r="Z1158" t="e">
        <f t="shared" si="38"/>
        <v>#REF!</v>
      </c>
    </row>
    <row r="1159" spans="1:26" x14ac:dyDescent="0.35">
      <c r="A1159" s="24" t="str">
        <f>+IF(B1159&lt;&gt;'Terminal Handling Charge'!$B$3,"",IF(COUNTIF(B:B,B1159)&gt;0,COUNTIF(B$3:B1159,B1159),""))</f>
        <v/>
      </c>
      <c r="B1159" s="24" t="str">
        <f t="shared" si="37"/>
        <v>Terminal Handling Charge - DestinationSpain</v>
      </c>
      <c r="C1159" s="24" t="s">
        <v>669</v>
      </c>
      <c r="D1159" s="24" t="s">
        <v>747</v>
      </c>
      <c r="E1159" s="1" t="s">
        <v>753</v>
      </c>
      <c r="F1159" s="12" t="s">
        <v>31</v>
      </c>
      <c r="G1159" s="13">
        <v>44866</v>
      </c>
      <c r="H1159" s="11" t="s">
        <v>18</v>
      </c>
      <c r="I1159" s="11" t="s">
        <v>18</v>
      </c>
      <c r="J1159" s="11" t="s">
        <v>18</v>
      </c>
      <c r="K1159" s="11" t="s">
        <v>19</v>
      </c>
      <c r="L1159" s="11" t="s">
        <v>19</v>
      </c>
      <c r="M1159" s="11" t="s">
        <v>19</v>
      </c>
      <c r="N1159" s="11" t="s">
        <v>19</v>
      </c>
      <c r="O1159" s="11" t="s">
        <v>515</v>
      </c>
      <c r="P1159" s="11" t="s">
        <v>516</v>
      </c>
      <c r="Q1159" s="11" t="s">
        <v>669</v>
      </c>
      <c r="R1159" s="11" t="s">
        <v>27</v>
      </c>
      <c r="S1159" s="20" t="s">
        <v>27</v>
      </c>
      <c r="T1159" s="11" t="s">
        <v>28</v>
      </c>
      <c r="U1159" s="11" t="s">
        <v>22</v>
      </c>
      <c r="V1159" s="11" t="s">
        <v>22</v>
      </c>
      <c r="W1159" s="11" t="s">
        <v>23</v>
      </c>
      <c r="X1159" s="11" t="s">
        <v>31</v>
      </c>
      <c r="Y1159">
        <v>340</v>
      </c>
      <c r="Z1159" t="e">
        <f t="shared" si="38"/>
        <v>#REF!</v>
      </c>
    </row>
    <row r="1160" spans="1:26" x14ac:dyDescent="0.35">
      <c r="A1160" s="24" t="str">
        <f>+IF(B1160&lt;&gt;'Terminal Handling Charge'!$B$3,"",IF(COUNTIF(B:B,B1160)&gt;0,COUNTIF(B$3:B1160,B1160),""))</f>
        <v/>
      </c>
      <c r="B1160" s="24" t="str">
        <f t="shared" si="37"/>
        <v>Terminal Handling Charge - DestinationSpain</v>
      </c>
      <c r="C1160" s="24" t="s">
        <v>669</v>
      </c>
      <c r="D1160" s="24" t="s">
        <v>747</v>
      </c>
      <c r="E1160" s="1" t="s">
        <v>753</v>
      </c>
      <c r="F1160" s="12" t="s">
        <v>31</v>
      </c>
      <c r="G1160" s="13">
        <v>44866</v>
      </c>
      <c r="H1160" s="11" t="s">
        <v>18</v>
      </c>
      <c r="I1160" s="11" t="s">
        <v>18</v>
      </c>
      <c r="J1160" s="11" t="s">
        <v>18</v>
      </c>
      <c r="K1160" s="11" t="s">
        <v>19</v>
      </c>
      <c r="L1160" s="11" t="s">
        <v>19</v>
      </c>
      <c r="M1160" s="11" t="s">
        <v>19</v>
      </c>
      <c r="N1160" s="11" t="s">
        <v>19</v>
      </c>
      <c r="O1160" s="11" t="s">
        <v>451</v>
      </c>
      <c r="P1160" s="11" t="s">
        <v>452</v>
      </c>
      <c r="Q1160" s="11" t="s">
        <v>669</v>
      </c>
      <c r="R1160" s="11" t="s">
        <v>30</v>
      </c>
      <c r="S1160" s="20" t="s">
        <v>30</v>
      </c>
      <c r="T1160" s="11" t="s">
        <v>21</v>
      </c>
      <c r="U1160" s="11" t="s">
        <v>22</v>
      </c>
      <c r="V1160" s="11" t="s">
        <v>22</v>
      </c>
      <c r="W1160" s="11" t="s">
        <v>23</v>
      </c>
      <c r="X1160" s="11" t="s">
        <v>31</v>
      </c>
      <c r="Y1160">
        <v>245</v>
      </c>
      <c r="Z1160" t="e">
        <f t="shared" si="38"/>
        <v>#REF!</v>
      </c>
    </row>
    <row r="1161" spans="1:26" x14ac:dyDescent="0.35">
      <c r="A1161" s="24" t="str">
        <f>+IF(B1161&lt;&gt;'Terminal Handling Charge'!$B$3,"",IF(COUNTIF(B:B,B1161)&gt;0,COUNTIF(B$3:B1161,B1161),""))</f>
        <v/>
      </c>
      <c r="B1161" s="24" t="str">
        <f t="shared" si="37"/>
        <v>Terminal Handling Charge - DestinationSpain</v>
      </c>
      <c r="C1161" s="24" t="s">
        <v>669</v>
      </c>
      <c r="D1161" s="24" t="s">
        <v>747</v>
      </c>
      <c r="E1161" s="1" t="s">
        <v>753</v>
      </c>
      <c r="F1161" s="12" t="s">
        <v>31</v>
      </c>
      <c r="G1161" s="13">
        <v>44866</v>
      </c>
      <c r="H1161" s="11" t="s">
        <v>18</v>
      </c>
      <c r="I1161" s="11" t="s">
        <v>18</v>
      </c>
      <c r="J1161" s="11" t="s">
        <v>18</v>
      </c>
      <c r="K1161" s="11" t="s">
        <v>19</v>
      </c>
      <c r="L1161" s="11" t="s">
        <v>19</v>
      </c>
      <c r="M1161" s="11" t="s">
        <v>19</v>
      </c>
      <c r="N1161" s="11" t="s">
        <v>19</v>
      </c>
      <c r="O1161" s="11" t="s">
        <v>451</v>
      </c>
      <c r="P1161" s="11" t="s">
        <v>452</v>
      </c>
      <c r="Q1161" s="11" t="s">
        <v>669</v>
      </c>
      <c r="R1161" s="11" t="s">
        <v>27</v>
      </c>
      <c r="S1161" s="20" t="s">
        <v>27</v>
      </c>
      <c r="T1161" s="11" t="s">
        <v>28</v>
      </c>
      <c r="U1161" s="11" t="s">
        <v>22</v>
      </c>
      <c r="V1161" s="11" t="s">
        <v>22</v>
      </c>
      <c r="W1161" s="11" t="s">
        <v>23</v>
      </c>
      <c r="X1161" s="11" t="s">
        <v>31</v>
      </c>
      <c r="Y1161">
        <v>340</v>
      </c>
      <c r="Z1161" t="e">
        <f t="shared" si="38"/>
        <v>#REF!</v>
      </c>
    </row>
    <row r="1162" spans="1:26" x14ac:dyDescent="0.35">
      <c r="A1162" s="24" t="str">
        <f>+IF(B1162&lt;&gt;'Terminal Handling Charge'!$B$3,"",IF(COUNTIF(B:B,B1162)&gt;0,COUNTIF(B$3:B1162,B1162),""))</f>
        <v/>
      </c>
      <c r="B1162" s="24" t="str">
        <f t="shared" si="37"/>
        <v>Terminal Handling Charge - DestinationTurkey</v>
      </c>
      <c r="C1162" s="30" t="s">
        <v>621</v>
      </c>
      <c r="D1162" s="24" t="s">
        <v>747</v>
      </c>
      <c r="E1162" s="24" t="s">
        <v>17</v>
      </c>
      <c r="F1162" s="12" t="s">
        <v>31</v>
      </c>
      <c r="G1162" s="13">
        <v>44866</v>
      </c>
      <c r="H1162" s="11" t="s">
        <v>18</v>
      </c>
      <c r="I1162" s="11" t="s">
        <v>18</v>
      </c>
      <c r="J1162" s="11" t="s">
        <v>18</v>
      </c>
      <c r="K1162" s="11" t="s">
        <v>19</v>
      </c>
      <c r="L1162" s="11" t="s">
        <v>19</v>
      </c>
      <c r="M1162" s="11" t="s">
        <v>19</v>
      </c>
      <c r="N1162" s="11" t="s">
        <v>19</v>
      </c>
      <c r="O1162" s="11" t="s">
        <v>178</v>
      </c>
      <c r="P1162" s="11" t="s">
        <v>179</v>
      </c>
      <c r="Q1162" s="11" t="s">
        <v>621</v>
      </c>
      <c r="R1162" s="11" t="s">
        <v>30</v>
      </c>
      <c r="S1162" s="11" t="s">
        <v>30</v>
      </c>
      <c r="T1162" s="11" t="s">
        <v>34</v>
      </c>
      <c r="U1162" s="11" t="s">
        <v>22</v>
      </c>
      <c r="V1162" s="11" t="s">
        <v>22</v>
      </c>
      <c r="W1162" s="11" t="s">
        <v>23</v>
      </c>
      <c r="X1162" s="11" t="s">
        <v>24</v>
      </c>
      <c r="Y1162">
        <v>505</v>
      </c>
      <c r="Z1162" t="e">
        <f t="shared" si="38"/>
        <v>#REF!</v>
      </c>
    </row>
    <row r="1163" spans="1:26" x14ac:dyDescent="0.35">
      <c r="A1163" s="24" t="str">
        <f>+IF(B1163&lt;&gt;'Terminal Handling Charge'!$B$3,"",IF(COUNTIF(B:B,B1163)&gt;0,COUNTIF(B$3:B1163,B1163),""))</f>
        <v/>
      </c>
      <c r="B1163" s="24" t="str">
        <f t="shared" si="37"/>
        <v>Terminal Handling Charge - DestinationTurkey</v>
      </c>
      <c r="C1163" s="30" t="s">
        <v>621</v>
      </c>
      <c r="D1163" s="24" t="s">
        <v>747</v>
      </c>
      <c r="E1163" s="24" t="s">
        <v>17</v>
      </c>
      <c r="F1163" s="12" t="s">
        <v>31</v>
      </c>
      <c r="G1163" s="13">
        <v>44866</v>
      </c>
      <c r="H1163" s="11" t="s">
        <v>18</v>
      </c>
      <c r="I1163" s="11" t="s">
        <v>18</v>
      </c>
      <c r="J1163" s="11" t="s">
        <v>18</v>
      </c>
      <c r="K1163" s="11" t="s">
        <v>19</v>
      </c>
      <c r="L1163" s="11" t="s">
        <v>19</v>
      </c>
      <c r="M1163" s="11" t="s">
        <v>19</v>
      </c>
      <c r="N1163" s="11" t="s">
        <v>19</v>
      </c>
      <c r="O1163" s="11" t="s">
        <v>178</v>
      </c>
      <c r="P1163" s="11" t="s">
        <v>179</v>
      </c>
      <c r="Q1163" s="11" t="s">
        <v>621</v>
      </c>
      <c r="R1163" s="11" t="s">
        <v>27</v>
      </c>
      <c r="S1163" s="11" t="s">
        <v>27</v>
      </c>
      <c r="T1163" s="11" t="s">
        <v>34</v>
      </c>
      <c r="U1163" s="11" t="s">
        <v>22</v>
      </c>
      <c r="V1163" s="11" t="s">
        <v>22</v>
      </c>
      <c r="W1163" s="11" t="s">
        <v>23</v>
      </c>
      <c r="X1163" s="11" t="s">
        <v>24</v>
      </c>
      <c r="Y1163">
        <v>505</v>
      </c>
      <c r="Z1163" t="e">
        <f t="shared" si="38"/>
        <v>#REF!</v>
      </c>
    </row>
    <row r="1164" spans="1:26" x14ac:dyDescent="0.35">
      <c r="A1164" s="24" t="str">
        <f>+IF(B1164&lt;&gt;'Terminal Handling Charge'!$B$3,"",IF(COUNTIF(B:B,B1164)&gt;0,COUNTIF(B$3:B1164,B1164),""))</f>
        <v/>
      </c>
      <c r="B1164" s="24" t="str">
        <f t="shared" si="37"/>
        <v>Terminal Handling Charge - DestinationTurkey</v>
      </c>
      <c r="C1164" s="30" t="s">
        <v>621</v>
      </c>
      <c r="D1164" s="24" t="s">
        <v>747</v>
      </c>
      <c r="E1164" s="24" t="s">
        <v>17</v>
      </c>
      <c r="F1164" s="12" t="s">
        <v>31</v>
      </c>
      <c r="G1164" s="13">
        <v>44866</v>
      </c>
      <c r="H1164" s="11" t="s">
        <v>18</v>
      </c>
      <c r="I1164" s="11" t="s">
        <v>18</v>
      </c>
      <c r="J1164" s="11" t="s">
        <v>18</v>
      </c>
      <c r="K1164" s="11" t="s">
        <v>19</v>
      </c>
      <c r="L1164" s="11" t="s">
        <v>19</v>
      </c>
      <c r="M1164" s="11" t="s">
        <v>19</v>
      </c>
      <c r="N1164" s="11" t="s">
        <v>19</v>
      </c>
      <c r="O1164" s="11" t="s">
        <v>178</v>
      </c>
      <c r="P1164" s="11" t="s">
        <v>179</v>
      </c>
      <c r="Q1164" s="11" t="s">
        <v>621</v>
      </c>
      <c r="R1164" s="11" t="s">
        <v>30</v>
      </c>
      <c r="S1164" s="11" t="s">
        <v>30</v>
      </c>
      <c r="T1164" s="11" t="s">
        <v>21</v>
      </c>
      <c r="U1164" s="11" t="s">
        <v>22</v>
      </c>
      <c r="V1164" s="11" t="s">
        <v>22</v>
      </c>
      <c r="W1164" s="11" t="s">
        <v>23</v>
      </c>
      <c r="X1164" s="11" t="s">
        <v>24</v>
      </c>
      <c r="Y1164">
        <v>395</v>
      </c>
      <c r="Z1164" t="e">
        <f t="shared" si="38"/>
        <v>#REF!</v>
      </c>
    </row>
    <row r="1165" spans="1:26" x14ac:dyDescent="0.35">
      <c r="A1165" s="24" t="str">
        <f>+IF(B1165&lt;&gt;'Terminal Handling Charge'!$B$3,"",IF(COUNTIF(B:B,B1165)&gt;0,COUNTIF(B$3:B1165,B1165),""))</f>
        <v/>
      </c>
      <c r="B1165" s="24" t="str">
        <f t="shared" si="37"/>
        <v>Terminal Handling Charge - DestinationTurkey</v>
      </c>
      <c r="C1165" s="30" t="s">
        <v>621</v>
      </c>
      <c r="D1165" s="24" t="s">
        <v>747</v>
      </c>
      <c r="E1165" s="24" t="s">
        <v>17</v>
      </c>
      <c r="F1165" s="12" t="s">
        <v>31</v>
      </c>
      <c r="G1165" s="13">
        <v>44866</v>
      </c>
      <c r="H1165" s="11" t="s">
        <v>18</v>
      </c>
      <c r="I1165" s="11" t="s">
        <v>18</v>
      </c>
      <c r="J1165" s="11" t="s">
        <v>18</v>
      </c>
      <c r="K1165" s="11" t="s">
        <v>19</v>
      </c>
      <c r="L1165" s="11" t="s">
        <v>19</v>
      </c>
      <c r="M1165" s="11" t="s">
        <v>19</v>
      </c>
      <c r="N1165" s="11" t="s">
        <v>19</v>
      </c>
      <c r="O1165" s="11" t="s">
        <v>178</v>
      </c>
      <c r="P1165" s="11" t="s">
        <v>179</v>
      </c>
      <c r="Q1165" s="11" t="s">
        <v>621</v>
      </c>
      <c r="R1165" s="11" t="s">
        <v>27</v>
      </c>
      <c r="S1165" s="11" t="s">
        <v>27</v>
      </c>
      <c r="T1165" s="11" t="s">
        <v>28</v>
      </c>
      <c r="U1165" s="11" t="s">
        <v>22</v>
      </c>
      <c r="V1165" s="11" t="s">
        <v>22</v>
      </c>
      <c r="W1165" s="11" t="s">
        <v>23</v>
      </c>
      <c r="X1165" s="11" t="s">
        <v>24</v>
      </c>
      <c r="Y1165">
        <v>505</v>
      </c>
      <c r="Z1165" t="e">
        <f t="shared" si="38"/>
        <v>#REF!</v>
      </c>
    </row>
    <row r="1166" spans="1:26" x14ac:dyDescent="0.35">
      <c r="A1166" s="24" t="str">
        <f>+IF(B1166&lt;&gt;'Terminal Handling Charge'!$B$3,"",IF(COUNTIF(B:B,B1166)&gt;0,COUNTIF(B$3:B1166,B1166),""))</f>
        <v/>
      </c>
      <c r="B1166" s="24" t="str">
        <f t="shared" si="37"/>
        <v>Terminal Handling Charge - DestinationSpain</v>
      </c>
      <c r="C1166" s="24" t="s">
        <v>669</v>
      </c>
      <c r="D1166" s="24" t="s">
        <v>747</v>
      </c>
      <c r="E1166" s="1" t="s">
        <v>753</v>
      </c>
      <c r="F1166" s="12" t="s">
        <v>31</v>
      </c>
      <c r="G1166" s="13">
        <v>44866</v>
      </c>
      <c r="H1166" s="11" t="s">
        <v>18</v>
      </c>
      <c r="I1166" s="11" t="s">
        <v>18</v>
      </c>
      <c r="J1166" s="11" t="s">
        <v>18</v>
      </c>
      <c r="K1166" s="11" t="s">
        <v>19</v>
      </c>
      <c r="L1166" s="11" t="s">
        <v>19</v>
      </c>
      <c r="M1166" s="11" t="s">
        <v>19</v>
      </c>
      <c r="N1166" s="11" t="s">
        <v>19</v>
      </c>
      <c r="O1166" s="11" t="s">
        <v>380</v>
      </c>
      <c r="P1166" s="11" t="s">
        <v>381</v>
      </c>
      <c r="Q1166" s="11" t="s">
        <v>669</v>
      </c>
      <c r="R1166" s="11" t="s">
        <v>30</v>
      </c>
      <c r="S1166" s="20" t="s">
        <v>30</v>
      </c>
      <c r="T1166" s="11" t="s">
        <v>21</v>
      </c>
      <c r="U1166" s="11" t="s">
        <v>22</v>
      </c>
      <c r="V1166" s="11" t="s">
        <v>22</v>
      </c>
      <c r="W1166" s="11" t="s">
        <v>23</v>
      </c>
      <c r="X1166" s="11" t="s">
        <v>31</v>
      </c>
      <c r="Y1166">
        <v>245</v>
      </c>
      <c r="Z1166" t="e">
        <f t="shared" si="38"/>
        <v>#REF!</v>
      </c>
    </row>
    <row r="1167" spans="1:26" x14ac:dyDescent="0.35">
      <c r="A1167" s="24" t="str">
        <f>+IF(B1167&lt;&gt;'Terminal Handling Charge'!$B$3,"",IF(COUNTIF(B:B,B1167)&gt;0,COUNTIF(B$3:B1167,B1167),""))</f>
        <v/>
      </c>
      <c r="B1167" s="24" t="str">
        <f t="shared" si="37"/>
        <v>Terminal Handling Charge - DestinationSpain</v>
      </c>
      <c r="C1167" s="24" t="s">
        <v>669</v>
      </c>
      <c r="D1167" s="24" t="s">
        <v>747</v>
      </c>
      <c r="E1167" s="1" t="s">
        <v>753</v>
      </c>
      <c r="F1167" s="12" t="s">
        <v>31</v>
      </c>
      <c r="G1167" s="13">
        <v>44866</v>
      </c>
      <c r="H1167" s="11" t="s">
        <v>18</v>
      </c>
      <c r="I1167" s="11" t="s">
        <v>18</v>
      </c>
      <c r="J1167" s="11" t="s">
        <v>18</v>
      </c>
      <c r="K1167" s="11" t="s">
        <v>19</v>
      </c>
      <c r="L1167" s="11" t="s">
        <v>19</v>
      </c>
      <c r="M1167" s="11" t="s">
        <v>19</v>
      </c>
      <c r="N1167" s="11" t="s">
        <v>19</v>
      </c>
      <c r="O1167" s="11" t="s">
        <v>380</v>
      </c>
      <c r="P1167" s="11" t="s">
        <v>381</v>
      </c>
      <c r="Q1167" s="11" t="s">
        <v>669</v>
      </c>
      <c r="R1167" s="11" t="s">
        <v>27</v>
      </c>
      <c r="S1167" s="20" t="s">
        <v>27</v>
      </c>
      <c r="T1167" s="11" t="s">
        <v>28</v>
      </c>
      <c r="U1167" s="11" t="s">
        <v>22</v>
      </c>
      <c r="V1167" s="11" t="s">
        <v>22</v>
      </c>
      <c r="W1167" s="11" t="s">
        <v>23</v>
      </c>
      <c r="X1167" s="11" t="s">
        <v>31</v>
      </c>
      <c r="Y1167">
        <v>340</v>
      </c>
      <c r="Z1167" t="e">
        <f t="shared" si="38"/>
        <v>#REF!</v>
      </c>
    </row>
    <row r="1168" spans="1:26" x14ac:dyDescent="0.35">
      <c r="A1168" s="24" t="str">
        <f>+IF(B1168&lt;&gt;'Terminal Handling Charge'!$B$3,"",IF(COUNTIF(B:B,B1168)&gt;0,COUNTIF(B$3:B1168,B1168),""))</f>
        <v/>
      </c>
      <c r="B1168" s="24" t="str">
        <f t="shared" si="37"/>
        <v>Terminal Handling Charge - DestinationAlbania</v>
      </c>
      <c r="C1168" s="24" t="s">
        <v>93</v>
      </c>
      <c r="D1168" s="24" t="s">
        <v>747</v>
      </c>
      <c r="E1168" s="1" t="s">
        <v>750</v>
      </c>
      <c r="F1168" s="12" t="s">
        <v>31</v>
      </c>
      <c r="G1168" s="13">
        <v>44866</v>
      </c>
      <c r="H1168" s="11" t="s">
        <v>18</v>
      </c>
      <c r="I1168" s="11" t="s">
        <v>18</v>
      </c>
      <c r="J1168" s="11" t="s">
        <v>18</v>
      </c>
      <c r="K1168" s="11" t="s">
        <v>19</v>
      </c>
      <c r="L1168" s="11" t="s">
        <v>19</v>
      </c>
      <c r="M1168" s="11" t="s">
        <v>180</v>
      </c>
      <c r="N1168" s="11" t="s">
        <v>181</v>
      </c>
      <c r="O1168" s="11" t="s">
        <v>92</v>
      </c>
      <c r="P1168" s="11" t="s">
        <v>93</v>
      </c>
      <c r="Q1168" s="11" t="s">
        <v>93</v>
      </c>
      <c r="R1168" s="11" t="s">
        <v>45</v>
      </c>
      <c r="S1168" s="20">
        <v>20</v>
      </c>
      <c r="T1168" s="11" t="s">
        <v>32</v>
      </c>
      <c r="U1168" s="11" t="s">
        <v>22</v>
      </c>
      <c r="V1168" s="11" t="s">
        <v>22</v>
      </c>
      <c r="W1168" s="11" t="s">
        <v>23</v>
      </c>
      <c r="X1168" s="11" t="s">
        <v>31</v>
      </c>
      <c r="Y1168">
        <v>75</v>
      </c>
      <c r="Z1168" t="e">
        <f t="shared" si="38"/>
        <v>#REF!</v>
      </c>
    </row>
    <row r="1169" spans="1:26" x14ac:dyDescent="0.35">
      <c r="A1169" s="24" t="str">
        <f>+IF(B1169&lt;&gt;'Terminal Handling Charge'!$B$3,"",IF(COUNTIF(B:B,B1169)&gt;0,COUNTIF(B$3:B1169,B1169),""))</f>
        <v/>
      </c>
      <c r="B1169" s="24" t="str">
        <f t="shared" si="37"/>
        <v>Terminal Handling Charge - DestinationAlbania</v>
      </c>
      <c r="C1169" s="24" t="s">
        <v>93</v>
      </c>
      <c r="D1169" s="24" t="s">
        <v>747</v>
      </c>
      <c r="E1169" s="1" t="s">
        <v>750</v>
      </c>
      <c r="F1169" s="12" t="s">
        <v>31</v>
      </c>
      <c r="G1169" s="13">
        <v>44866</v>
      </c>
      <c r="H1169" s="11" t="s">
        <v>18</v>
      </c>
      <c r="I1169" s="11" t="s">
        <v>18</v>
      </c>
      <c r="J1169" s="11" t="s">
        <v>18</v>
      </c>
      <c r="K1169" s="11" t="s">
        <v>19</v>
      </c>
      <c r="L1169" s="11" t="s">
        <v>19</v>
      </c>
      <c r="M1169" s="11" t="s">
        <v>180</v>
      </c>
      <c r="N1169" s="11" t="s">
        <v>181</v>
      </c>
      <c r="O1169" s="11" t="s">
        <v>92</v>
      </c>
      <c r="P1169" s="11" t="s">
        <v>93</v>
      </c>
      <c r="Q1169" s="11" t="s">
        <v>93</v>
      </c>
      <c r="R1169" s="11" t="s">
        <v>737</v>
      </c>
      <c r="S1169" s="20">
        <v>40</v>
      </c>
      <c r="T1169" s="11" t="s">
        <v>32</v>
      </c>
      <c r="U1169" s="11" t="s">
        <v>22</v>
      </c>
      <c r="V1169" s="11" t="s">
        <v>22</v>
      </c>
      <c r="W1169" s="11" t="s">
        <v>23</v>
      </c>
      <c r="X1169" s="11" t="s">
        <v>31</v>
      </c>
      <c r="Y1169">
        <v>90</v>
      </c>
      <c r="Z1169" t="e">
        <f t="shared" si="38"/>
        <v>#REF!</v>
      </c>
    </row>
    <row r="1170" spans="1:26" x14ac:dyDescent="0.35">
      <c r="A1170" s="24" t="str">
        <f>+IF(B1170&lt;&gt;'Terminal Handling Charge'!$B$3,"",IF(COUNTIF(B:B,B1170)&gt;0,COUNTIF(B$3:B1170,B1170),""))</f>
        <v/>
      </c>
      <c r="B1170" s="24" t="str">
        <f t="shared" si="37"/>
        <v>Terminal Handling Charge - DestinationAlbania</v>
      </c>
      <c r="C1170" s="24" t="s">
        <v>93</v>
      </c>
      <c r="D1170" s="24" t="s">
        <v>747</v>
      </c>
      <c r="E1170" s="1" t="s">
        <v>750</v>
      </c>
      <c r="F1170" s="12" t="s">
        <v>31</v>
      </c>
      <c r="G1170" s="13">
        <v>44866</v>
      </c>
      <c r="H1170" s="11" t="s">
        <v>18</v>
      </c>
      <c r="I1170" s="11" t="s">
        <v>18</v>
      </c>
      <c r="J1170" s="11" t="s">
        <v>18</v>
      </c>
      <c r="K1170" s="11" t="s">
        <v>19</v>
      </c>
      <c r="L1170" s="11" t="s">
        <v>19</v>
      </c>
      <c r="M1170" s="11" t="s">
        <v>81</v>
      </c>
      <c r="N1170" s="11" t="s">
        <v>82</v>
      </c>
      <c r="O1170" s="11" t="s">
        <v>92</v>
      </c>
      <c r="P1170" s="11" t="s">
        <v>93</v>
      </c>
      <c r="Q1170" s="11" t="s">
        <v>93</v>
      </c>
      <c r="R1170" s="11" t="s">
        <v>762</v>
      </c>
      <c r="S1170" s="20">
        <v>20</v>
      </c>
      <c r="T1170" s="11" t="s">
        <v>34</v>
      </c>
      <c r="U1170" s="11" t="s">
        <v>22</v>
      </c>
      <c r="V1170" s="11" t="s">
        <v>22</v>
      </c>
      <c r="W1170" s="11" t="s">
        <v>23</v>
      </c>
      <c r="X1170" s="11" t="s">
        <v>31</v>
      </c>
      <c r="Y1170">
        <v>235</v>
      </c>
      <c r="Z1170" t="e">
        <f t="shared" si="38"/>
        <v>#REF!</v>
      </c>
    </row>
    <row r="1171" spans="1:26" x14ac:dyDescent="0.35">
      <c r="A1171" s="24" t="str">
        <f>+IF(B1171&lt;&gt;'Terminal Handling Charge'!$B$3,"",IF(COUNTIF(B:B,B1171)&gt;0,COUNTIF(B$3:B1171,B1171),""))</f>
        <v/>
      </c>
      <c r="B1171" s="24" t="str">
        <f t="shared" ref="B1171:B1229" si="39">D1171&amp;C1171</f>
        <v>Terminal Handling Charge - DestinationAlbania</v>
      </c>
      <c r="C1171" s="24" t="s">
        <v>93</v>
      </c>
      <c r="D1171" s="24" t="s">
        <v>747</v>
      </c>
      <c r="E1171" s="1" t="s">
        <v>750</v>
      </c>
      <c r="F1171" s="12" t="s">
        <v>31</v>
      </c>
      <c r="G1171" s="13">
        <v>44866</v>
      </c>
      <c r="H1171" s="11" t="s">
        <v>18</v>
      </c>
      <c r="I1171" s="11" t="s">
        <v>18</v>
      </c>
      <c r="J1171" s="11" t="s">
        <v>18</v>
      </c>
      <c r="K1171" s="11" t="s">
        <v>19</v>
      </c>
      <c r="L1171" s="11" t="s">
        <v>19</v>
      </c>
      <c r="M1171" s="11" t="s">
        <v>81</v>
      </c>
      <c r="N1171" s="11" t="s">
        <v>82</v>
      </c>
      <c r="O1171" s="11" t="s">
        <v>92</v>
      </c>
      <c r="P1171" s="11" t="s">
        <v>93</v>
      </c>
      <c r="Q1171" s="11" t="s">
        <v>93</v>
      </c>
      <c r="R1171" s="11" t="s">
        <v>40</v>
      </c>
      <c r="S1171" s="20">
        <v>20</v>
      </c>
      <c r="T1171" s="11" t="s">
        <v>34</v>
      </c>
      <c r="U1171" s="11" t="s">
        <v>22</v>
      </c>
      <c r="V1171" s="11" t="s">
        <v>22</v>
      </c>
      <c r="W1171" s="11" t="s">
        <v>23</v>
      </c>
      <c r="X1171" s="11" t="s">
        <v>31</v>
      </c>
      <c r="Y1171">
        <v>235</v>
      </c>
      <c r="Z1171" t="e">
        <f t="shared" ref="Z1171:Z1229" si="40">Z1170+1</f>
        <v>#REF!</v>
      </c>
    </row>
    <row r="1172" spans="1:26" x14ac:dyDescent="0.35">
      <c r="A1172" s="24" t="str">
        <f>+IF(B1172&lt;&gt;'Terminal Handling Charge'!$B$3,"",IF(COUNTIF(B:B,B1172)&gt;0,COUNTIF(B$3:B1172,B1172),""))</f>
        <v/>
      </c>
      <c r="B1172" s="24" t="str">
        <f t="shared" si="39"/>
        <v>Terminal Handling Charge - DestinationAlbania</v>
      </c>
      <c r="C1172" s="24" t="s">
        <v>93</v>
      </c>
      <c r="D1172" s="24" t="s">
        <v>747</v>
      </c>
      <c r="E1172" s="1" t="s">
        <v>750</v>
      </c>
      <c r="F1172" s="12" t="s">
        <v>31</v>
      </c>
      <c r="G1172" s="13">
        <v>44866</v>
      </c>
      <c r="H1172" s="11" t="s">
        <v>18</v>
      </c>
      <c r="I1172" s="11" t="s">
        <v>18</v>
      </c>
      <c r="J1172" s="11" t="s">
        <v>18</v>
      </c>
      <c r="K1172" s="11" t="s">
        <v>19</v>
      </c>
      <c r="L1172" s="11" t="s">
        <v>19</v>
      </c>
      <c r="M1172" s="11" t="s">
        <v>81</v>
      </c>
      <c r="N1172" s="11" t="s">
        <v>82</v>
      </c>
      <c r="O1172" s="11" t="s">
        <v>92</v>
      </c>
      <c r="P1172" s="11" t="s">
        <v>93</v>
      </c>
      <c r="Q1172" s="11" t="s">
        <v>93</v>
      </c>
      <c r="R1172" s="11" t="s">
        <v>20</v>
      </c>
      <c r="S1172" s="20">
        <v>40</v>
      </c>
      <c r="T1172" s="11" t="s">
        <v>34</v>
      </c>
      <c r="U1172" s="11" t="s">
        <v>22</v>
      </c>
      <c r="V1172" s="11" t="s">
        <v>22</v>
      </c>
      <c r="W1172" s="11" t="s">
        <v>23</v>
      </c>
      <c r="X1172" s="11" t="s">
        <v>31</v>
      </c>
      <c r="Y1172">
        <v>240</v>
      </c>
      <c r="Z1172" t="e">
        <f t="shared" si="40"/>
        <v>#REF!</v>
      </c>
    </row>
    <row r="1173" spans="1:26" x14ac:dyDescent="0.35">
      <c r="A1173" s="24" t="str">
        <f>+IF(B1173&lt;&gt;'Terminal Handling Charge'!$B$3,"",IF(COUNTIF(B:B,B1173)&gt;0,COUNTIF(B$3:B1173,B1173),""))</f>
        <v/>
      </c>
      <c r="B1173" s="24" t="str">
        <f t="shared" si="39"/>
        <v>Terminal Handling Charge - DestinationAlbania</v>
      </c>
      <c r="C1173" s="24" t="s">
        <v>93</v>
      </c>
      <c r="D1173" s="24" t="s">
        <v>747</v>
      </c>
      <c r="E1173" s="1" t="s">
        <v>750</v>
      </c>
      <c r="F1173" s="12" t="s">
        <v>31</v>
      </c>
      <c r="G1173" s="13">
        <v>44866</v>
      </c>
      <c r="H1173" s="11" t="s">
        <v>18</v>
      </c>
      <c r="I1173" s="11" t="s">
        <v>18</v>
      </c>
      <c r="J1173" s="11" t="s">
        <v>18</v>
      </c>
      <c r="K1173" s="11" t="s">
        <v>19</v>
      </c>
      <c r="L1173" s="11" t="s">
        <v>19</v>
      </c>
      <c r="M1173" s="11" t="s">
        <v>81</v>
      </c>
      <c r="N1173" s="11" t="s">
        <v>82</v>
      </c>
      <c r="O1173" s="11" t="s">
        <v>92</v>
      </c>
      <c r="P1173" s="11" t="s">
        <v>93</v>
      </c>
      <c r="Q1173" s="11" t="s">
        <v>93</v>
      </c>
      <c r="R1173" s="11" t="s">
        <v>38</v>
      </c>
      <c r="S1173" s="20">
        <v>40</v>
      </c>
      <c r="T1173" s="11" t="s">
        <v>34</v>
      </c>
      <c r="U1173" s="11" t="s">
        <v>22</v>
      </c>
      <c r="V1173" s="11" t="s">
        <v>22</v>
      </c>
      <c r="W1173" s="11" t="s">
        <v>23</v>
      </c>
      <c r="X1173" s="11" t="s">
        <v>31</v>
      </c>
      <c r="Y1173">
        <v>240</v>
      </c>
      <c r="Z1173" t="e">
        <f t="shared" si="40"/>
        <v>#REF!</v>
      </c>
    </row>
    <row r="1174" spans="1:26" x14ac:dyDescent="0.35">
      <c r="A1174" s="24" t="str">
        <f>+IF(B1174&lt;&gt;'Terminal Handling Charge'!$B$3,"",IF(COUNTIF(B:B,B1174)&gt;0,COUNTIF(B$3:B1174,B1174),""))</f>
        <v/>
      </c>
      <c r="B1174" s="24" t="str">
        <f t="shared" si="39"/>
        <v>Terminal Handling Charge - DestinationAlbania</v>
      </c>
      <c r="C1174" s="24" t="s">
        <v>93</v>
      </c>
      <c r="D1174" s="24" t="s">
        <v>747</v>
      </c>
      <c r="E1174" s="1" t="s">
        <v>750</v>
      </c>
      <c r="F1174" s="12" t="s">
        <v>31</v>
      </c>
      <c r="G1174" s="13">
        <v>44866</v>
      </c>
      <c r="H1174" s="11" t="s">
        <v>18</v>
      </c>
      <c r="I1174" s="11" t="s">
        <v>18</v>
      </c>
      <c r="J1174" s="11" t="s">
        <v>18</v>
      </c>
      <c r="K1174" s="11" t="s">
        <v>19</v>
      </c>
      <c r="L1174" s="11" t="s">
        <v>19</v>
      </c>
      <c r="M1174" s="11" t="s">
        <v>81</v>
      </c>
      <c r="N1174" s="11" t="s">
        <v>82</v>
      </c>
      <c r="O1174" s="11" t="s">
        <v>92</v>
      </c>
      <c r="P1174" s="11" t="s">
        <v>93</v>
      </c>
      <c r="Q1174" s="11" t="s">
        <v>93</v>
      </c>
      <c r="R1174" s="11" t="s">
        <v>65</v>
      </c>
      <c r="S1174" s="20">
        <v>45</v>
      </c>
      <c r="T1174" s="11" t="s">
        <v>34</v>
      </c>
      <c r="U1174" s="11" t="s">
        <v>22</v>
      </c>
      <c r="V1174" s="11" t="s">
        <v>22</v>
      </c>
      <c r="W1174" s="11" t="s">
        <v>23</v>
      </c>
      <c r="X1174" s="11" t="s">
        <v>31</v>
      </c>
      <c r="Y1174">
        <v>240</v>
      </c>
      <c r="Z1174" t="e">
        <f t="shared" si="40"/>
        <v>#REF!</v>
      </c>
    </row>
    <row r="1175" spans="1:26" x14ac:dyDescent="0.35">
      <c r="A1175" s="24" t="str">
        <f>+IF(B1175&lt;&gt;'Terminal Handling Charge'!$B$3,"",IF(COUNTIF(B:B,B1175)&gt;0,COUNTIF(B$3:B1175,B1175),""))</f>
        <v/>
      </c>
      <c r="B1175" s="24" t="str">
        <f t="shared" si="39"/>
        <v>Terminal Handling Charge - DestinationAlbania</v>
      </c>
      <c r="C1175" s="24" t="s">
        <v>93</v>
      </c>
      <c r="D1175" s="24" t="s">
        <v>747</v>
      </c>
      <c r="E1175" s="1" t="s">
        <v>750</v>
      </c>
      <c r="F1175" s="12" t="s">
        <v>31</v>
      </c>
      <c r="G1175" s="13">
        <v>44866</v>
      </c>
      <c r="H1175" s="11" t="s">
        <v>18</v>
      </c>
      <c r="I1175" s="11" t="s">
        <v>18</v>
      </c>
      <c r="J1175" s="11" t="s">
        <v>18</v>
      </c>
      <c r="K1175" s="11" t="s">
        <v>19</v>
      </c>
      <c r="L1175" s="11" t="s">
        <v>19</v>
      </c>
      <c r="M1175" s="11" t="s">
        <v>81</v>
      </c>
      <c r="N1175" s="11" t="s">
        <v>82</v>
      </c>
      <c r="O1175" s="11" t="s">
        <v>92</v>
      </c>
      <c r="P1175" s="11" t="s">
        <v>93</v>
      </c>
      <c r="Q1175" s="11" t="s">
        <v>93</v>
      </c>
      <c r="R1175" s="11" t="s">
        <v>40</v>
      </c>
      <c r="S1175" s="20">
        <v>20</v>
      </c>
      <c r="T1175" s="11" t="s">
        <v>21</v>
      </c>
      <c r="U1175" s="11" t="s">
        <v>22</v>
      </c>
      <c r="V1175" s="11" t="s">
        <v>22</v>
      </c>
      <c r="W1175" s="11" t="s">
        <v>23</v>
      </c>
      <c r="X1175" s="11" t="s">
        <v>31</v>
      </c>
      <c r="Y1175">
        <v>170</v>
      </c>
      <c r="Z1175" t="e">
        <f t="shared" si="40"/>
        <v>#REF!</v>
      </c>
    </row>
    <row r="1176" spans="1:26" x14ac:dyDescent="0.35">
      <c r="A1176" s="24" t="str">
        <f>+IF(B1176&lt;&gt;'Terminal Handling Charge'!$B$3,"",IF(COUNTIF(B:B,B1176)&gt;0,COUNTIF(B$3:B1176,B1176),""))</f>
        <v/>
      </c>
      <c r="B1176" s="24" t="str">
        <f t="shared" si="39"/>
        <v>Terminal Handling Charge - DestinationAlbania</v>
      </c>
      <c r="C1176" s="24" t="s">
        <v>93</v>
      </c>
      <c r="D1176" s="24" t="s">
        <v>747</v>
      </c>
      <c r="E1176" s="1" t="s">
        <v>750</v>
      </c>
      <c r="F1176" s="12" t="s">
        <v>31</v>
      </c>
      <c r="G1176" s="13">
        <v>44866</v>
      </c>
      <c r="H1176" s="11" t="s">
        <v>18</v>
      </c>
      <c r="I1176" s="11" t="s">
        <v>18</v>
      </c>
      <c r="J1176" s="11" t="s">
        <v>18</v>
      </c>
      <c r="K1176" s="11" t="s">
        <v>19</v>
      </c>
      <c r="L1176" s="11" t="s">
        <v>19</v>
      </c>
      <c r="M1176" s="11" t="s">
        <v>81</v>
      </c>
      <c r="N1176" s="11" t="s">
        <v>82</v>
      </c>
      <c r="O1176" s="11" t="s">
        <v>92</v>
      </c>
      <c r="P1176" s="11" t="s">
        <v>93</v>
      </c>
      <c r="Q1176" s="11" t="s">
        <v>93</v>
      </c>
      <c r="R1176" s="11" t="s">
        <v>20</v>
      </c>
      <c r="S1176" s="20">
        <v>40</v>
      </c>
      <c r="T1176" s="11" t="s">
        <v>21</v>
      </c>
      <c r="U1176" s="11" t="s">
        <v>22</v>
      </c>
      <c r="V1176" s="11" t="s">
        <v>22</v>
      </c>
      <c r="W1176" s="11" t="s">
        <v>23</v>
      </c>
      <c r="X1176" s="11" t="s">
        <v>31</v>
      </c>
      <c r="Y1176">
        <v>175</v>
      </c>
      <c r="Z1176" t="e">
        <f t="shared" si="40"/>
        <v>#REF!</v>
      </c>
    </row>
    <row r="1177" spans="1:26" x14ac:dyDescent="0.35">
      <c r="A1177" s="24" t="str">
        <f>+IF(B1177&lt;&gt;'Terminal Handling Charge'!$B$3,"",IF(COUNTIF(B:B,B1177)&gt;0,COUNTIF(B$3:B1177,B1177),""))</f>
        <v/>
      </c>
      <c r="B1177" s="24" t="str">
        <f t="shared" si="39"/>
        <v>Terminal Handling Charge - DestinationAlbania</v>
      </c>
      <c r="C1177" s="24" t="s">
        <v>93</v>
      </c>
      <c r="D1177" s="24" t="s">
        <v>747</v>
      </c>
      <c r="E1177" s="1" t="s">
        <v>750</v>
      </c>
      <c r="F1177" s="12" t="s">
        <v>31</v>
      </c>
      <c r="G1177" s="13">
        <v>44866</v>
      </c>
      <c r="H1177" s="11" t="s">
        <v>18</v>
      </c>
      <c r="I1177" s="11" t="s">
        <v>18</v>
      </c>
      <c r="J1177" s="11" t="s">
        <v>18</v>
      </c>
      <c r="K1177" s="11" t="s">
        <v>19</v>
      </c>
      <c r="L1177" s="11" t="s">
        <v>19</v>
      </c>
      <c r="M1177" s="11" t="s">
        <v>180</v>
      </c>
      <c r="N1177" s="11" t="s">
        <v>181</v>
      </c>
      <c r="O1177" s="11" t="s">
        <v>92</v>
      </c>
      <c r="P1177" s="11" t="s">
        <v>93</v>
      </c>
      <c r="Q1177" s="11" t="s">
        <v>93</v>
      </c>
      <c r="R1177" s="11" t="s">
        <v>65</v>
      </c>
      <c r="S1177" s="20">
        <v>45</v>
      </c>
      <c r="T1177" s="11" t="s">
        <v>21</v>
      </c>
      <c r="U1177" s="11" t="s">
        <v>22</v>
      </c>
      <c r="V1177" s="11" t="s">
        <v>22</v>
      </c>
      <c r="W1177" s="11" t="s">
        <v>23</v>
      </c>
      <c r="X1177" s="11" t="s">
        <v>31</v>
      </c>
      <c r="Y1177">
        <v>90</v>
      </c>
      <c r="Z1177" t="e">
        <f t="shared" si="40"/>
        <v>#REF!</v>
      </c>
    </row>
    <row r="1178" spans="1:26" x14ac:dyDescent="0.35">
      <c r="A1178" s="24" t="str">
        <f>+IF(B1178&lt;&gt;'Terminal Handling Charge'!$B$3,"",IF(COUNTIF(B:B,B1178)&gt;0,COUNTIF(B$3:B1178,B1178),""))</f>
        <v/>
      </c>
      <c r="B1178" s="24" t="str">
        <f t="shared" si="39"/>
        <v>Terminal Handling Charge - DestinationAlbania</v>
      </c>
      <c r="C1178" s="24" t="s">
        <v>93</v>
      </c>
      <c r="D1178" s="24" t="s">
        <v>747</v>
      </c>
      <c r="E1178" s="1" t="s">
        <v>750</v>
      </c>
      <c r="F1178" s="12" t="s">
        <v>31</v>
      </c>
      <c r="G1178" s="13">
        <v>44866</v>
      </c>
      <c r="H1178" s="11" t="s">
        <v>18</v>
      </c>
      <c r="I1178" s="11" t="s">
        <v>18</v>
      </c>
      <c r="J1178" s="11" t="s">
        <v>18</v>
      </c>
      <c r="K1178" s="11" t="s">
        <v>19</v>
      </c>
      <c r="L1178" s="11" t="s">
        <v>19</v>
      </c>
      <c r="M1178" s="11" t="s">
        <v>81</v>
      </c>
      <c r="N1178" s="11" t="s">
        <v>82</v>
      </c>
      <c r="O1178" s="11" t="s">
        <v>92</v>
      </c>
      <c r="P1178" s="11" t="s">
        <v>93</v>
      </c>
      <c r="Q1178" s="11" t="s">
        <v>93</v>
      </c>
      <c r="R1178" s="11" t="s">
        <v>65</v>
      </c>
      <c r="S1178" s="20">
        <v>45</v>
      </c>
      <c r="T1178" s="11" t="s">
        <v>21</v>
      </c>
      <c r="U1178" s="11" t="s">
        <v>22</v>
      </c>
      <c r="V1178" s="11" t="s">
        <v>22</v>
      </c>
      <c r="W1178" s="11" t="s">
        <v>23</v>
      </c>
      <c r="X1178" s="11" t="s">
        <v>31</v>
      </c>
      <c r="Y1178">
        <v>175</v>
      </c>
      <c r="Z1178" t="e">
        <f t="shared" si="40"/>
        <v>#REF!</v>
      </c>
    </row>
    <row r="1179" spans="1:26" x14ac:dyDescent="0.35">
      <c r="A1179" s="24" t="str">
        <f>+IF(B1179&lt;&gt;'Terminal Handling Charge'!$B$3,"",IF(COUNTIF(B:B,B1179)&gt;0,COUNTIF(B$3:B1179,B1179),""))</f>
        <v/>
      </c>
      <c r="B1179" s="24" t="str">
        <f t="shared" si="39"/>
        <v>Terminal Handling Charge - DestinationAlbania</v>
      </c>
      <c r="C1179" s="24" t="s">
        <v>93</v>
      </c>
      <c r="D1179" s="24" t="s">
        <v>747</v>
      </c>
      <c r="E1179" s="1" t="s">
        <v>750</v>
      </c>
      <c r="F1179" s="12" t="s">
        <v>31</v>
      </c>
      <c r="G1179" s="13">
        <v>44866</v>
      </c>
      <c r="H1179" s="11" t="s">
        <v>18</v>
      </c>
      <c r="I1179" s="11" t="s">
        <v>18</v>
      </c>
      <c r="J1179" s="11" t="s">
        <v>18</v>
      </c>
      <c r="K1179" s="11" t="s">
        <v>19</v>
      </c>
      <c r="L1179" s="11" t="s">
        <v>19</v>
      </c>
      <c r="M1179" s="11" t="s">
        <v>81</v>
      </c>
      <c r="N1179" s="11" t="s">
        <v>82</v>
      </c>
      <c r="O1179" s="11" t="s">
        <v>92</v>
      </c>
      <c r="P1179" s="11" t="s">
        <v>93</v>
      </c>
      <c r="Q1179" s="11" t="s">
        <v>93</v>
      </c>
      <c r="R1179" s="11" t="s">
        <v>762</v>
      </c>
      <c r="S1179" s="20">
        <v>20</v>
      </c>
      <c r="T1179" s="11" t="s">
        <v>28</v>
      </c>
      <c r="U1179" s="11" t="s">
        <v>22</v>
      </c>
      <c r="V1179" s="11" t="s">
        <v>22</v>
      </c>
      <c r="W1179" s="11" t="s">
        <v>23</v>
      </c>
      <c r="X1179" s="11" t="s">
        <v>31</v>
      </c>
      <c r="Y1179">
        <v>315</v>
      </c>
      <c r="Z1179" t="e">
        <f t="shared" si="40"/>
        <v>#REF!</v>
      </c>
    </row>
    <row r="1180" spans="1:26" x14ac:dyDescent="0.35">
      <c r="A1180" s="24" t="str">
        <f>+IF(B1180&lt;&gt;'Terminal Handling Charge'!$B$3,"",IF(COUNTIF(B:B,B1180)&gt;0,COUNTIF(B$3:B1180,B1180),""))</f>
        <v/>
      </c>
      <c r="B1180" s="24" t="str">
        <f t="shared" si="39"/>
        <v>Terminal Handling Charge - DestinationAlbania</v>
      </c>
      <c r="C1180" s="24" t="s">
        <v>93</v>
      </c>
      <c r="D1180" s="24" t="s">
        <v>747</v>
      </c>
      <c r="E1180" s="1" t="s">
        <v>750</v>
      </c>
      <c r="F1180" s="12" t="s">
        <v>31</v>
      </c>
      <c r="G1180" s="13">
        <v>44866</v>
      </c>
      <c r="H1180" s="11" t="s">
        <v>18</v>
      </c>
      <c r="I1180" s="11" t="s">
        <v>18</v>
      </c>
      <c r="J1180" s="11" t="s">
        <v>18</v>
      </c>
      <c r="K1180" s="11" t="s">
        <v>19</v>
      </c>
      <c r="L1180" s="11" t="s">
        <v>19</v>
      </c>
      <c r="M1180" s="11" t="s">
        <v>81</v>
      </c>
      <c r="N1180" s="11" t="s">
        <v>82</v>
      </c>
      <c r="O1180" s="11" t="s">
        <v>92</v>
      </c>
      <c r="P1180" s="11" t="s">
        <v>93</v>
      </c>
      <c r="Q1180" s="11" t="s">
        <v>93</v>
      </c>
      <c r="R1180" s="11" t="s">
        <v>38</v>
      </c>
      <c r="S1180" s="20">
        <v>40</v>
      </c>
      <c r="T1180" s="11" t="s">
        <v>28</v>
      </c>
      <c r="U1180" s="11" t="s">
        <v>22</v>
      </c>
      <c r="V1180" s="11" t="s">
        <v>22</v>
      </c>
      <c r="W1180" s="11" t="s">
        <v>23</v>
      </c>
      <c r="X1180" s="11" t="s">
        <v>31</v>
      </c>
      <c r="Y1180">
        <v>315</v>
      </c>
      <c r="Z1180" t="e">
        <f t="shared" si="40"/>
        <v>#REF!</v>
      </c>
    </row>
    <row r="1181" spans="1:26" ht="29" x14ac:dyDescent="0.35">
      <c r="A1181" s="24" t="str">
        <f>+IF(B1181&lt;&gt;'Terminal Handling Charge'!$B$3,"",IF(COUNTIF(B:B,B1181)&gt;0,COUNTIF(B$3:B1181,B1181),""))</f>
        <v/>
      </c>
      <c r="B1181" s="24" t="str">
        <f t="shared" si="39"/>
        <v>Terminal Handling Charge - DestinationEl Salvador</v>
      </c>
      <c r="C1181" s="24" t="s">
        <v>727</v>
      </c>
      <c r="D1181" s="24" t="s">
        <v>747</v>
      </c>
      <c r="E1181" s="1" t="s">
        <v>207</v>
      </c>
      <c r="F1181" s="12" t="s">
        <v>757</v>
      </c>
      <c r="G1181" s="13">
        <v>44866</v>
      </c>
      <c r="H1181" s="11" t="s">
        <v>18</v>
      </c>
      <c r="I1181" s="11" t="s">
        <v>18</v>
      </c>
      <c r="J1181" s="11" t="s">
        <v>18</v>
      </c>
      <c r="K1181" s="11" t="s">
        <v>19</v>
      </c>
      <c r="L1181" s="11" t="s">
        <v>19</v>
      </c>
      <c r="M1181" s="11" t="s">
        <v>19</v>
      </c>
      <c r="N1181" s="11" t="s">
        <v>19</v>
      </c>
      <c r="O1181" s="11" t="s">
        <v>242</v>
      </c>
      <c r="P1181" s="11" t="s">
        <v>243</v>
      </c>
      <c r="Q1181" s="11" t="s">
        <v>727</v>
      </c>
      <c r="R1181" s="11" t="s">
        <v>78</v>
      </c>
      <c r="S1181" s="20" t="s">
        <v>78</v>
      </c>
      <c r="T1181" s="11" t="s">
        <v>32</v>
      </c>
      <c r="U1181" s="11" t="s">
        <v>22</v>
      </c>
      <c r="V1181" s="11" t="s">
        <v>22</v>
      </c>
      <c r="W1181" s="11" t="s">
        <v>23</v>
      </c>
      <c r="X1181" s="11" t="s">
        <v>24</v>
      </c>
      <c r="Y1181">
        <v>240</v>
      </c>
      <c r="Z1181" t="e">
        <f>#REF!+1</f>
        <v>#REF!</v>
      </c>
    </row>
    <row r="1182" spans="1:26" x14ac:dyDescent="0.35">
      <c r="A1182" s="24" t="str">
        <f>+IF(B1182&lt;&gt;'Terminal Handling Charge'!$B$3,"",IF(COUNTIF(B:B,B1182)&gt;0,COUNTIF(B$3:B1182,B1182),""))</f>
        <v/>
      </c>
      <c r="B1182" s="24" t="str">
        <f t="shared" si="39"/>
        <v>Terminal Handling Charge - DestinationUnited Kingdom</v>
      </c>
      <c r="C1182" s="24" t="s">
        <v>722</v>
      </c>
      <c r="D1182" s="24" t="s">
        <v>747</v>
      </c>
      <c r="E1182" s="1" t="s">
        <v>176</v>
      </c>
      <c r="F1182" s="12" t="s">
        <v>31</v>
      </c>
      <c r="G1182" s="13">
        <v>44866</v>
      </c>
      <c r="H1182" s="11" t="s">
        <v>18</v>
      </c>
      <c r="I1182" s="11" t="s">
        <v>18</v>
      </c>
      <c r="J1182" s="11" t="s">
        <v>18</v>
      </c>
      <c r="K1182" s="11" t="s">
        <v>19</v>
      </c>
      <c r="L1182" s="11" t="s">
        <v>19</v>
      </c>
      <c r="M1182" s="11" t="s">
        <v>19</v>
      </c>
      <c r="N1182" s="11" t="s">
        <v>19</v>
      </c>
      <c r="O1182" s="11" t="s">
        <v>557</v>
      </c>
      <c r="P1182" s="11" t="s">
        <v>558</v>
      </c>
      <c r="Q1182" s="11" t="s">
        <v>722</v>
      </c>
      <c r="R1182" s="11" t="s">
        <v>30</v>
      </c>
      <c r="S1182" s="20" t="s">
        <v>30</v>
      </c>
      <c r="T1182" s="11" t="s">
        <v>21</v>
      </c>
      <c r="U1182" s="11" t="s">
        <v>22</v>
      </c>
      <c r="V1182" s="11" t="s">
        <v>22</v>
      </c>
      <c r="W1182" s="11" t="s">
        <v>23</v>
      </c>
      <c r="X1182" s="11" t="s">
        <v>222</v>
      </c>
      <c r="Y1182">
        <v>188</v>
      </c>
      <c r="Z1182" t="e">
        <f t="shared" si="40"/>
        <v>#REF!</v>
      </c>
    </row>
    <row r="1183" spans="1:26" x14ac:dyDescent="0.35">
      <c r="A1183" s="24" t="str">
        <f>+IF(B1183&lt;&gt;'Terminal Handling Charge'!$B$3,"",IF(COUNTIF(B:B,B1183)&gt;0,COUNTIF(B$3:B1183,B1183),""))</f>
        <v/>
      </c>
      <c r="B1183" s="24" t="str">
        <f t="shared" si="39"/>
        <v>Terminal Handling Charge - DestinationUnited Kingdom</v>
      </c>
      <c r="C1183" s="24" t="s">
        <v>722</v>
      </c>
      <c r="D1183" s="24" t="s">
        <v>747</v>
      </c>
      <c r="E1183" s="1" t="s">
        <v>176</v>
      </c>
      <c r="F1183" s="12" t="s">
        <v>31</v>
      </c>
      <c r="G1183" s="13">
        <v>44866</v>
      </c>
      <c r="H1183" s="11" t="s">
        <v>18</v>
      </c>
      <c r="I1183" s="11" t="s">
        <v>18</v>
      </c>
      <c r="J1183" s="11" t="s">
        <v>18</v>
      </c>
      <c r="K1183" s="11" t="s">
        <v>19</v>
      </c>
      <c r="L1183" s="11" t="s">
        <v>19</v>
      </c>
      <c r="M1183" s="11" t="s">
        <v>19</v>
      </c>
      <c r="N1183" s="11" t="s">
        <v>19</v>
      </c>
      <c r="O1183" s="11" t="s">
        <v>557</v>
      </c>
      <c r="P1183" s="11" t="s">
        <v>558</v>
      </c>
      <c r="Q1183" s="11" t="s">
        <v>722</v>
      </c>
      <c r="R1183" s="11" t="s">
        <v>27</v>
      </c>
      <c r="S1183" s="20" t="s">
        <v>27</v>
      </c>
      <c r="T1183" s="11" t="s">
        <v>28</v>
      </c>
      <c r="U1183" s="11" t="s">
        <v>22</v>
      </c>
      <c r="V1183" s="11" t="s">
        <v>22</v>
      </c>
      <c r="W1183" s="11" t="s">
        <v>23</v>
      </c>
      <c r="X1183" s="11" t="s">
        <v>222</v>
      </c>
      <c r="Y1183">
        <v>288</v>
      </c>
      <c r="Z1183" t="e">
        <f t="shared" si="40"/>
        <v>#REF!</v>
      </c>
    </row>
    <row r="1184" spans="1:26" ht="29" x14ac:dyDescent="0.35">
      <c r="A1184" s="24" t="str">
        <f>+IF(B1184&lt;&gt;'Terminal Handling Charge'!$B$3,"",IF(COUNTIF(B:B,B1184)&gt;0,COUNTIF(B$3:B1184,B1184),""))</f>
        <v/>
      </c>
      <c r="B1184" s="24" t="str">
        <f t="shared" si="39"/>
        <v>Terminal Handling Charge - OriginCuracao</v>
      </c>
      <c r="C1184" s="24" t="s">
        <v>700</v>
      </c>
      <c r="D1184" s="24" t="s">
        <v>746</v>
      </c>
      <c r="E1184" s="1" t="s">
        <v>101</v>
      </c>
      <c r="F1184" s="12" t="s">
        <v>757</v>
      </c>
      <c r="G1184" s="13">
        <v>44866</v>
      </c>
      <c r="H1184" s="11" t="s">
        <v>126</v>
      </c>
      <c r="I1184" s="11" t="s">
        <v>127</v>
      </c>
      <c r="J1184" s="11" t="s">
        <v>700</v>
      </c>
      <c r="K1184" s="11" t="s">
        <v>19</v>
      </c>
      <c r="L1184" s="11" t="s">
        <v>19</v>
      </c>
      <c r="M1184" s="11" t="s">
        <v>19</v>
      </c>
      <c r="N1184" s="11" t="s">
        <v>19</v>
      </c>
      <c r="O1184" s="11" t="s">
        <v>18</v>
      </c>
      <c r="P1184" s="11" t="s">
        <v>18</v>
      </c>
      <c r="Q1184" s="11" t="s">
        <v>18</v>
      </c>
      <c r="R1184" s="11" t="s">
        <v>78</v>
      </c>
      <c r="S1184" s="20" t="s">
        <v>78</v>
      </c>
      <c r="T1184" s="11" t="s">
        <v>32</v>
      </c>
      <c r="U1184" s="11" t="s">
        <v>22</v>
      </c>
      <c r="V1184" s="11" t="s">
        <v>22</v>
      </c>
      <c r="W1184" s="11" t="s">
        <v>23</v>
      </c>
      <c r="X1184" s="11" t="s">
        <v>24</v>
      </c>
      <c r="Y1184">
        <v>265</v>
      </c>
      <c r="Z1184" t="e">
        <f t="shared" si="40"/>
        <v>#REF!</v>
      </c>
    </row>
    <row r="1185" spans="1:26" x14ac:dyDescent="0.35">
      <c r="A1185" s="24" t="str">
        <f>+IF(B1185&lt;&gt;'Terminal Handling Charge'!$B$3,"",IF(COUNTIF(B:B,B1185)&gt;0,COUNTIF(B$3:B1185,B1185),""))</f>
        <v/>
      </c>
      <c r="B1185" s="24" t="str">
        <f t="shared" si="39"/>
        <v>Terminal Handling Charge - OriginPapua New Guinea</v>
      </c>
      <c r="C1185" s="24" t="s">
        <v>695</v>
      </c>
      <c r="D1185" s="24" t="s">
        <v>746</v>
      </c>
      <c r="E1185" s="1" t="s">
        <v>62</v>
      </c>
      <c r="F1185" s="12" t="s">
        <v>756</v>
      </c>
      <c r="G1185" s="13">
        <v>44927</v>
      </c>
      <c r="H1185" s="11" t="s">
        <v>153</v>
      </c>
      <c r="I1185" s="11" t="s">
        <v>154</v>
      </c>
      <c r="J1185" s="11" t="s">
        <v>695</v>
      </c>
      <c r="K1185" s="11" t="s">
        <v>19</v>
      </c>
      <c r="L1185" s="11" t="s">
        <v>19</v>
      </c>
      <c r="M1185" s="11" t="s">
        <v>19</v>
      </c>
      <c r="N1185" s="11" t="s">
        <v>19</v>
      </c>
      <c r="O1185" s="11" t="s">
        <v>18</v>
      </c>
      <c r="P1185" s="11" t="s">
        <v>18</v>
      </c>
      <c r="Q1185" s="11" t="s">
        <v>18</v>
      </c>
      <c r="R1185" s="11" t="s">
        <v>40</v>
      </c>
      <c r="S1185" s="20">
        <v>20</v>
      </c>
      <c r="T1185" s="11" t="s">
        <v>21</v>
      </c>
      <c r="U1185" s="11" t="s">
        <v>22</v>
      </c>
      <c r="V1185" s="11" t="s">
        <v>22</v>
      </c>
      <c r="W1185" s="11" t="s">
        <v>23</v>
      </c>
      <c r="X1185" s="11" t="s">
        <v>66</v>
      </c>
      <c r="Y1185">
        <v>1900</v>
      </c>
      <c r="Z1185" t="e">
        <f t="shared" si="40"/>
        <v>#REF!</v>
      </c>
    </row>
    <row r="1186" spans="1:26" x14ac:dyDescent="0.35">
      <c r="A1186" s="24" t="str">
        <f>+IF(B1186&lt;&gt;'Terminal Handling Charge'!$B$3,"",IF(COUNTIF(B:B,B1186)&gt;0,COUNTIF(B$3:B1186,B1186),""))</f>
        <v/>
      </c>
      <c r="B1186" s="24" t="str">
        <f t="shared" si="39"/>
        <v>Terminal Handling Charge - OriginPapua New Guinea</v>
      </c>
      <c r="C1186" s="24" t="s">
        <v>695</v>
      </c>
      <c r="D1186" s="24" t="s">
        <v>746</v>
      </c>
      <c r="E1186" s="1" t="s">
        <v>62</v>
      </c>
      <c r="F1186" s="12" t="s">
        <v>756</v>
      </c>
      <c r="G1186" s="13">
        <v>44927</v>
      </c>
      <c r="H1186" s="11" t="s">
        <v>153</v>
      </c>
      <c r="I1186" s="11" t="s">
        <v>154</v>
      </c>
      <c r="J1186" s="11" t="s">
        <v>695</v>
      </c>
      <c r="K1186" s="11" t="s">
        <v>19</v>
      </c>
      <c r="L1186" s="11" t="s">
        <v>19</v>
      </c>
      <c r="M1186" s="11" t="s">
        <v>19</v>
      </c>
      <c r="N1186" s="11" t="s">
        <v>19</v>
      </c>
      <c r="O1186" s="11" t="s">
        <v>18</v>
      </c>
      <c r="P1186" s="11" t="s">
        <v>18</v>
      </c>
      <c r="Q1186" s="11" t="s">
        <v>18</v>
      </c>
      <c r="R1186" s="11" t="s">
        <v>20</v>
      </c>
      <c r="S1186" s="20">
        <v>40</v>
      </c>
      <c r="T1186" s="11" t="s">
        <v>21</v>
      </c>
      <c r="U1186" s="11" t="s">
        <v>22</v>
      </c>
      <c r="V1186" s="11" t="s">
        <v>22</v>
      </c>
      <c r="W1186" s="11" t="s">
        <v>23</v>
      </c>
      <c r="X1186" s="11" t="s">
        <v>66</v>
      </c>
      <c r="Y1186">
        <v>3555</v>
      </c>
      <c r="Z1186" t="e">
        <f t="shared" si="40"/>
        <v>#REF!</v>
      </c>
    </row>
    <row r="1187" spans="1:26" x14ac:dyDescent="0.35">
      <c r="A1187" s="24" t="str">
        <f>+IF(B1187&lt;&gt;'Terminal Handling Charge'!$B$3,"",IF(COUNTIF(B:B,B1187)&gt;0,COUNTIF(B$3:B1187,B1187),""))</f>
        <v/>
      </c>
      <c r="B1187" s="24" t="str">
        <f t="shared" si="39"/>
        <v>Terminal Handling Charge - OriginPapua New Guinea</v>
      </c>
      <c r="C1187" s="24" t="s">
        <v>695</v>
      </c>
      <c r="D1187" s="24" t="s">
        <v>746</v>
      </c>
      <c r="E1187" s="1" t="s">
        <v>62</v>
      </c>
      <c r="F1187" s="12" t="s">
        <v>756</v>
      </c>
      <c r="G1187" s="13">
        <v>44927</v>
      </c>
      <c r="H1187" s="11" t="s">
        <v>153</v>
      </c>
      <c r="I1187" s="11" t="s">
        <v>154</v>
      </c>
      <c r="J1187" s="11" t="s">
        <v>695</v>
      </c>
      <c r="K1187" s="11" t="s">
        <v>19</v>
      </c>
      <c r="L1187" s="11" t="s">
        <v>19</v>
      </c>
      <c r="M1187" s="11" t="s">
        <v>19</v>
      </c>
      <c r="N1187" s="11" t="s">
        <v>19</v>
      </c>
      <c r="O1187" s="11" t="s">
        <v>18</v>
      </c>
      <c r="P1187" s="11" t="s">
        <v>18</v>
      </c>
      <c r="Q1187" s="11" t="s">
        <v>18</v>
      </c>
      <c r="R1187" s="11" t="s">
        <v>65</v>
      </c>
      <c r="S1187" s="20">
        <v>45</v>
      </c>
      <c r="T1187" s="11" t="s">
        <v>21</v>
      </c>
      <c r="U1187" s="11" t="s">
        <v>22</v>
      </c>
      <c r="V1187" s="11" t="s">
        <v>22</v>
      </c>
      <c r="W1187" s="11" t="s">
        <v>23</v>
      </c>
      <c r="X1187" s="11" t="s">
        <v>66</v>
      </c>
      <c r="Y1187">
        <v>3555</v>
      </c>
      <c r="Z1187" t="e">
        <f t="shared" si="40"/>
        <v>#REF!</v>
      </c>
    </row>
    <row r="1188" spans="1:26" x14ac:dyDescent="0.35">
      <c r="A1188" s="24" t="str">
        <f>+IF(B1188&lt;&gt;'Terminal Handling Charge'!$B$3,"",IF(COUNTIF(B:B,B1188)&gt;0,COUNTIF(B$3:B1188,B1188),""))</f>
        <v/>
      </c>
      <c r="B1188" s="24" t="str">
        <f t="shared" si="39"/>
        <v>Terminal Handling Charge - OriginPapua New Guinea</v>
      </c>
      <c r="C1188" s="24" t="s">
        <v>695</v>
      </c>
      <c r="D1188" s="24" t="s">
        <v>746</v>
      </c>
      <c r="E1188" s="1" t="s">
        <v>62</v>
      </c>
      <c r="F1188" s="12" t="s">
        <v>756</v>
      </c>
      <c r="G1188" s="13">
        <v>44927</v>
      </c>
      <c r="H1188" s="11" t="s">
        <v>153</v>
      </c>
      <c r="I1188" s="11" t="s">
        <v>154</v>
      </c>
      <c r="J1188" s="11" t="s">
        <v>695</v>
      </c>
      <c r="K1188" s="11" t="s">
        <v>19</v>
      </c>
      <c r="L1188" s="11" t="s">
        <v>19</v>
      </c>
      <c r="M1188" s="11" t="s">
        <v>19</v>
      </c>
      <c r="N1188" s="11" t="s">
        <v>19</v>
      </c>
      <c r="O1188" s="11" t="s">
        <v>18</v>
      </c>
      <c r="P1188" s="11" t="s">
        <v>18</v>
      </c>
      <c r="Q1188" s="11" t="s">
        <v>18</v>
      </c>
      <c r="R1188" s="11" t="s">
        <v>762</v>
      </c>
      <c r="S1188" s="20">
        <v>20</v>
      </c>
      <c r="T1188" s="11" t="s">
        <v>28</v>
      </c>
      <c r="U1188" s="11" t="s">
        <v>22</v>
      </c>
      <c r="V1188" s="11" t="s">
        <v>22</v>
      </c>
      <c r="W1188" s="11" t="s">
        <v>23</v>
      </c>
      <c r="X1188" s="11" t="s">
        <v>66</v>
      </c>
      <c r="Y1188">
        <v>2000</v>
      </c>
      <c r="Z1188" t="e">
        <f t="shared" si="40"/>
        <v>#REF!</v>
      </c>
    </row>
    <row r="1189" spans="1:26" x14ac:dyDescent="0.35">
      <c r="A1189" s="24" t="str">
        <f>+IF(B1189&lt;&gt;'Terminal Handling Charge'!$B$3,"",IF(COUNTIF(B:B,B1189)&gt;0,COUNTIF(B$3:B1189,B1189),""))</f>
        <v/>
      </c>
      <c r="B1189" s="24" t="str">
        <f t="shared" si="39"/>
        <v>Terminal Handling Charge - OriginPapua New Guinea</v>
      </c>
      <c r="C1189" s="24" t="s">
        <v>695</v>
      </c>
      <c r="D1189" s="24" t="s">
        <v>746</v>
      </c>
      <c r="E1189" s="1" t="s">
        <v>62</v>
      </c>
      <c r="F1189" s="12" t="s">
        <v>756</v>
      </c>
      <c r="G1189" s="13">
        <v>44927</v>
      </c>
      <c r="H1189" s="11" t="s">
        <v>153</v>
      </c>
      <c r="I1189" s="11" t="s">
        <v>154</v>
      </c>
      <c r="J1189" s="11" t="s">
        <v>695</v>
      </c>
      <c r="K1189" s="11" t="s">
        <v>19</v>
      </c>
      <c r="L1189" s="11" t="s">
        <v>19</v>
      </c>
      <c r="M1189" s="11" t="s">
        <v>19</v>
      </c>
      <c r="N1189" s="11" t="s">
        <v>19</v>
      </c>
      <c r="O1189" s="11" t="s">
        <v>18</v>
      </c>
      <c r="P1189" s="11" t="s">
        <v>18</v>
      </c>
      <c r="Q1189" s="11" t="s">
        <v>18</v>
      </c>
      <c r="R1189" s="11" t="s">
        <v>38</v>
      </c>
      <c r="S1189" s="20">
        <v>40</v>
      </c>
      <c r="T1189" s="11" t="s">
        <v>28</v>
      </c>
      <c r="U1189" s="11" t="s">
        <v>22</v>
      </c>
      <c r="V1189" s="11" t="s">
        <v>22</v>
      </c>
      <c r="W1189" s="11" t="s">
        <v>23</v>
      </c>
      <c r="X1189" s="11" t="s">
        <v>66</v>
      </c>
      <c r="Y1189">
        <v>3880</v>
      </c>
      <c r="Z1189" t="e">
        <f t="shared" si="40"/>
        <v>#REF!</v>
      </c>
    </row>
    <row r="1190" spans="1:26" x14ac:dyDescent="0.35">
      <c r="A1190" s="24" t="str">
        <f>+IF(B1190&lt;&gt;'Terminal Handling Charge'!$B$3,"",IF(COUNTIF(B:B,B1190)&gt;0,COUNTIF(B$3:B1190,B1190),""))</f>
        <v/>
      </c>
      <c r="B1190" s="24" t="str">
        <f t="shared" si="39"/>
        <v>Terminal Handling Charge - OriginIndia</v>
      </c>
      <c r="C1190" s="24" t="s">
        <v>764</v>
      </c>
      <c r="D1190" s="24" t="s">
        <v>746</v>
      </c>
      <c r="E1190" s="1" t="s">
        <v>773</v>
      </c>
      <c r="F1190" s="12" t="s">
        <v>774</v>
      </c>
      <c r="G1190" s="13">
        <v>44866</v>
      </c>
      <c r="H1190" s="11" t="s">
        <v>778</v>
      </c>
      <c r="I1190" s="11" t="s">
        <v>791</v>
      </c>
      <c r="J1190" s="11" t="s">
        <v>764</v>
      </c>
      <c r="K1190" s="11" t="s">
        <v>19</v>
      </c>
      <c r="L1190" s="11" t="s">
        <v>19</v>
      </c>
      <c r="M1190" s="11" t="s">
        <v>19</v>
      </c>
      <c r="N1190" s="11" t="s">
        <v>19</v>
      </c>
      <c r="O1190" s="11" t="s">
        <v>18</v>
      </c>
      <c r="P1190" s="11" t="s">
        <v>18</v>
      </c>
      <c r="Q1190" s="11" t="s">
        <v>18</v>
      </c>
      <c r="R1190" s="11" t="s">
        <v>40</v>
      </c>
      <c r="S1190" s="20">
        <v>20</v>
      </c>
      <c r="T1190" s="11" t="s">
        <v>21</v>
      </c>
      <c r="U1190" s="11"/>
      <c r="V1190" s="11"/>
      <c r="W1190" s="11"/>
      <c r="X1190" s="11" t="s">
        <v>801</v>
      </c>
      <c r="Y1190">
        <v>7480</v>
      </c>
      <c r="Z1190" t="e">
        <f t="shared" si="40"/>
        <v>#REF!</v>
      </c>
    </row>
    <row r="1191" spans="1:26" x14ac:dyDescent="0.35">
      <c r="A1191" s="24" t="str">
        <f>+IF(B1191&lt;&gt;'Terminal Handling Charge'!$B$3,"",IF(COUNTIF(B:B,B1191)&gt;0,COUNTIF(B$3:B1191,B1191),""))</f>
        <v/>
      </c>
      <c r="B1191" s="24" t="str">
        <f t="shared" si="39"/>
        <v>Terminal Handling Charge - OriginIndia</v>
      </c>
      <c r="C1191" s="24" t="s">
        <v>764</v>
      </c>
      <c r="D1191" s="24" t="s">
        <v>746</v>
      </c>
      <c r="E1191" s="1" t="s">
        <v>773</v>
      </c>
      <c r="F1191" s="12" t="s">
        <v>774</v>
      </c>
      <c r="G1191" s="13">
        <v>44866</v>
      </c>
      <c r="H1191" s="11" t="s">
        <v>778</v>
      </c>
      <c r="I1191" s="11" t="s">
        <v>791</v>
      </c>
      <c r="J1191" s="11" t="s">
        <v>764</v>
      </c>
      <c r="K1191" s="11" t="s">
        <v>19</v>
      </c>
      <c r="L1191" s="11" t="s">
        <v>19</v>
      </c>
      <c r="M1191" s="11" t="s">
        <v>19</v>
      </c>
      <c r="N1191" s="11" t="s">
        <v>19</v>
      </c>
      <c r="O1191" s="11" t="s">
        <v>18</v>
      </c>
      <c r="P1191" s="11" t="s">
        <v>18</v>
      </c>
      <c r="Q1191" s="11" t="s">
        <v>18</v>
      </c>
      <c r="R1191" s="11" t="s">
        <v>20</v>
      </c>
      <c r="S1191" s="20">
        <v>40</v>
      </c>
      <c r="T1191" s="11" t="s">
        <v>21</v>
      </c>
      <c r="U1191" s="11"/>
      <c r="V1191" s="11"/>
      <c r="W1191" s="11"/>
      <c r="X1191" s="11" t="s">
        <v>801</v>
      </c>
      <c r="Y1191">
        <v>11330</v>
      </c>
      <c r="Z1191" t="e">
        <f t="shared" si="40"/>
        <v>#REF!</v>
      </c>
    </row>
    <row r="1192" spans="1:26" x14ac:dyDescent="0.35">
      <c r="A1192" s="24" t="str">
        <f>+IF(B1192&lt;&gt;'Terminal Handling Charge'!$B$3,"",IF(COUNTIF(B:B,B1192)&gt;0,COUNTIF(B$3:B1192,B1192),""))</f>
        <v/>
      </c>
      <c r="B1192" s="24" t="str">
        <f t="shared" si="39"/>
        <v>Terminal Handling Charge - OriginIndia</v>
      </c>
      <c r="C1192" s="24" t="s">
        <v>764</v>
      </c>
      <c r="D1192" s="24" t="s">
        <v>746</v>
      </c>
      <c r="E1192" s="1" t="s">
        <v>773</v>
      </c>
      <c r="F1192" s="12" t="s">
        <v>774</v>
      </c>
      <c r="G1192" s="13">
        <v>44866</v>
      </c>
      <c r="H1192" s="11" t="s">
        <v>778</v>
      </c>
      <c r="I1192" s="11" t="s">
        <v>791</v>
      </c>
      <c r="J1192" s="11" t="s">
        <v>764</v>
      </c>
      <c r="K1192" s="11" t="s">
        <v>19</v>
      </c>
      <c r="L1192" s="11" t="s">
        <v>19</v>
      </c>
      <c r="M1192" s="11" t="s">
        <v>19</v>
      </c>
      <c r="N1192" s="11" t="s">
        <v>19</v>
      </c>
      <c r="O1192" s="11" t="s">
        <v>18</v>
      </c>
      <c r="P1192" s="11" t="s">
        <v>18</v>
      </c>
      <c r="Q1192" s="11" t="s">
        <v>18</v>
      </c>
      <c r="R1192" s="11" t="s">
        <v>65</v>
      </c>
      <c r="S1192" s="20">
        <v>45</v>
      </c>
      <c r="T1192" s="11" t="s">
        <v>21</v>
      </c>
      <c r="U1192" s="11"/>
      <c r="V1192" s="11"/>
      <c r="W1192" s="11"/>
      <c r="X1192" s="11" t="s">
        <v>801</v>
      </c>
      <c r="Y1192">
        <v>13370</v>
      </c>
      <c r="Z1192" t="e">
        <f t="shared" si="40"/>
        <v>#REF!</v>
      </c>
    </row>
    <row r="1193" spans="1:26" x14ac:dyDescent="0.35">
      <c r="A1193" s="24" t="str">
        <f>+IF(B1193&lt;&gt;'Terminal Handling Charge'!$B$3,"",IF(COUNTIF(B:B,B1193)&gt;0,COUNTIF(B$3:B1193,B1193),""))</f>
        <v/>
      </c>
      <c r="B1193" s="24" t="str">
        <f t="shared" si="39"/>
        <v>Terminal Handling Charge - OriginIndia</v>
      </c>
      <c r="C1193" s="24" t="s">
        <v>764</v>
      </c>
      <c r="D1193" s="24" t="s">
        <v>746</v>
      </c>
      <c r="E1193" s="1" t="s">
        <v>773</v>
      </c>
      <c r="F1193" s="12" t="s">
        <v>774</v>
      </c>
      <c r="G1193" s="13">
        <v>44866</v>
      </c>
      <c r="H1193" s="11" t="s">
        <v>778</v>
      </c>
      <c r="I1193" s="11" t="s">
        <v>791</v>
      </c>
      <c r="J1193" s="11" t="s">
        <v>764</v>
      </c>
      <c r="K1193" s="11" t="s">
        <v>19</v>
      </c>
      <c r="L1193" s="11" t="s">
        <v>19</v>
      </c>
      <c r="M1193" s="11" t="s">
        <v>19</v>
      </c>
      <c r="N1193" s="11" t="s">
        <v>19</v>
      </c>
      <c r="O1193" s="11" t="s">
        <v>18</v>
      </c>
      <c r="P1193" s="11" t="s">
        <v>18</v>
      </c>
      <c r="Q1193" s="11" t="s">
        <v>18</v>
      </c>
      <c r="R1193" s="11" t="s">
        <v>77</v>
      </c>
      <c r="S1193" s="20">
        <v>20</v>
      </c>
      <c r="T1193" s="11" t="s">
        <v>772</v>
      </c>
      <c r="U1193" s="11"/>
      <c r="V1193" s="11"/>
      <c r="W1193" s="11"/>
      <c r="X1193" s="11" t="s">
        <v>801</v>
      </c>
      <c r="Y1193">
        <v>10340</v>
      </c>
      <c r="Z1193" t="e">
        <f t="shared" si="40"/>
        <v>#REF!</v>
      </c>
    </row>
    <row r="1194" spans="1:26" x14ac:dyDescent="0.35">
      <c r="A1194" s="24" t="str">
        <f>+IF(B1194&lt;&gt;'Terminal Handling Charge'!$B$3,"",IF(COUNTIF(B:B,B1194)&gt;0,COUNTIF(B$3:B1194,B1194),""))</f>
        <v/>
      </c>
      <c r="B1194" s="24" t="str">
        <f t="shared" si="39"/>
        <v>Terminal Handling Charge - OriginIndia</v>
      </c>
      <c r="C1194" s="24" t="s">
        <v>764</v>
      </c>
      <c r="D1194" s="24" t="s">
        <v>746</v>
      </c>
      <c r="E1194" s="1" t="s">
        <v>773</v>
      </c>
      <c r="F1194" s="12" t="s">
        <v>774</v>
      </c>
      <c r="G1194" s="13">
        <v>44866</v>
      </c>
      <c r="H1194" s="11" t="s">
        <v>778</v>
      </c>
      <c r="I1194" s="11" t="s">
        <v>791</v>
      </c>
      <c r="J1194" s="11" t="s">
        <v>764</v>
      </c>
      <c r="K1194" s="11" t="s">
        <v>19</v>
      </c>
      <c r="L1194" s="11" t="s">
        <v>19</v>
      </c>
      <c r="M1194" s="11" t="s">
        <v>19</v>
      </c>
      <c r="N1194" s="11" t="s">
        <v>19</v>
      </c>
      <c r="O1194" s="11" t="s">
        <v>18</v>
      </c>
      <c r="P1194" s="11" t="s">
        <v>18</v>
      </c>
      <c r="Q1194" s="11" t="s">
        <v>18</v>
      </c>
      <c r="R1194" s="11" t="s">
        <v>56</v>
      </c>
      <c r="S1194" s="20">
        <v>20</v>
      </c>
      <c r="T1194" s="11" t="s">
        <v>772</v>
      </c>
      <c r="U1194" s="11"/>
      <c r="V1194" s="11"/>
      <c r="W1194" s="11"/>
      <c r="X1194" s="11" t="s">
        <v>801</v>
      </c>
      <c r="Y1194">
        <v>10340</v>
      </c>
      <c r="Z1194" t="e">
        <f t="shared" si="40"/>
        <v>#REF!</v>
      </c>
    </row>
    <row r="1195" spans="1:26" x14ac:dyDescent="0.35">
      <c r="A1195" s="24" t="str">
        <f>+IF(B1195&lt;&gt;'Terminal Handling Charge'!$B$3,"",IF(COUNTIF(B:B,B1195)&gt;0,COUNTIF(B$3:B1195,B1195),""))</f>
        <v/>
      </c>
      <c r="B1195" s="24" t="str">
        <f t="shared" si="39"/>
        <v>Terminal Handling Charge - OriginIndia</v>
      </c>
      <c r="C1195" s="24" t="s">
        <v>764</v>
      </c>
      <c r="D1195" s="24" t="s">
        <v>746</v>
      </c>
      <c r="E1195" s="1" t="s">
        <v>773</v>
      </c>
      <c r="F1195" s="12" t="s">
        <v>774</v>
      </c>
      <c r="G1195" s="13">
        <v>44866</v>
      </c>
      <c r="H1195" s="11" t="s">
        <v>778</v>
      </c>
      <c r="I1195" s="11" t="s">
        <v>791</v>
      </c>
      <c r="J1195" s="11" t="s">
        <v>764</v>
      </c>
      <c r="K1195" s="11" t="s">
        <v>19</v>
      </c>
      <c r="L1195" s="11" t="s">
        <v>19</v>
      </c>
      <c r="M1195" s="11" t="s">
        <v>19</v>
      </c>
      <c r="N1195" s="11" t="s">
        <v>19</v>
      </c>
      <c r="O1195" s="11" t="s">
        <v>18</v>
      </c>
      <c r="P1195" s="11" t="s">
        <v>18</v>
      </c>
      <c r="Q1195" s="11" t="s">
        <v>18</v>
      </c>
      <c r="R1195" s="11" t="s">
        <v>61</v>
      </c>
      <c r="S1195" s="20">
        <v>20</v>
      </c>
      <c r="T1195" s="11" t="s">
        <v>772</v>
      </c>
      <c r="U1195" s="11"/>
      <c r="V1195" s="11"/>
      <c r="W1195" s="11"/>
      <c r="X1195" s="11" t="s">
        <v>801</v>
      </c>
      <c r="Y1195">
        <v>10340</v>
      </c>
      <c r="Z1195" t="e">
        <f t="shared" si="40"/>
        <v>#REF!</v>
      </c>
    </row>
    <row r="1196" spans="1:26" x14ac:dyDescent="0.35">
      <c r="A1196" s="24" t="str">
        <f>+IF(B1196&lt;&gt;'Terminal Handling Charge'!$B$3,"",IF(COUNTIF(B:B,B1196)&gt;0,COUNTIF(B$3:B1196,B1196),""))</f>
        <v/>
      </c>
      <c r="B1196" s="24" t="str">
        <f t="shared" si="39"/>
        <v>Terminal Handling Charge - OriginIndia</v>
      </c>
      <c r="C1196" s="24" t="s">
        <v>764</v>
      </c>
      <c r="D1196" s="24" t="s">
        <v>746</v>
      </c>
      <c r="E1196" s="1" t="s">
        <v>773</v>
      </c>
      <c r="F1196" s="12" t="s">
        <v>774</v>
      </c>
      <c r="G1196" s="13">
        <v>44866</v>
      </c>
      <c r="H1196" s="11" t="s">
        <v>778</v>
      </c>
      <c r="I1196" s="11" t="s">
        <v>791</v>
      </c>
      <c r="J1196" s="11" t="s">
        <v>764</v>
      </c>
      <c r="K1196" s="11" t="s">
        <v>19</v>
      </c>
      <c r="L1196" s="11" t="s">
        <v>19</v>
      </c>
      <c r="M1196" s="11" t="s">
        <v>19</v>
      </c>
      <c r="N1196" s="11" t="s">
        <v>19</v>
      </c>
      <c r="O1196" s="11" t="s">
        <v>18</v>
      </c>
      <c r="P1196" s="11" t="s">
        <v>18</v>
      </c>
      <c r="Q1196" s="11" t="s">
        <v>18</v>
      </c>
      <c r="R1196" s="11" t="s">
        <v>59</v>
      </c>
      <c r="S1196" s="20">
        <v>20</v>
      </c>
      <c r="T1196" s="11" t="s">
        <v>772</v>
      </c>
      <c r="U1196" s="11"/>
      <c r="V1196" s="11"/>
      <c r="W1196" s="11"/>
      <c r="X1196" s="11" t="s">
        <v>801</v>
      </c>
      <c r="Y1196">
        <v>10340</v>
      </c>
      <c r="Z1196" t="e">
        <f t="shared" si="40"/>
        <v>#REF!</v>
      </c>
    </row>
    <row r="1197" spans="1:26" x14ac:dyDescent="0.35">
      <c r="A1197" s="24" t="str">
        <f>+IF(B1197&lt;&gt;'Terminal Handling Charge'!$B$3,"",IF(COUNTIF(B:B,B1197)&gt;0,COUNTIF(B$3:B1197,B1197),""))</f>
        <v/>
      </c>
      <c r="B1197" s="24" t="str">
        <f t="shared" si="39"/>
        <v>Terminal Handling Charge - OriginIndia</v>
      </c>
      <c r="C1197" s="24" t="s">
        <v>764</v>
      </c>
      <c r="D1197" s="24" t="s">
        <v>746</v>
      </c>
      <c r="E1197" s="1" t="s">
        <v>773</v>
      </c>
      <c r="F1197" s="12" t="s">
        <v>774</v>
      </c>
      <c r="G1197" s="13">
        <v>44866</v>
      </c>
      <c r="H1197" s="11" t="s">
        <v>778</v>
      </c>
      <c r="I1197" s="11" t="s">
        <v>791</v>
      </c>
      <c r="J1197" s="11" t="s">
        <v>764</v>
      </c>
      <c r="K1197" s="11" t="s">
        <v>19</v>
      </c>
      <c r="L1197" s="11" t="s">
        <v>19</v>
      </c>
      <c r="M1197" s="11" t="s">
        <v>19</v>
      </c>
      <c r="N1197" s="11" t="s">
        <v>19</v>
      </c>
      <c r="O1197" s="11" t="s">
        <v>18</v>
      </c>
      <c r="P1197" s="11" t="s">
        <v>18</v>
      </c>
      <c r="Q1197" s="11" t="s">
        <v>18</v>
      </c>
      <c r="R1197" s="11" t="s">
        <v>63</v>
      </c>
      <c r="S1197" s="20">
        <v>20</v>
      </c>
      <c r="T1197" s="11" t="s">
        <v>772</v>
      </c>
      <c r="U1197" s="11"/>
      <c r="V1197" s="11"/>
      <c r="W1197" s="11"/>
      <c r="X1197" s="11" t="s">
        <v>801</v>
      </c>
      <c r="Y1197">
        <v>10340</v>
      </c>
      <c r="Z1197" t="e">
        <f t="shared" si="40"/>
        <v>#REF!</v>
      </c>
    </row>
    <row r="1198" spans="1:26" x14ac:dyDescent="0.35">
      <c r="A1198" s="24" t="str">
        <f>+IF(B1198&lt;&gt;'Terminal Handling Charge'!$B$3,"",IF(COUNTIF(B:B,B1198)&gt;0,COUNTIF(B$3:B1198,B1198),""))</f>
        <v/>
      </c>
      <c r="B1198" s="24" t="str">
        <f t="shared" si="39"/>
        <v>Terminal Handling Charge - OriginIndia</v>
      </c>
      <c r="C1198" s="24" t="s">
        <v>764</v>
      </c>
      <c r="D1198" s="24" t="s">
        <v>746</v>
      </c>
      <c r="E1198" s="1" t="s">
        <v>773</v>
      </c>
      <c r="F1198" s="12" t="s">
        <v>774</v>
      </c>
      <c r="G1198" s="13">
        <v>44866</v>
      </c>
      <c r="H1198" s="11" t="s">
        <v>778</v>
      </c>
      <c r="I1198" s="11" t="s">
        <v>791</v>
      </c>
      <c r="J1198" s="11" t="s">
        <v>764</v>
      </c>
      <c r="K1198" s="11" t="s">
        <v>19</v>
      </c>
      <c r="L1198" s="11" t="s">
        <v>19</v>
      </c>
      <c r="M1198" s="11" t="s">
        <v>19</v>
      </c>
      <c r="N1198" s="11" t="s">
        <v>19</v>
      </c>
      <c r="O1198" s="11" t="s">
        <v>18</v>
      </c>
      <c r="P1198" s="11" t="s">
        <v>18</v>
      </c>
      <c r="Q1198" s="11" t="s">
        <v>18</v>
      </c>
      <c r="R1198" s="11" t="s">
        <v>58</v>
      </c>
      <c r="S1198" s="20">
        <v>40</v>
      </c>
      <c r="T1198" s="11" t="s">
        <v>772</v>
      </c>
      <c r="U1198" s="11"/>
      <c r="V1198" s="11"/>
      <c r="W1198" s="11"/>
      <c r="X1198" s="11" t="s">
        <v>801</v>
      </c>
      <c r="Y1198">
        <v>16450</v>
      </c>
      <c r="Z1198" t="e">
        <f t="shared" si="40"/>
        <v>#REF!</v>
      </c>
    </row>
    <row r="1199" spans="1:26" x14ac:dyDescent="0.35">
      <c r="A1199" s="24" t="str">
        <f>+IF(B1199&lt;&gt;'Terminal Handling Charge'!$B$3,"",IF(COUNTIF(B:B,B1199)&gt;0,COUNTIF(B$3:B1199,B1199),""))</f>
        <v/>
      </c>
      <c r="B1199" s="24" t="str">
        <f t="shared" si="39"/>
        <v>Terminal Handling Charge - OriginIndia</v>
      </c>
      <c r="C1199" s="24" t="s">
        <v>764</v>
      </c>
      <c r="D1199" s="24" t="s">
        <v>746</v>
      </c>
      <c r="E1199" s="1" t="s">
        <v>773</v>
      </c>
      <c r="F1199" s="12" t="s">
        <v>774</v>
      </c>
      <c r="G1199" s="13">
        <v>44866</v>
      </c>
      <c r="H1199" s="11" t="s">
        <v>778</v>
      </c>
      <c r="I1199" s="11" t="s">
        <v>791</v>
      </c>
      <c r="J1199" s="11" t="s">
        <v>764</v>
      </c>
      <c r="K1199" s="11" t="s">
        <v>19</v>
      </c>
      <c r="L1199" s="11" t="s">
        <v>19</v>
      </c>
      <c r="M1199" s="11" t="s">
        <v>19</v>
      </c>
      <c r="N1199" s="11" t="s">
        <v>19</v>
      </c>
      <c r="O1199" s="11" t="s">
        <v>18</v>
      </c>
      <c r="P1199" s="11" t="s">
        <v>18</v>
      </c>
      <c r="Q1199" s="11" t="s">
        <v>18</v>
      </c>
      <c r="R1199" s="11" t="s">
        <v>33</v>
      </c>
      <c r="S1199" s="20">
        <v>40</v>
      </c>
      <c r="T1199" s="11" t="s">
        <v>772</v>
      </c>
      <c r="U1199" s="11"/>
      <c r="V1199" s="11"/>
      <c r="W1199" s="11"/>
      <c r="X1199" s="11" t="s">
        <v>801</v>
      </c>
      <c r="Y1199">
        <v>16450</v>
      </c>
      <c r="Z1199" t="e">
        <f t="shared" si="40"/>
        <v>#REF!</v>
      </c>
    </row>
    <row r="1200" spans="1:26" x14ac:dyDescent="0.35">
      <c r="A1200" s="24" t="str">
        <f>+IF(B1200&lt;&gt;'Terminal Handling Charge'!$B$3,"",IF(COUNTIF(B:B,B1200)&gt;0,COUNTIF(B$3:B1200,B1200),""))</f>
        <v/>
      </c>
      <c r="B1200" s="24" t="str">
        <f t="shared" si="39"/>
        <v>Terminal Handling Charge - OriginIndia</v>
      </c>
      <c r="C1200" s="24" t="s">
        <v>764</v>
      </c>
      <c r="D1200" s="24" t="s">
        <v>746</v>
      </c>
      <c r="E1200" s="1" t="s">
        <v>773</v>
      </c>
      <c r="F1200" s="12" t="s">
        <v>774</v>
      </c>
      <c r="G1200" s="13">
        <v>44866</v>
      </c>
      <c r="H1200" s="11" t="s">
        <v>778</v>
      </c>
      <c r="I1200" s="11" t="s">
        <v>791</v>
      </c>
      <c r="J1200" s="11" t="s">
        <v>764</v>
      </c>
      <c r="K1200" s="11" t="s">
        <v>19</v>
      </c>
      <c r="L1200" s="11" t="s">
        <v>19</v>
      </c>
      <c r="M1200" s="11" t="s">
        <v>19</v>
      </c>
      <c r="N1200" s="11" t="s">
        <v>19</v>
      </c>
      <c r="O1200" s="11" t="s">
        <v>18</v>
      </c>
      <c r="P1200" s="11" t="s">
        <v>18</v>
      </c>
      <c r="Q1200" s="11" t="s">
        <v>18</v>
      </c>
      <c r="R1200" s="11" t="s">
        <v>64</v>
      </c>
      <c r="S1200" s="20">
        <v>40</v>
      </c>
      <c r="T1200" s="11" t="s">
        <v>772</v>
      </c>
      <c r="U1200" s="11"/>
      <c r="V1200" s="11"/>
      <c r="W1200" s="11"/>
      <c r="X1200" s="11" t="s">
        <v>801</v>
      </c>
      <c r="Y1200">
        <v>16450</v>
      </c>
      <c r="Z1200" t="e">
        <f t="shared" si="40"/>
        <v>#REF!</v>
      </c>
    </row>
    <row r="1201" spans="1:26" x14ac:dyDescent="0.35">
      <c r="A1201" s="24" t="str">
        <f>+IF(B1201&lt;&gt;'Terminal Handling Charge'!$B$3,"",IF(COUNTIF(B:B,B1201)&gt;0,COUNTIF(B$3:B1201,B1201),""))</f>
        <v/>
      </c>
      <c r="B1201" s="24" t="str">
        <f t="shared" si="39"/>
        <v>Terminal Handling Charge - OriginIndia</v>
      </c>
      <c r="C1201" s="24" t="s">
        <v>764</v>
      </c>
      <c r="D1201" s="24" t="s">
        <v>746</v>
      </c>
      <c r="E1201" s="1" t="s">
        <v>773</v>
      </c>
      <c r="F1201" s="12" t="s">
        <v>774</v>
      </c>
      <c r="G1201" s="13">
        <v>44866</v>
      </c>
      <c r="H1201" s="11" t="s">
        <v>778</v>
      </c>
      <c r="I1201" s="11" t="s">
        <v>791</v>
      </c>
      <c r="J1201" s="11" t="s">
        <v>764</v>
      </c>
      <c r="K1201" s="11" t="s">
        <v>19</v>
      </c>
      <c r="L1201" s="11" t="s">
        <v>19</v>
      </c>
      <c r="M1201" s="11" t="s">
        <v>19</v>
      </c>
      <c r="N1201" s="11" t="s">
        <v>19</v>
      </c>
      <c r="O1201" s="11" t="s">
        <v>18</v>
      </c>
      <c r="P1201" s="11" t="s">
        <v>18</v>
      </c>
      <c r="Q1201" s="11" t="s">
        <v>18</v>
      </c>
      <c r="R1201" s="11" t="s">
        <v>60</v>
      </c>
      <c r="S1201" s="20">
        <v>40</v>
      </c>
      <c r="T1201" s="11" t="s">
        <v>772</v>
      </c>
      <c r="U1201" s="11"/>
      <c r="V1201" s="11"/>
      <c r="W1201" s="11"/>
      <c r="X1201" s="11" t="s">
        <v>801</v>
      </c>
      <c r="Y1201">
        <v>16450</v>
      </c>
      <c r="Z1201" t="e">
        <f t="shared" si="40"/>
        <v>#REF!</v>
      </c>
    </row>
    <row r="1202" spans="1:26" x14ac:dyDescent="0.35">
      <c r="A1202" s="24">
        <f>+IF(B1202&lt;&gt;'Terminal Handling Charge'!$B$3,"",IF(COUNTIF(B:B,B1202)&gt;0,COUNTIF(B$3:B1202,B1202),""))</f>
        <v>5</v>
      </c>
      <c r="B1202" s="24" t="str">
        <f t="shared" si="39"/>
        <v>Terminal Handling Charge - OriginArgentina</v>
      </c>
      <c r="C1202" s="24" t="s">
        <v>697</v>
      </c>
      <c r="D1202" s="24" t="s">
        <v>746</v>
      </c>
      <c r="E1202" s="1" t="s">
        <v>55</v>
      </c>
      <c r="F1202" s="12" t="s">
        <v>757</v>
      </c>
      <c r="G1202" s="13">
        <v>44866</v>
      </c>
      <c r="H1202" s="11" t="s">
        <v>260</v>
      </c>
      <c r="I1202" s="11" t="s">
        <v>261</v>
      </c>
      <c r="J1202" s="11" t="s">
        <v>697</v>
      </c>
      <c r="K1202" s="11" t="s">
        <v>19</v>
      </c>
      <c r="L1202" s="11" t="s">
        <v>19</v>
      </c>
      <c r="M1202" s="11" t="s">
        <v>19</v>
      </c>
      <c r="N1202" s="11" t="s">
        <v>19</v>
      </c>
      <c r="O1202" s="11" t="s">
        <v>18</v>
      </c>
      <c r="P1202" s="11" t="s">
        <v>18</v>
      </c>
      <c r="Q1202" s="11" t="s">
        <v>18</v>
      </c>
      <c r="R1202" s="11" t="s">
        <v>40</v>
      </c>
      <c r="S1202" s="20">
        <v>20</v>
      </c>
      <c r="T1202" s="11" t="s">
        <v>21</v>
      </c>
      <c r="U1202" s="11" t="s">
        <v>22</v>
      </c>
      <c r="V1202" s="11" t="s">
        <v>22</v>
      </c>
      <c r="W1202" s="11" t="s">
        <v>23</v>
      </c>
      <c r="X1202" s="11" t="s">
        <v>24</v>
      </c>
      <c r="Y1202">
        <v>445</v>
      </c>
      <c r="Z1202" t="e">
        <f t="shared" si="40"/>
        <v>#REF!</v>
      </c>
    </row>
    <row r="1203" spans="1:26" x14ac:dyDescent="0.35">
      <c r="A1203" s="24">
        <f>+IF(B1203&lt;&gt;'Terminal Handling Charge'!$B$3,"",IF(COUNTIF(B:B,B1203)&gt;0,COUNTIF(B$3:B1203,B1203),""))</f>
        <v>6</v>
      </c>
      <c r="B1203" s="24" t="str">
        <f t="shared" si="39"/>
        <v>Terminal Handling Charge - OriginArgentina</v>
      </c>
      <c r="C1203" s="24" t="s">
        <v>697</v>
      </c>
      <c r="D1203" s="24" t="s">
        <v>746</v>
      </c>
      <c r="E1203" s="1" t="s">
        <v>55</v>
      </c>
      <c r="F1203" s="12" t="s">
        <v>757</v>
      </c>
      <c r="G1203" s="13">
        <v>44866</v>
      </c>
      <c r="H1203" s="11" t="s">
        <v>260</v>
      </c>
      <c r="I1203" s="11" t="s">
        <v>261</v>
      </c>
      <c r="J1203" s="11" t="s">
        <v>697</v>
      </c>
      <c r="K1203" s="11" t="s">
        <v>19</v>
      </c>
      <c r="L1203" s="11" t="s">
        <v>19</v>
      </c>
      <c r="M1203" s="11" t="s">
        <v>19</v>
      </c>
      <c r="N1203" s="11" t="s">
        <v>19</v>
      </c>
      <c r="O1203" s="11" t="s">
        <v>18</v>
      </c>
      <c r="P1203" s="11" t="s">
        <v>18</v>
      </c>
      <c r="Q1203" s="11" t="s">
        <v>18</v>
      </c>
      <c r="R1203" s="11" t="s">
        <v>20</v>
      </c>
      <c r="S1203" s="20">
        <v>40</v>
      </c>
      <c r="T1203" s="11" t="s">
        <v>21</v>
      </c>
      <c r="U1203" s="11" t="s">
        <v>22</v>
      </c>
      <c r="V1203" s="11" t="s">
        <v>22</v>
      </c>
      <c r="W1203" s="11" t="s">
        <v>23</v>
      </c>
      <c r="X1203" s="11" t="s">
        <v>24</v>
      </c>
      <c r="Y1203">
        <v>445</v>
      </c>
      <c r="Z1203" t="e">
        <f t="shared" si="40"/>
        <v>#REF!</v>
      </c>
    </row>
    <row r="1204" spans="1:26" x14ac:dyDescent="0.35">
      <c r="A1204" s="24">
        <f>+IF(B1204&lt;&gt;'Terminal Handling Charge'!$B$3,"",IF(COUNTIF(B:B,B1204)&gt;0,COUNTIF(B$3:B1204,B1204),""))</f>
        <v>7</v>
      </c>
      <c r="B1204" s="24" t="str">
        <f t="shared" si="39"/>
        <v>Terminal Handling Charge - OriginArgentina</v>
      </c>
      <c r="C1204" s="24" t="s">
        <v>697</v>
      </c>
      <c r="D1204" s="24" t="s">
        <v>746</v>
      </c>
      <c r="E1204" s="1" t="s">
        <v>55</v>
      </c>
      <c r="F1204" s="12" t="s">
        <v>757</v>
      </c>
      <c r="G1204" s="13">
        <v>44866</v>
      </c>
      <c r="H1204" s="11" t="s">
        <v>260</v>
      </c>
      <c r="I1204" s="11" t="s">
        <v>261</v>
      </c>
      <c r="J1204" s="11" t="s">
        <v>697</v>
      </c>
      <c r="K1204" s="11" t="s">
        <v>19</v>
      </c>
      <c r="L1204" s="11" t="s">
        <v>19</v>
      </c>
      <c r="M1204" s="11" t="s">
        <v>19</v>
      </c>
      <c r="N1204" s="11" t="s">
        <v>19</v>
      </c>
      <c r="O1204" s="11" t="s">
        <v>18</v>
      </c>
      <c r="P1204" s="11" t="s">
        <v>18</v>
      </c>
      <c r="Q1204" s="11" t="s">
        <v>18</v>
      </c>
      <c r="R1204" s="11" t="s">
        <v>65</v>
      </c>
      <c r="S1204" s="20">
        <v>45</v>
      </c>
      <c r="T1204" s="11" t="s">
        <v>21</v>
      </c>
      <c r="U1204" s="11" t="s">
        <v>22</v>
      </c>
      <c r="V1204" s="11" t="s">
        <v>22</v>
      </c>
      <c r="W1204" s="11" t="s">
        <v>23</v>
      </c>
      <c r="X1204" s="11" t="s">
        <v>24</v>
      </c>
      <c r="Y1204">
        <v>445</v>
      </c>
      <c r="Z1204" t="e">
        <f t="shared" si="40"/>
        <v>#REF!</v>
      </c>
    </row>
    <row r="1205" spans="1:26" x14ac:dyDescent="0.35">
      <c r="A1205" s="24">
        <f>+IF(B1205&lt;&gt;'Terminal Handling Charge'!$B$3,"",IF(COUNTIF(B:B,B1205)&gt;0,COUNTIF(B$3:B1205,B1205),""))</f>
        <v>8</v>
      </c>
      <c r="B1205" s="24" t="str">
        <f t="shared" si="39"/>
        <v>Terminal Handling Charge - OriginArgentina</v>
      </c>
      <c r="C1205" s="24" t="s">
        <v>697</v>
      </c>
      <c r="D1205" s="24" t="s">
        <v>746</v>
      </c>
      <c r="E1205" s="1" t="s">
        <v>55</v>
      </c>
      <c r="F1205" s="12" t="s">
        <v>757</v>
      </c>
      <c r="G1205" s="13">
        <v>44866</v>
      </c>
      <c r="H1205" s="11" t="s">
        <v>260</v>
      </c>
      <c r="I1205" s="11" t="s">
        <v>261</v>
      </c>
      <c r="J1205" s="11" t="s">
        <v>697</v>
      </c>
      <c r="K1205" s="11" t="s">
        <v>19</v>
      </c>
      <c r="L1205" s="11" t="s">
        <v>19</v>
      </c>
      <c r="M1205" s="11" t="s">
        <v>19</v>
      </c>
      <c r="N1205" s="11" t="s">
        <v>19</v>
      </c>
      <c r="O1205" s="11" t="s">
        <v>18</v>
      </c>
      <c r="P1205" s="11" t="s">
        <v>18</v>
      </c>
      <c r="Q1205" s="11" t="s">
        <v>18</v>
      </c>
      <c r="R1205" s="11" t="s">
        <v>27</v>
      </c>
      <c r="S1205" s="20" t="s">
        <v>27</v>
      </c>
      <c r="T1205" s="11" t="s">
        <v>28</v>
      </c>
      <c r="U1205" s="11" t="s">
        <v>22</v>
      </c>
      <c r="V1205" s="11" t="s">
        <v>22</v>
      </c>
      <c r="W1205" s="11" t="s">
        <v>23</v>
      </c>
      <c r="X1205" s="11" t="s">
        <v>24</v>
      </c>
      <c r="Y1205">
        <v>565</v>
      </c>
      <c r="Z1205" t="e">
        <f t="shared" si="40"/>
        <v>#REF!</v>
      </c>
    </row>
    <row r="1206" spans="1:26" x14ac:dyDescent="0.35">
      <c r="A1206" s="24" t="str">
        <f>+IF(B1206&lt;&gt;'Terminal Handling Charge'!$B$3,"",IF(COUNTIF(B:B,B1206)&gt;0,COUNTIF(B$3:B1206,B1206),""))</f>
        <v/>
      </c>
      <c r="B1206" s="24" t="str">
        <f t="shared" si="39"/>
        <v>Terminal Handling Charge - OriginUruguay</v>
      </c>
      <c r="C1206" s="24" t="s">
        <v>714</v>
      </c>
      <c r="D1206" s="24" t="s">
        <v>746</v>
      </c>
      <c r="E1206" s="1" t="s">
        <v>55</v>
      </c>
      <c r="F1206" s="12" t="s">
        <v>757</v>
      </c>
      <c r="G1206" s="13">
        <v>44866</v>
      </c>
      <c r="H1206" s="11" t="s">
        <v>193</v>
      </c>
      <c r="I1206" s="11" t="s">
        <v>714</v>
      </c>
      <c r="J1206" s="11" t="s">
        <v>714</v>
      </c>
      <c r="K1206" s="11" t="s">
        <v>19</v>
      </c>
      <c r="L1206" s="11" t="s">
        <v>19</v>
      </c>
      <c r="M1206" s="11" t="s">
        <v>19</v>
      </c>
      <c r="N1206" s="11" t="s">
        <v>19</v>
      </c>
      <c r="O1206" s="11" t="s">
        <v>18</v>
      </c>
      <c r="P1206" s="11" t="s">
        <v>18</v>
      </c>
      <c r="Q1206" s="11" t="s">
        <v>18</v>
      </c>
      <c r="R1206" s="11" t="s">
        <v>40</v>
      </c>
      <c r="S1206" s="20">
        <v>20</v>
      </c>
      <c r="T1206" s="11" t="s">
        <v>21</v>
      </c>
      <c r="U1206" s="11" t="s">
        <v>22</v>
      </c>
      <c r="V1206" s="11" t="s">
        <v>22</v>
      </c>
      <c r="W1206" s="11" t="s">
        <v>23</v>
      </c>
      <c r="X1206" s="11" t="s">
        <v>24</v>
      </c>
      <c r="Y1206">
        <v>315</v>
      </c>
      <c r="Z1206" t="e">
        <f t="shared" si="40"/>
        <v>#REF!</v>
      </c>
    </row>
    <row r="1207" spans="1:26" x14ac:dyDescent="0.35">
      <c r="A1207" s="24" t="str">
        <f>+IF(B1207&lt;&gt;'Terminal Handling Charge'!$B$3,"",IF(COUNTIF(B:B,B1207)&gt;0,COUNTIF(B$3:B1207,B1207),""))</f>
        <v/>
      </c>
      <c r="B1207" s="24" t="str">
        <f t="shared" si="39"/>
        <v>Terminal Handling Charge - OriginUruguay</v>
      </c>
      <c r="C1207" s="24" t="s">
        <v>714</v>
      </c>
      <c r="D1207" s="24" t="s">
        <v>746</v>
      </c>
      <c r="E1207" s="1" t="s">
        <v>55</v>
      </c>
      <c r="F1207" s="12" t="s">
        <v>757</v>
      </c>
      <c r="G1207" s="13">
        <v>44866</v>
      </c>
      <c r="H1207" s="11" t="s">
        <v>193</v>
      </c>
      <c r="I1207" s="11" t="s">
        <v>714</v>
      </c>
      <c r="J1207" s="11" t="s">
        <v>714</v>
      </c>
      <c r="K1207" s="11" t="s">
        <v>19</v>
      </c>
      <c r="L1207" s="11" t="s">
        <v>19</v>
      </c>
      <c r="M1207" s="11" t="s">
        <v>19</v>
      </c>
      <c r="N1207" s="11" t="s">
        <v>19</v>
      </c>
      <c r="O1207" s="11" t="s">
        <v>18</v>
      </c>
      <c r="P1207" s="11" t="s">
        <v>18</v>
      </c>
      <c r="Q1207" s="11" t="s">
        <v>18</v>
      </c>
      <c r="R1207" s="11" t="s">
        <v>20</v>
      </c>
      <c r="S1207" s="20">
        <v>40</v>
      </c>
      <c r="T1207" s="11" t="s">
        <v>21</v>
      </c>
      <c r="U1207" s="11" t="s">
        <v>22</v>
      </c>
      <c r="V1207" s="11" t="s">
        <v>22</v>
      </c>
      <c r="W1207" s="11" t="s">
        <v>23</v>
      </c>
      <c r="X1207" s="11" t="s">
        <v>24</v>
      </c>
      <c r="Y1207">
        <v>315</v>
      </c>
      <c r="Z1207" t="e">
        <f t="shared" si="40"/>
        <v>#REF!</v>
      </c>
    </row>
    <row r="1208" spans="1:26" x14ac:dyDescent="0.35">
      <c r="A1208" s="24" t="str">
        <f>+IF(B1208&lt;&gt;'Terminal Handling Charge'!$B$3,"",IF(COUNTIF(B:B,B1208)&gt;0,COUNTIF(B$3:B1208,B1208),""))</f>
        <v/>
      </c>
      <c r="B1208" s="24" t="str">
        <f t="shared" si="39"/>
        <v>Terminal Handling Charge - OriginUruguay</v>
      </c>
      <c r="C1208" s="24" t="s">
        <v>714</v>
      </c>
      <c r="D1208" s="24" t="s">
        <v>746</v>
      </c>
      <c r="E1208" s="1" t="s">
        <v>55</v>
      </c>
      <c r="F1208" s="12" t="s">
        <v>757</v>
      </c>
      <c r="G1208" s="13">
        <v>44866</v>
      </c>
      <c r="H1208" s="11" t="s">
        <v>193</v>
      </c>
      <c r="I1208" s="11" t="s">
        <v>714</v>
      </c>
      <c r="J1208" s="11" t="s">
        <v>714</v>
      </c>
      <c r="K1208" s="11" t="s">
        <v>19</v>
      </c>
      <c r="L1208" s="11" t="s">
        <v>19</v>
      </c>
      <c r="M1208" s="11" t="s">
        <v>19</v>
      </c>
      <c r="N1208" s="11" t="s">
        <v>19</v>
      </c>
      <c r="O1208" s="11" t="s">
        <v>18</v>
      </c>
      <c r="P1208" s="11" t="s">
        <v>18</v>
      </c>
      <c r="Q1208" s="11" t="s">
        <v>18</v>
      </c>
      <c r="R1208" s="11" t="s">
        <v>65</v>
      </c>
      <c r="S1208" s="20">
        <v>45</v>
      </c>
      <c r="T1208" s="11" t="s">
        <v>21</v>
      </c>
      <c r="U1208" s="11" t="s">
        <v>22</v>
      </c>
      <c r="V1208" s="11" t="s">
        <v>22</v>
      </c>
      <c r="W1208" s="11" t="s">
        <v>23</v>
      </c>
      <c r="X1208" s="11" t="s">
        <v>24</v>
      </c>
      <c r="Y1208">
        <v>315</v>
      </c>
      <c r="Z1208" t="e">
        <f t="shared" si="40"/>
        <v>#REF!</v>
      </c>
    </row>
    <row r="1209" spans="1:26" x14ac:dyDescent="0.35">
      <c r="A1209" s="24" t="str">
        <f>+IF(B1209&lt;&gt;'Terminal Handling Charge'!$B$3,"",IF(COUNTIF(B:B,B1209)&gt;0,COUNTIF(B$3:B1209,B1209),""))</f>
        <v/>
      </c>
      <c r="B1209" s="24" t="str">
        <f t="shared" si="39"/>
        <v>Terminal Handling Charge - OriginUruguay</v>
      </c>
      <c r="C1209" s="24" t="s">
        <v>714</v>
      </c>
      <c r="D1209" s="24" t="s">
        <v>746</v>
      </c>
      <c r="E1209" s="1" t="s">
        <v>55</v>
      </c>
      <c r="F1209" s="12" t="s">
        <v>757</v>
      </c>
      <c r="G1209" s="13">
        <v>44866</v>
      </c>
      <c r="H1209" s="11" t="s">
        <v>193</v>
      </c>
      <c r="I1209" s="11" t="s">
        <v>714</v>
      </c>
      <c r="J1209" s="11" t="s">
        <v>714</v>
      </c>
      <c r="K1209" s="11" t="s">
        <v>19</v>
      </c>
      <c r="L1209" s="11" t="s">
        <v>19</v>
      </c>
      <c r="M1209" s="11" t="s">
        <v>19</v>
      </c>
      <c r="N1209" s="11" t="s">
        <v>19</v>
      </c>
      <c r="O1209" s="11" t="s">
        <v>18</v>
      </c>
      <c r="P1209" s="11" t="s">
        <v>18</v>
      </c>
      <c r="Q1209" s="11" t="s">
        <v>18</v>
      </c>
      <c r="R1209" s="11" t="s">
        <v>27</v>
      </c>
      <c r="S1209" s="20" t="s">
        <v>27</v>
      </c>
      <c r="T1209" s="11" t="s">
        <v>28</v>
      </c>
      <c r="U1209" s="11" t="s">
        <v>22</v>
      </c>
      <c r="V1209" s="11" t="s">
        <v>22</v>
      </c>
      <c r="W1209" s="11" t="s">
        <v>23</v>
      </c>
      <c r="X1209" s="11" t="s">
        <v>24</v>
      </c>
      <c r="Y1209">
        <v>350</v>
      </c>
      <c r="Z1209" t="e">
        <f t="shared" si="40"/>
        <v>#REF!</v>
      </c>
    </row>
    <row r="1210" spans="1:26" x14ac:dyDescent="0.35">
      <c r="A1210" s="24" t="str">
        <f>+IF(B1210&lt;&gt;'Terminal Handling Charge'!$B$3,"",IF(COUNTIF(B:B,B1210)&gt;0,COUNTIF(B$3:B1210,B1210),""))</f>
        <v/>
      </c>
      <c r="B1210" s="24" t="str">
        <f t="shared" si="39"/>
        <v>Terminal Handling Charge - DestinationTurkey</v>
      </c>
      <c r="C1210" s="30" t="s">
        <v>621</v>
      </c>
      <c r="D1210" s="24" t="s">
        <v>747</v>
      </c>
      <c r="E1210" s="24" t="s">
        <v>17</v>
      </c>
      <c r="F1210" s="12" t="s">
        <v>31</v>
      </c>
      <c r="G1210" s="13">
        <v>44866</v>
      </c>
      <c r="H1210" s="11" t="s">
        <v>71</v>
      </c>
      <c r="I1210" s="11" t="s">
        <v>72</v>
      </c>
      <c r="J1210" s="11" t="s">
        <v>72</v>
      </c>
      <c r="K1210" s="11" t="s">
        <v>19</v>
      </c>
      <c r="L1210" s="11" t="s">
        <v>19</v>
      </c>
      <c r="M1210" s="11" t="s">
        <v>19</v>
      </c>
      <c r="N1210" s="11" t="s">
        <v>19</v>
      </c>
      <c r="O1210" s="11" t="s">
        <v>162</v>
      </c>
      <c r="P1210" s="11" t="s">
        <v>163</v>
      </c>
      <c r="Q1210" s="11" t="s">
        <v>621</v>
      </c>
      <c r="R1210" s="11" t="s">
        <v>802</v>
      </c>
      <c r="S1210" s="11">
        <v>20</v>
      </c>
      <c r="T1210" s="11" t="s">
        <v>28</v>
      </c>
      <c r="U1210" s="11" t="s">
        <v>22</v>
      </c>
      <c r="V1210" s="11" t="s">
        <v>22</v>
      </c>
      <c r="W1210" s="11" t="s">
        <v>23</v>
      </c>
      <c r="X1210" s="11" t="s">
        <v>24</v>
      </c>
      <c r="Y1210">
        <v>215</v>
      </c>
      <c r="Z1210" t="e">
        <f t="shared" si="40"/>
        <v>#REF!</v>
      </c>
    </row>
    <row r="1211" spans="1:26" x14ac:dyDescent="0.35">
      <c r="A1211" s="24" t="str">
        <f>+IF(B1211&lt;&gt;'Terminal Handling Charge'!$B$3,"",IF(COUNTIF(B:B,B1211)&gt;0,COUNTIF(B$3:B1211,B1211),""))</f>
        <v/>
      </c>
      <c r="B1211" s="24" t="str">
        <f t="shared" si="39"/>
        <v>Terminal Handling Charge - DestinationTurkey</v>
      </c>
      <c r="C1211" s="30" t="s">
        <v>621</v>
      </c>
      <c r="D1211" s="24" t="s">
        <v>747</v>
      </c>
      <c r="E1211" s="24" t="s">
        <v>17</v>
      </c>
      <c r="F1211" s="12" t="s">
        <v>31</v>
      </c>
      <c r="G1211" s="13">
        <v>44866</v>
      </c>
      <c r="H1211" s="11" t="s">
        <v>71</v>
      </c>
      <c r="I1211" s="11" t="s">
        <v>72</v>
      </c>
      <c r="J1211" s="11" t="s">
        <v>72</v>
      </c>
      <c r="K1211" s="11" t="s">
        <v>19</v>
      </c>
      <c r="L1211" s="11" t="s">
        <v>19</v>
      </c>
      <c r="M1211" s="11" t="s">
        <v>19</v>
      </c>
      <c r="N1211" s="11" t="s">
        <v>19</v>
      </c>
      <c r="O1211" s="11" t="s">
        <v>162</v>
      </c>
      <c r="P1211" s="11" t="s">
        <v>163</v>
      </c>
      <c r="Q1211" s="11" t="s">
        <v>621</v>
      </c>
      <c r="R1211" s="11" t="s">
        <v>38</v>
      </c>
      <c r="S1211" s="11">
        <v>40</v>
      </c>
      <c r="T1211" s="11" t="s">
        <v>28</v>
      </c>
      <c r="U1211" s="11" t="s">
        <v>22</v>
      </c>
      <c r="V1211" s="11" t="s">
        <v>22</v>
      </c>
      <c r="W1211" s="11" t="s">
        <v>23</v>
      </c>
      <c r="X1211" s="11" t="s">
        <v>24</v>
      </c>
      <c r="Y1211">
        <v>215</v>
      </c>
      <c r="Z1211" t="e">
        <f t="shared" si="40"/>
        <v>#REF!</v>
      </c>
    </row>
    <row r="1212" spans="1:26" x14ac:dyDescent="0.35">
      <c r="A1212" s="24" t="str">
        <f>+IF(B1212&lt;&gt;'Terminal Handling Charge'!$B$3,"",IF(COUNTIF(B:B,B1212)&gt;0,COUNTIF(B$3:B1212,B1212),""))</f>
        <v/>
      </c>
      <c r="B1212" s="24" t="str">
        <f t="shared" si="39"/>
        <v>Terminal Handling Charge - DestinationTurkey</v>
      </c>
      <c r="C1212" s="30" t="s">
        <v>621</v>
      </c>
      <c r="D1212" s="24" t="s">
        <v>747</v>
      </c>
      <c r="E1212" s="24" t="s">
        <v>17</v>
      </c>
      <c r="F1212" s="12" t="s">
        <v>31</v>
      </c>
      <c r="G1212" s="13">
        <v>44866</v>
      </c>
      <c r="H1212" s="11" t="s">
        <v>71</v>
      </c>
      <c r="I1212" s="11" t="s">
        <v>72</v>
      </c>
      <c r="J1212" s="11" t="s">
        <v>72</v>
      </c>
      <c r="K1212" s="11" t="s">
        <v>19</v>
      </c>
      <c r="L1212" s="11" t="s">
        <v>19</v>
      </c>
      <c r="M1212" s="11" t="s">
        <v>19</v>
      </c>
      <c r="N1212" s="11" t="s">
        <v>19</v>
      </c>
      <c r="O1212" s="11" t="s">
        <v>194</v>
      </c>
      <c r="P1212" s="11" t="s">
        <v>195</v>
      </c>
      <c r="Q1212" s="11" t="s">
        <v>621</v>
      </c>
      <c r="R1212" s="11" t="s">
        <v>802</v>
      </c>
      <c r="S1212" s="11">
        <v>20</v>
      </c>
      <c r="T1212" s="11" t="s">
        <v>28</v>
      </c>
      <c r="U1212" s="11" t="s">
        <v>22</v>
      </c>
      <c r="V1212" s="11" t="s">
        <v>22</v>
      </c>
      <c r="W1212" s="11" t="s">
        <v>23</v>
      </c>
      <c r="X1212" s="11" t="s">
        <v>24</v>
      </c>
      <c r="Y1212">
        <v>215</v>
      </c>
      <c r="Z1212" t="e">
        <f t="shared" si="40"/>
        <v>#REF!</v>
      </c>
    </row>
    <row r="1213" spans="1:26" x14ac:dyDescent="0.35">
      <c r="A1213" s="24" t="str">
        <f>+IF(B1213&lt;&gt;'Terminal Handling Charge'!$B$3,"",IF(COUNTIF(B:B,B1213)&gt;0,COUNTIF(B$3:B1213,B1213),""))</f>
        <v/>
      </c>
      <c r="B1213" s="24" t="str">
        <f t="shared" si="39"/>
        <v>Terminal Handling Charge - DestinationTurkey</v>
      </c>
      <c r="C1213" s="30" t="s">
        <v>621</v>
      </c>
      <c r="D1213" s="24" t="s">
        <v>747</v>
      </c>
      <c r="E1213" s="24" t="s">
        <v>17</v>
      </c>
      <c r="F1213" s="12" t="s">
        <v>31</v>
      </c>
      <c r="G1213" s="13">
        <v>44866</v>
      </c>
      <c r="H1213" s="11" t="s">
        <v>71</v>
      </c>
      <c r="I1213" s="11" t="s">
        <v>72</v>
      </c>
      <c r="J1213" s="11" t="s">
        <v>72</v>
      </c>
      <c r="K1213" s="11" t="s">
        <v>19</v>
      </c>
      <c r="L1213" s="11" t="s">
        <v>19</v>
      </c>
      <c r="M1213" s="11" t="s">
        <v>19</v>
      </c>
      <c r="N1213" s="11" t="s">
        <v>19</v>
      </c>
      <c r="O1213" s="11" t="s">
        <v>194</v>
      </c>
      <c r="P1213" s="11" t="s">
        <v>195</v>
      </c>
      <c r="Q1213" s="11" t="s">
        <v>621</v>
      </c>
      <c r="R1213" s="11" t="s">
        <v>38</v>
      </c>
      <c r="S1213" s="11">
        <v>40</v>
      </c>
      <c r="T1213" s="11" t="s">
        <v>28</v>
      </c>
      <c r="U1213" s="11" t="s">
        <v>22</v>
      </c>
      <c r="V1213" s="11" t="s">
        <v>22</v>
      </c>
      <c r="W1213" s="11" t="s">
        <v>23</v>
      </c>
      <c r="X1213" s="11" t="s">
        <v>24</v>
      </c>
      <c r="Y1213">
        <v>215</v>
      </c>
      <c r="Z1213" t="e">
        <f t="shared" si="40"/>
        <v>#REF!</v>
      </c>
    </row>
    <row r="1214" spans="1:26" x14ac:dyDescent="0.35">
      <c r="A1214" s="24" t="str">
        <f>+IF(B1214&lt;&gt;'Terminal Handling Charge'!$B$3,"",IF(COUNTIF(B:B,B1214)&gt;0,COUNTIF(B$3:B1214,B1214),""))</f>
        <v/>
      </c>
      <c r="B1214" s="24" t="str">
        <f t="shared" si="39"/>
        <v>Terminal Handling Charge - DestinationTurkey</v>
      </c>
      <c r="C1214" s="30" t="s">
        <v>621</v>
      </c>
      <c r="D1214" s="24" t="s">
        <v>747</v>
      </c>
      <c r="E1214" s="24" t="s">
        <v>17</v>
      </c>
      <c r="F1214" s="12" t="s">
        <v>31</v>
      </c>
      <c r="G1214" s="13">
        <v>44866</v>
      </c>
      <c r="H1214" s="11" t="s">
        <v>71</v>
      </c>
      <c r="I1214" s="11" t="s">
        <v>72</v>
      </c>
      <c r="J1214" s="11" t="s">
        <v>72</v>
      </c>
      <c r="K1214" s="11" t="s">
        <v>19</v>
      </c>
      <c r="L1214" s="11" t="s">
        <v>19</v>
      </c>
      <c r="M1214" s="11" t="s">
        <v>19</v>
      </c>
      <c r="N1214" s="11" t="s">
        <v>19</v>
      </c>
      <c r="O1214" s="11" t="s">
        <v>236</v>
      </c>
      <c r="P1214" s="11" t="s">
        <v>237</v>
      </c>
      <c r="Q1214" s="11" t="s">
        <v>621</v>
      </c>
      <c r="R1214" s="11" t="s">
        <v>802</v>
      </c>
      <c r="S1214" s="11">
        <v>20</v>
      </c>
      <c r="T1214" s="11" t="s">
        <v>28</v>
      </c>
      <c r="U1214" s="11" t="s">
        <v>22</v>
      </c>
      <c r="V1214" s="11" t="s">
        <v>22</v>
      </c>
      <c r="W1214" s="11" t="s">
        <v>23</v>
      </c>
      <c r="X1214" s="11" t="s">
        <v>24</v>
      </c>
      <c r="Y1214">
        <v>215</v>
      </c>
      <c r="Z1214" t="e">
        <f t="shared" si="40"/>
        <v>#REF!</v>
      </c>
    </row>
    <row r="1215" spans="1:26" x14ac:dyDescent="0.35">
      <c r="A1215" s="24" t="str">
        <f>+IF(B1215&lt;&gt;'Terminal Handling Charge'!$B$3,"",IF(COUNTIF(B:B,B1215)&gt;0,COUNTIF(B$3:B1215,B1215),""))</f>
        <v/>
      </c>
      <c r="B1215" s="24" t="str">
        <f t="shared" si="39"/>
        <v>Terminal Handling Charge - DestinationTurkey</v>
      </c>
      <c r="C1215" s="30" t="s">
        <v>621</v>
      </c>
      <c r="D1215" s="24" t="s">
        <v>747</v>
      </c>
      <c r="E1215" s="24" t="s">
        <v>17</v>
      </c>
      <c r="F1215" s="12" t="s">
        <v>31</v>
      </c>
      <c r="G1215" s="13">
        <v>44866</v>
      </c>
      <c r="H1215" s="11" t="s">
        <v>71</v>
      </c>
      <c r="I1215" s="11" t="s">
        <v>72</v>
      </c>
      <c r="J1215" s="11" t="s">
        <v>72</v>
      </c>
      <c r="K1215" s="11" t="s">
        <v>19</v>
      </c>
      <c r="L1215" s="11" t="s">
        <v>19</v>
      </c>
      <c r="M1215" s="11" t="s">
        <v>19</v>
      </c>
      <c r="N1215" s="11" t="s">
        <v>19</v>
      </c>
      <c r="O1215" s="11" t="s">
        <v>236</v>
      </c>
      <c r="P1215" s="11" t="s">
        <v>237</v>
      </c>
      <c r="Q1215" s="11" t="s">
        <v>621</v>
      </c>
      <c r="R1215" s="11" t="s">
        <v>38</v>
      </c>
      <c r="S1215" s="11">
        <v>40</v>
      </c>
      <c r="T1215" s="11" t="s">
        <v>28</v>
      </c>
      <c r="U1215" s="11" t="s">
        <v>22</v>
      </c>
      <c r="V1215" s="11" t="s">
        <v>22</v>
      </c>
      <c r="W1215" s="11" t="s">
        <v>23</v>
      </c>
      <c r="X1215" s="11" t="s">
        <v>24</v>
      </c>
      <c r="Y1215">
        <v>215</v>
      </c>
      <c r="Z1215" t="e">
        <f t="shared" si="40"/>
        <v>#REF!</v>
      </c>
    </row>
    <row r="1216" spans="1:26" x14ac:dyDescent="0.35">
      <c r="A1216" s="24" t="str">
        <f>+IF(B1216&lt;&gt;'Terminal Handling Charge'!$B$3,"",IF(COUNTIF(B:B,B1216)&gt;0,COUNTIF(B$3:B1216,B1216),""))</f>
        <v/>
      </c>
      <c r="B1216" s="24" t="str">
        <f t="shared" si="39"/>
        <v>Terminal Handling Charge - DestinationTurkey</v>
      </c>
      <c r="C1216" s="30" t="s">
        <v>621</v>
      </c>
      <c r="D1216" s="24" t="s">
        <v>747</v>
      </c>
      <c r="E1216" s="24" t="s">
        <v>17</v>
      </c>
      <c r="F1216" s="12" t="s">
        <v>31</v>
      </c>
      <c r="G1216" s="13">
        <v>44866</v>
      </c>
      <c r="H1216" s="11" t="s">
        <v>71</v>
      </c>
      <c r="I1216" s="11" t="s">
        <v>72</v>
      </c>
      <c r="J1216" s="11" t="s">
        <v>72</v>
      </c>
      <c r="K1216" s="11" t="s">
        <v>19</v>
      </c>
      <c r="L1216" s="11" t="s">
        <v>19</v>
      </c>
      <c r="M1216" s="11" t="s">
        <v>19</v>
      </c>
      <c r="N1216" s="11" t="s">
        <v>19</v>
      </c>
      <c r="O1216" s="11" t="s">
        <v>168</v>
      </c>
      <c r="P1216" s="11" t="s">
        <v>169</v>
      </c>
      <c r="Q1216" s="11" t="s">
        <v>621</v>
      </c>
      <c r="R1216" s="11" t="s">
        <v>802</v>
      </c>
      <c r="S1216" s="11">
        <v>20</v>
      </c>
      <c r="T1216" s="11" t="s">
        <v>28</v>
      </c>
      <c r="U1216" s="11" t="s">
        <v>22</v>
      </c>
      <c r="V1216" s="11" t="s">
        <v>22</v>
      </c>
      <c r="W1216" s="11" t="s">
        <v>23</v>
      </c>
      <c r="X1216" s="11" t="s">
        <v>24</v>
      </c>
      <c r="Y1216">
        <v>215</v>
      </c>
      <c r="Z1216" t="e">
        <f t="shared" si="40"/>
        <v>#REF!</v>
      </c>
    </row>
    <row r="1217" spans="1:26" x14ac:dyDescent="0.35">
      <c r="A1217" s="24" t="str">
        <f>+IF(B1217&lt;&gt;'Terminal Handling Charge'!$B$3,"",IF(COUNTIF(B:B,B1217)&gt;0,COUNTIF(B$3:B1217,B1217),""))</f>
        <v/>
      </c>
      <c r="B1217" s="24" t="str">
        <f t="shared" si="39"/>
        <v>Terminal Handling Charge - DestinationTurkey</v>
      </c>
      <c r="C1217" s="30" t="s">
        <v>621</v>
      </c>
      <c r="D1217" s="24" t="s">
        <v>747</v>
      </c>
      <c r="E1217" s="24" t="s">
        <v>17</v>
      </c>
      <c r="F1217" s="12" t="s">
        <v>31</v>
      </c>
      <c r="G1217" s="13">
        <v>44866</v>
      </c>
      <c r="H1217" s="11" t="s">
        <v>71</v>
      </c>
      <c r="I1217" s="11" t="s">
        <v>72</v>
      </c>
      <c r="J1217" s="11" t="s">
        <v>72</v>
      </c>
      <c r="K1217" s="11" t="s">
        <v>19</v>
      </c>
      <c r="L1217" s="11" t="s">
        <v>19</v>
      </c>
      <c r="M1217" s="11" t="s">
        <v>19</v>
      </c>
      <c r="N1217" s="11" t="s">
        <v>19</v>
      </c>
      <c r="O1217" s="11" t="s">
        <v>168</v>
      </c>
      <c r="P1217" s="11" t="s">
        <v>169</v>
      </c>
      <c r="Q1217" s="11" t="s">
        <v>621</v>
      </c>
      <c r="R1217" s="11" t="s">
        <v>38</v>
      </c>
      <c r="S1217" s="11">
        <v>40</v>
      </c>
      <c r="T1217" s="11" t="s">
        <v>28</v>
      </c>
      <c r="U1217" s="11" t="s">
        <v>22</v>
      </c>
      <c r="V1217" s="11" t="s">
        <v>22</v>
      </c>
      <c r="W1217" s="11" t="s">
        <v>23</v>
      </c>
      <c r="X1217" s="11" t="s">
        <v>24</v>
      </c>
      <c r="Y1217">
        <v>215</v>
      </c>
      <c r="Z1217" t="e">
        <f t="shared" si="40"/>
        <v>#REF!</v>
      </c>
    </row>
    <row r="1218" spans="1:26" x14ac:dyDescent="0.35">
      <c r="A1218" s="24" t="str">
        <f>+IF(B1218&lt;&gt;'Terminal Handling Charge'!$B$3,"",IF(COUNTIF(B:B,B1218)&gt;0,COUNTIF(B$3:B1218,B1218),""))</f>
        <v/>
      </c>
      <c r="B1218" s="24" t="str">
        <f t="shared" si="39"/>
        <v>Terminal Handling Charge - DestinationTurkey</v>
      </c>
      <c r="C1218" s="30" t="s">
        <v>621</v>
      </c>
      <c r="D1218" s="24" t="s">
        <v>747</v>
      </c>
      <c r="E1218" s="24" t="s">
        <v>17</v>
      </c>
      <c r="F1218" s="12" t="s">
        <v>31</v>
      </c>
      <c r="G1218" s="13">
        <v>44866</v>
      </c>
      <c r="H1218" s="11" t="s">
        <v>71</v>
      </c>
      <c r="I1218" s="11" t="s">
        <v>72</v>
      </c>
      <c r="J1218" s="11" t="s">
        <v>72</v>
      </c>
      <c r="K1218" s="11" t="s">
        <v>19</v>
      </c>
      <c r="L1218" s="11" t="s">
        <v>19</v>
      </c>
      <c r="M1218" s="11" t="s">
        <v>19</v>
      </c>
      <c r="N1218" s="11" t="s">
        <v>19</v>
      </c>
      <c r="O1218" s="11" t="s">
        <v>128</v>
      </c>
      <c r="P1218" s="11" t="s">
        <v>129</v>
      </c>
      <c r="Q1218" s="11" t="s">
        <v>621</v>
      </c>
      <c r="R1218" s="11" t="s">
        <v>802</v>
      </c>
      <c r="S1218" s="11">
        <v>20</v>
      </c>
      <c r="T1218" s="11" t="s">
        <v>28</v>
      </c>
      <c r="U1218" s="11" t="s">
        <v>22</v>
      </c>
      <c r="V1218" s="11" t="s">
        <v>22</v>
      </c>
      <c r="W1218" s="11" t="s">
        <v>23</v>
      </c>
      <c r="X1218" s="11" t="s">
        <v>24</v>
      </c>
      <c r="Y1218">
        <v>215</v>
      </c>
      <c r="Z1218" t="e">
        <f t="shared" si="40"/>
        <v>#REF!</v>
      </c>
    </row>
    <row r="1219" spans="1:26" x14ac:dyDescent="0.35">
      <c r="A1219" s="24" t="str">
        <f>+IF(B1219&lt;&gt;'Terminal Handling Charge'!$B$3,"",IF(COUNTIF(B:B,B1219)&gt;0,COUNTIF(B$3:B1219,B1219),""))</f>
        <v/>
      </c>
      <c r="B1219" s="24" t="str">
        <f t="shared" si="39"/>
        <v>Terminal Handling Charge - DestinationTurkey</v>
      </c>
      <c r="C1219" s="30" t="s">
        <v>621</v>
      </c>
      <c r="D1219" s="24" t="s">
        <v>747</v>
      </c>
      <c r="E1219" s="24" t="s">
        <v>17</v>
      </c>
      <c r="F1219" s="12" t="s">
        <v>31</v>
      </c>
      <c r="G1219" s="13">
        <v>44866</v>
      </c>
      <c r="H1219" s="11" t="s">
        <v>71</v>
      </c>
      <c r="I1219" s="11" t="s">
        <v>72</v>
      </c>
      <c r="J1219" s="11" t="s">
        <v>72</v>
      </c>
      <c r="K1219" s="11" t="s">
        <v>19</v>
      </c>
      <c r="L1219" s="11" t="s">
        <v>19</v>
      </c>
      <c r="M1219" s="11" t="s">
        <v>19</v>
      </c>
      <c r="N1219" s="11" t="s">
        <v>19</v>
      </c>
      <c r="O1219" s="11" t="s">
        <v>128</v>
      </c>
      <c r="P1219" s="11" t="s">
        <v>129</v>
      </c>
      <c r="Q1219" s="11" t="s">
        <v>621</v>
      </c>
      <c r="R1219" s="11" t="s">
        <v>38</v>
      </c>
      <c r="S1219" s="11">
        <v>40</v>
      </c>
      <c r="T1219" s="11" t="s">
        <v>28</v>
      </c>
      <c r="U1219" s="11" t="s">
        <v>22</v>
      </c>
      <c r="V1219" s="11" t="s">
        <v>22</v>
      </c>
      <c r="W1219" s="11" t="s">
        <v>23</v>
      </c>
      <c r="X1219" s="11" t="s">
        <v>24</v>
      </c>
      <c r="Y1219">
        <v>215</v>
      </c>
      <c r="Z1219" t="e">
        <f t="shared" si="40"/>
        <v>#REF!</v>
      </c>
    </row>
    <row r="1220" spans="1:26" x14ac:dyDescent="0.35">
      <c r="A1220" s="24" t="str">
        <f>+IF(B1220&lt;&gt;'Terminal Handling Charge'!$B$3,"",IF(COUNTIF(B:B,B1220)&gt;0,COUNTIF(B$3:B1220,B1220),""))</f>
        <v/>
      </c>
      <c r="B1220" s="24" t="str">
        <f t="shared" si="39"/>
        <v>Terminal Handling Charge - DestinationTurkey</v>
      </c>
      <c r="C1220" s="30" t="s">
        <v>621</v>
      </c>
      <c r="D1220" s="24" t="s">
        <v>747</v>
      </c>
      <c r="E1220" s="24" t="s">
        <v>17</v>
      </c>
      <c r="F1220" s="12" t="s">
        <v>31</v>
      </c>
      <c r="G1220" s="13">
        <v>44866</v>
      </c>
      <c r="H1220" s="11" t="s">
        <v>71</v>
      </c>
      <c r="I1220" s="11" t="s">
        <v>72</v>
      </c>
      <c r="J1220" s="11" t="s">
        <v>72</v>
      </c>
      <c r="K1220" s="11" t="s">
        <v>19</v>
      </c>
      <c r="L1220" s="11" t="s">
        <v>19</v>
      </c>
      <c r="M1220" s="11" t="s">
        <v>19</v>
      </c>
      <c r="N1220" s="11" t="s">
        <v>19</v>
      </c>
      <c r="O1220" s="11" t="s">
        <v>155</v>
      </c>
      <c r="P1220" s="11" t="s">
        <v>156</v>
      </c>
      <c r="Q1220" s="11" t="s">
        <v>621</v>
      </c>
      <c r="R1220" s="11" t="s">
        <v>802</v>
      </c>
      <c r="S1220" s="11">
        <v>20</v>
      </c>
      <c r="T1220" s="11" t="s">
        <v>28</v>
      </c>
      <c r="U1220" s="11" t="s">
        <v>22</v>
      </c>
      <c r="V1220" s="11" t="s">
        <v>22</v>
      </c>
      <c r="W1220" s="11" t="s">
        <v>23</v>
      </c>
      <c r="X1220" s="11" t="s">
        <v>24</v>
      </c>
      <c r="Y1220">
        <v>215</v>
      </c>
      <c r="Z1220" t="e">
        <f t="shared" si="40"/>
        <v>#REF!</v>
      </c>
    </row>
    <row r="1221" spans="1:26" x14ac:dyDescent="0.35">
      <c r="A1221" s="24" t="str">
        <f>+IF(B1221&lt;&gt;'Terminal Handling Charge'!$B$3,"",IF(COUNTIF(B:B,B1221)&gt;0,COUNTIF(B$3:B1221,B1221),""))</f>
        <v/>
      </c>
      <c r="B1221" s="24" t="str">
        <f t="shared" si="39"/>
        <v>Terminal Handling Charge - DestinationTurkey</v>
      </c>
      <c r="C1221" s="30" t="s">
        <v>621</v>
      </c>
      <c r="D1221" s="24" t="s">
        <v>747</v>
      </c>
      <c r="E1221" s="24" t="s">
        <v>17</v>
      </c>
      <c r="F1221" s="12" t="s">
        <v>31</v>
      </c>
      <c r="G1221" s="13">
        <v>44866</v>
      </c>
      <c r="H1221" s="11" t="s">
        <v>71</v>
      </c>
      <c r="I1221" s="11" t="s">
        <v>72</v>
      </c>
      <c r="J1221" s="11" t="s">
        <v>72</v>
      </c>
      <c r="K1221" s="11" t="s">
        <v>19</v>
      </c>
      <c r="L1221" s="11" t="s">
        <v>19</v>
      </c>
      <c r="M1221" s="11" t="s">
        <v>19</v>
      </c>
      <c r="N1221" s="11" t="s">
        <v>19</v>
      </c>
      <c r="O1221" s="11" t="s">
        <v>155</v>
      </c>
      <c r="P1221" s="11" t="s">
        <v>156</v>
      </c>
      <c r="Q1221" s="11" t="s">
        <v>621</v>
      </c>
      <c r="R1221" s="11" t="s">
        <v>38</v>
      </c>
      <c r="S1221" s="11">
        <v>40</v>
      </c>
      <c r="T1221" s="11" t="s">
        <v>28</v>
      </c>
      <c r="U1221" s="11" t="s">
        <v>22</v>
      </c>
      <c r="V1221" s="11" t="s">
        <v>22</v>
      </c>
      <c r="W1221" s="11" t="s">
        <v>23</v>
      </c>
      <c r="X1221" s="11" t="s">
        <v>24</v>
      </c>
      <c r="Y1221">
        <v>215</v>
      </c>
      <c r="Z1221" t="e">
        <f t="shared" si="40"/>
        <v>#REF!</v>
      </c>
    </row>
    <row r="1222" spans="1:26" x14ac:dyDescent="0.35">
      <c r="A1222" s="24" t="str">
        <f>+IF(B1222&lt;&gt;'Terminal Handling Charge'!$B$3,"",IF(COUNTIF(B:B,B1222)&gt;0,COUNTIF(B$3:B1222,B1222),""))</f>
        <v/>
      </c>
      <c r="B1222" s="24" t="str">
        <f t="shared" si="39"/>
        <v>Terminal Handling Charge - DestinationTurkey</v>
      </c>
      <c r="C1222" s="30" t="s">
        <v>621</v>
      </c>
      <c r="D1222" s="24" t="s">
        <v>747</v>
      </c>
      <c r="E1222" s="24" t="s">
        <v>17</v>
      </c>
      <c r="F1222" s="12" t="s">
        <v>31</v>
      </c>
      <c r="G1222" s="13">
        <v>44866</v>
      </c>
      <c r="H1222" s="11" t="s">
        <v>71</v>
      </c>
      <c r="I1222" s="11" t="s">
        <v>72</v>
      </c>
      <c r="J1222" s="11" t="s">
        <v>72</v>
      </c>
      <c r="K1222" s="11" t="s">
        <v>19</v>
      </c>
      <c r="L1222" s="11" t="s">
        <v>19</v>
      </c>
      <c r="M1222" s="11" t="s">
        <v>19</v>
      </c>
      <c r="N1222" s="11" t="s">
        <v>19</v>
      </c>
      <c r="O1222" s="11" t="s">
        <v>140</v>
      </c>
      <c r="P1222" s="11" t="s">
        <v>141</v>
      </c>
      <c r="Q1222" s="11" t="s">
        <v>621</v>
      </c>
      <c r="R1222" s="11" t="s">
        <v>802</v>
      </c>
      <c r="S1222" s="11">
        <v>20</v>
      </c>
      <c r="T1222" s="11" t="s">
        <v>28</v>
      </c>
      <c r="U1222" s="11" t="s">
        <v>22</v>
      </c>
      <c r="V1222" s="11" t="s">
        <v>22</v>
      </c>
      <c r="W1222" s="11" t="s">
        <v>23</v>
      </c>
      <c r="X1222" s="11" t="s">
        <v>24</v>
      </c>
      <c r="Y1222">
        <v>215</v>
      </c>
      <c r="Z1222" t="e">
        <f t="shared" si="40"/>
        <v>#REF!</v>
      </c>
    </row>
    <row r="1223" spans="1:26" x14ac:dyDescent="0.35">
      <c r="A1223" s="24" t="str">
        <f>+IF(B1223&lt;&gt;'Terminal Handling Charge'!$B$3,"",IF(COUNTIF(B:B,B1223)&gt;0,COUNTIF(B$3:B1223,B1223),""))</f>
        <v/>
      </c>
      <c r="B1223" s="24" t="str">
        <f t="shared" si="39"/>
        <v>Terminal Handling Charge - DestinationTurkey</v>
      </c>
      <c r="C1223" s="30" t="s">
        <v>621</v>
      </c>
      <c r="D1223" s="24" t="s">
        <v>747</v>
      </c>
      <c r="E1223" s="24" t="s">
        <v>17</v>
      </c>
      <c r="F1223" s="12" t="s">
        <v>31</v>
      </c>
      <c r="G1223" s="13">
        <v>44866</v>
      </c>
      <c r="H1223" s="11" t="s">
        <v>71</v>
      </c>
      <c r="I1223" s="11" t="s">
        <v>72</v>
      </c>
      <c r="J1223" s="11" t="s">
        <v>72</v>
      </c>
      <c r="K1223" s="11" t="s">
        <v>19</v>
      </c>
      <c r="L1223" s="11" t="s">
        <v>19</v>
      </c>
      <c r="M1223" s="11" t="s">
        <v>19</v>
      </c>
      <c r="N1223" s="11" t="s">
        <v>19</v>
      </c>
      <c r="O1223" s="11" t="s">
        <v>140</v>
      </c>
      <c r="P1223" s="11" t="s">
        <v>141</v>
      </c>
      <c r="Q1223" s="11" t="s">
        <v>621</v>
      </c>
      <c r="R1223" s="11" t="s">
        <v>38</v>
      </c>
      <c r="S1223" s="11">
        <v>40</v>
      </c>
      <c r="T1223" s="11" t="s">
        <v>28</v>
      </c>
      <c r="U1223" s="11" t="s">
        <v>22</v>
      </c>
      <c r="V1223" s="11" t="s">
        <v>22</v>
      </c>
      <c r="W1223" s="11" t="s">
        <v>23</v>
      </c>
      <c r="X1223" s="11" t="s">
        <v>24</v>
      </c>
      <c r="Y1223">
        <v>215</v>
      </c>
      <c r="Z1223" t="e">
        <f t="shared" si="40"/>
        <v>#REF!</v>
      </c>
    </row>
    <row r="1224" spans="1:26" x14ac:dyDescent="0.35">
      <c r="A1224" s="24" t="str">
        <f>+IF(B1224&lt;&gt;'Terminal Handling Charge'!$B$3,"",IF(COUNTIF(B:B,B1224)&gt;0,COUNTIF(B$3:B1224,B1224),""))</f>
        <v/>
      </c>
      <c r="B1224" s="24" t="str">
        <f t="shared" si="39"/>
        <v>Terminal Handling Charge - DestinationTurkey</v>
      </c>
      <c r="C1224" s="30" t="s">
        <v>621</v>
      </c>
      <c r="D1224" s="24" t="s">
        <v>747</v>
      </c>
      <c r="E1224" s="24" t="s">
        <v>17</v>
      </c>
      <c r="F1224" s="12" t="s">
        <v>31</v>
      </c>
      <c r="G1224" s="13">
        <v>44866</v>
      </c>
      <c r="H1224" s="11" t="s">
        <v>71</v>
      </c>
      <c r="I1224" s="11" t="s">
        <v>72</v>
      </c>
      <c r="J1224" s="11" t="s">
        <v>72</v>
      </c>
      <c r="K1224" s="11" t="s">
        <v>19</v>
      </c>
      <c r="L1224" s="11" t="s">
        <v>19</v>
      </c>
      <c r="M1224" s="11" t="s">
        <v>19</v>
      </c>
      <c r="N1224" s="11" t="s">
        <v>19</v>
      </c>
      <c r="O1224" s="11" t="s">
        <v>25</v>
      </c>
      <c r="P1224" s="11" t="s">
        <v>26</v>
      </c>
      <c r="Q1224" s="11" t="s">
        <v>621</v>
      </c>
      <c r="R1224" s="11" t="s">
        <v>802</v>
      </c>
      <c r="S1224" s="11">
        <v>20</v>
      </c>
      <c r="T1224" s="11" t="s">
        <v>28</v>
      </c>
      <c r="U1224" s="11" t="s">
        <v>22</v>
      </c>
      <c r="V1224" s="11" t="s">
        <v>22</v>
      </c>
      <c r="W1224" s="11" t="s">
        <v>23</v>
      </c>
      <c r="X1224" s="11" t="s">
        <v>24</v>
      </c>
      <c r="Y1224">
        <v>215</v>
      </c>
      <c r="Z1224" t="e">
        <f t="shared" si="40"/>
        <v>#REF!</v>
      </c>
    </row>
    <row r="1225" spans="1:26" x14ac:dyDescent="0.35">
      <c r="A1225" s="24" t="str">
        <f>+IF(B1225&lt;&gt;'Terminal Handling Charge'!$B$3,"",IF(COUNTIF(B:B,B1225)&gt;0,COUNTIF(B$3:B1225,B1225),""))</f>
        <v/>
      </c>
      <c r="B1225" s="24" t="str">
        <f t="shared" si="39"/>
        <v>Terminal Handling Charge - DestinationTurkey</v>
      </c>
      <c r="C1225" s="30" t="s">
        <v>621</v>
      </c>
      <c r="D1225" s="24" t="s">
        <v>747</v>
      </c>
      <c r="E1225" s="24" t="s">
        <v>17</v>
      </c>
      <c r="F1225" s="12" t="s">
        <v>31</v>
      </c>
      <c r="G1225" s="13">
        <v>44866</v>
      </c>
      <c r="H1225" s="11" t="s">
        <v>71</v>
      </c>
      <c r="I1225" s="11" t="s">
        <v>72</v>
      </c>
      <c r="J1225" s="11" t="s">
        <v>72</v>
      </c>
      <c r="K1225" s="11" t="s">
        <v>19</v>
      </c>
      <c r="L1225" s="11" t="s">
        <v>19</v>
      </c>
      <c r="M1225" s="11" t="s">
        <v>19</v>
      </c>
      <c r="N1225" s="11" t="s">
        <v>19</v>
      </c>
      <c r="O1225" s="11" t="s">
        <v>25</v>
      </c>
      <c r="P1225" s="11" t="s">
        <v>26</v>
      </c>
      <c r="Q1225" s="11" t="s">
        <v>621</v>
      </c>
      <c r="R1225" s="11" t="s">
        <v>38</v>
      </c>
      <c r="S1225" s="11">
        <v>40</v>
      </c>
      <c r="T1225" s="11" t="s">
        <v>28</v>
      </c>
      <c r="U1225" s="11" t="s">
        <v>22</v>
      </c>
      <c r="V1225" s="11" t="s">
        <v>22</v>
      </c>
      <c r="W1225" s="11" t="s">
        <v>23</v>
      </c>
      <c r="X1225" s="11" t="s">
        <v>24</v>
      </c>
      <c r="Y1225">
        <v>215</v>
      </c>
      <c r="Z1225" t="e">
        <f t="shared" si="40"/>
        <v>#REF!</v>
      </c>
    </row>
    <row r="1226" spans="1:26" x14ac:dyDescent="0.35">
      <c r="A1226" s="24" t="str">
        <f>+IF(B1226&lt;&gt;'Terminal Handling Charge'!$B$3,"",IF(COUNTIF(B:B,B1226)&gt;0,COUNTIF(B$3:B1226,B1226),""))</f>
        <v/>
      </c>
      <c r="B1226" s="24" t="str">
        <f t="shared" si="39"/>
        <v>Terminal Handling Charge - DestinationTurkey</v>
      </c>
      <c r="C1226" s="30" t="s">
        <v>621</v>
      </c>
      <c r="D1226" s="24" t="s">
        <v>747</v>
      </c>
      <c r="E1226" s="24" t="s">
        <v>17</v>
      </c>
      <c r="F1226" s="12" t="s">
        <v>31</v>
      </c>
      <c r="G1226" s="13">
        <v>44866</v>
      </c>
      <c r="H1226" s="11" t="s">
        <v>71</v>
      </c>
      <c r="I1226" s="11" t="s">
        <v>72</v>
      </c>
      <c r="J1226" s="11" t="s">
        <v>72</v>
      </c>
      <c r="K1226" s="11" t="s">
        <v>19</v>
      </c>
      <c r="L1226" s="11" t="s">
        <v>19</v>
      </c>
      <c r="M1226" s="11" t="s">
        <v>19</v>
      </c>
      <c r="N1226" s="11" t="s">
        <v>19</v>
      </c>
      <c r="O1226" s="11" t="s">
        <v>225</v>
      </c>
      <c r="P1226" s="11" t="s">
        <v>226</v>
      </c>
      <c r="Q1226" s="11" t="s">
        <v>621</v>
      </c>
      <c r="R1226" s="11" t="s">
        <v>802</v>
      </c>
      <c r="S1226" s="11">
        <v>20</v>
      </c>
      <c r="T1226" s="11" t="s">
        <v>28</v>
      </c>
      <c r="U1226" s="11" t="s">
        <v>22</v>
      </c>
      <c r="V1226" s="11" t="s">
        <v>22</v>
      </c>
      <c r="W1226" s="11" t="s">
        <v>23</v>
      </c>
      <c r="X1226" s="11" t="s">
        <v>24</v>
      </c>
      <c r="Y1226">
        <v>215</v>
      </c>
      <c r="Z1226" t="e">
        <f t="shared" si="40"/>
        <v>#REF!</v>
      </c>
    </row>
    <row r="1227" spans="1:26" x14ac:dyDescent="0.35">
      <c r="A1227" s="24" t="str">
        <f>+IF(B1227&lt;&gt;'Terminal Handling Charge'!$B$3,"",IF(COUNTIF(B:B,B1227)&gt;0,COUNTIF(B$3:B1227,B1227),""))</f>
        <v/>
      </c>
      <c r="B1227" s="24" t="str">
        <f t="shared" si="39"/>
        <v>Terminal Handling Charge - DestinationTurkey</v>
      </c>
      <c r="C1227" s="30" t="s">
        <v>621</v>
      </c>
      <c r="D1227" s="24" t="s">
        <v>747</v>
      </c>
      <c r="E1227" s="24" t="s">
        <v>17</v>
      </c>
      <c r="F1227" s="12" t="s">
        <v>31</v>
      </c>
      <c r="G1227" s="13">
        <v>44866</v>
      </c>
      <c r="H1227" s="11" t="s">
        <v>71</v>
      </c>
      <c r="I1227" s="11" t="s">
        <v>72</v>
      </c>
      <c r="J1227" s="11" t="s">
        <v>72</v>
      </c>
      <c r="K1227" s="11" t="s">
        <v>19</v>
      </c>
      <c r="L1227" s="11" t="s">
        <v>19</v>
      </c>
      <c r="M1227" s="11" t="s">
        <v>19</v>
      </c>
      <c r="N1227" s="11" t="s">
        <v>19</v>
      </c>
      <c r="O1227" s="11" t="s">
        <v>225</v>
      </c>
      <c r="P1227" s="11" t="s">
        <v>226</v>
      </c>
      <c r="Q1227" s="11" t="s">
        <v>621</v>
      </c>
      <c r="R1227" s="11" t="s">
        <v>38</v>
      </c>
      <c r="S1227" s="11">
        <v>40</v>
      </c>
      <c r="T1227" s="11" t="s">
        <v>28</v>
      </c>
      <c r="U1227" s="11" t="s">
        <v>22</v>
      </c>
      <c r="V1227" s="11" t="s">
        <v>22</v>
      </c>
      <c r="W1227" s="11" t="s">
        <v>23</v>
      </c>
      <c r="X1227" s="11" t="s">
        <v>24</v>
      </c>
      <c r="Y1227">
        <v>215</v>
      </c>
      <c r="Z1227" t="e">
        <f t="shared" si="40"/>
        <v>#REF!</v>
      </c>
    </row>
    <row r="1228" spans="1:26" x14ac:dyDescent="0.35">
      <c r="A1228" s="24" t="str">
        <f>+IF(B1228&lt;&gt;'Terminal Handling Charge'!$B$3,"",IF(COUNTIF(B:B,B1228)&gt;0,COUNTIF(B$3:B1228,B1228),""))</f>
        <v/>
      </c>
      <c r="B1228" s="24" t="str">
        <f t="shared" si="39"/>
        <v>Terminal Handling Charge - DestinationTurkey</v>
      </c>
      <c r="C1228" s="30" t="s">
        <v>621</v>
      </c>
      <c r="D1228" s="24" t="s">
        <v>747</v>
      </c>
      <c r="E1228" s="24" t="s">
        <v>17</v>
      </c>
      <c r="F1228" s="12" t="s">
        <v>31</v>
      </c>
      <c r="G1228" s="13">
        <v>44866</v>
      </c>
      <c r="H1228" s="11" t="s">
        <v>71</v>
      </c>
      <c r="I1228" s="11" t="s">
        <v>72</v>
      </c>
      <c r="J1228" s="11" t="s">
        <v>72</v>
      </c>
      <c r="K1228" s="11" t="s">
        <v>19</v>
      </c>
      <c r="L1228" s="11" t="s">
        <v>19</v>
      </c>
      <c r="M1228" s="11" t="s">
        <v>19</v>
      </c>
      <c r="N1228" s="11" t="s">
        <v>19</v>
      </c>
      <c r="O1228" s="11" t="s">
        <v>178</v>
      </c>
      <c r="P1228" s="11" t="s">
        <v>179</v>
      </c>
      <c r="Q1228" s="11" t="s">
        <v>621</v>
      </c>
      <c r="R1228" s="11" t="s">
        <v>802</v>
      </c>
      <c r="S1228" s="11">
        <v>20</v>
      </c>
      <c r="T1228" s="11" t="s">
        <v>28</v>
      </c>
      <c r="U1228" s="11" t="s">
        <v>22</v>
      </c>
      <c r="V1228" s="11" t="s">
        <v>22</v>
      </c>
      <c r="W1228" s="11" t="s">
        <v>23</v>
      </c>
      <c r="X1228" s="11" t="s">
        <v>24</v>
      </c>
      <c r="Y1228">
        <v>215</v>
      </c>
      <c r="Z1228" t="e">
        <f t="shared" si="40"/>
        <v>#REF!</v>
      </c>
    </row>
    <row r="1229" spans="1:26" x14ac:dyDescent="0.35">
      <c r="A1229" s="24" t="str">
        <f>+IF(B1229&lt;&gt;'Terminal Handling Charge'!$B$3,"",IF(COUNTIF(B:B,B1229)&gt;0,COUNTIF(B$3:B1229,B1229),""))</f>
        <v/>
      </c>
      <c r="B1229" s="24" t="str">
        <f t="shared" si="39"/>
        <v>Terminal Handling Charge - DestinationTurkey</v>
      </c>
      <c r="C1229" s="30" t="s">
        <v>621</v>
      </c>
      <c r="D1229" s="24" t="s">
        <v>747</v>
      </c>
      <c r="E1229" s="24" t="s">
        <v>17</v>
      </c>
      <c r="F1229" s="12" t="s">
        <v>31</v>
      </c>
      <c r="G1229" s="13">
        <v>44866</v>
      </c>
      <c r="H1229" s="11" t="s">
        <v>71</v>
      </c>
      <c r="I1229" s="11" t="s">
        <v>72</v>
      </c>
      <c r="J1229" s="11" t="s">
        <v>72</v>
      </c>
      <c r="K1229" s="11" t="s">
        <v>19</v>
      </c>
      <c r="L1229" s="11" t="s">
        <v>19</v>
      </c>
      <c r="M1229" s="11" t="s">
        <v>19</v>
      </c>
      <c r="N1229" s="11" t="s">
        <v>19</v>
      </c>
      <c r="O1229" s="11" t="s">
        <v>178</v>
      </c>
      <c r="P1229" s="11" t="s">
        <v>179</v>
      </c>
      <c r="Q1229" s="11" t="s">
        <v>621</v>
      </c>
      <c r="R1229" s="11" t="s">
        <v>38</v>
      </c>
      <c r="S1229" s="11">
        <v>40</v>
      </c>
      <c r="T1229" s="11" t="s">
        <v>28</v>
      </c>
      <c r="U1229" s="11" t="s">
        <v>22</v>
      </c>
      <c r="V1229" s="11" t="s">
        <v>22</v>
      </c>
      <c r="W1229" s="11" t="s">
        <v>23</v>
      </c>
      <c r="X1229" s="11" t="s">
        <v>24</v>
      </c>
      <c r="Y1229">
        <v>215</v>
      </c>
      <c r="Z1229" t="e">
        <f t="shared" si="40"/>
        <v>#REF!</v>
      </c>
    </row>
    <row r="1230" spans="1:26" x14ac:dyDescent="0.35">
      <c r="A1230" s="24" t="str">
        <f>+IF(B1230&lt;&gt;'Terminal Handling Charge'!$B$3,"",IF(COUNTIF(B:B,B1230)&gt;0,COUNTIF(B$3:B1230,B1230),""))</f>
        <v/>
      </c>
      <c r="B1230" s="24" t="str">
        <f t="shared" ref="B1230:B1288" si="41">D1230&amp;C1230</f>
        <v>Terminal Handling Charge - OriginUnited Kingdom</v>
      </c>
      <c r="C1230" s="24" t="s">
        <v>722</v>
      </c>
      <c r="D1230" s="24" t="s">
        <v>746</v>
      </c>
      <c r="E1230" s="1" t="s">
        <v>176</v>
      </c>
      <c r="F1230" s="12" t="s">
        <v>31</v>
      </c>
      <c r="G1230" s="13">
        <v>44866</v>
      </c>
      <c r="H1230" s="11" t="s">
        <v>221</v>
      </c>
      <c r="I1230" s="11" t="s">
        <v>722</v>
      </c>
      <c r="J1230" s="11" t="s">
        <v>722</v>
      </c>
      <c r="K1230" s="11" t="s">
        <v>19</v>
      </c>
      <c r="L1230" s="11" t="s">
        <v>19</v>
      </c>
      <c r="M1230" s="11" t="s">
        <v>19</v>
      </c>
      <c r="N1230" s="11" t="s">
        <v>19</v>
      </c>
      <c r="O1230" s="11" t="s">
        <v>18</v>
      </c>
      <c r="P1230" s="11" t="s">
        <v>18</v>
      </c>
      <c r="Q1230" s="11" t="s">
        <v>18</v>
      </c>
      <c r="R1230" s="11" t="s">
        <v>30</v>
      </c>
      <c r="S1230" s="20" t="s">
        <v>30</v>
      </c>
      <c r="T1230" s="11" t="s">
        <v>21</v>
      </c>
      <c r="U1230" s="11" t="s">
        <v>22</v>
      </c>
      <c r="V1230" s="11" t="s">
        <v>22</v>
      </c>
      <c r="W1230" s="11" t="s">
        <v>23</v>
      </c>
      <c r="X1230" s="11" t="s">
        <v>222</v>
      </c>
      <c r="Y1230">
        <v>188</v>
      </c>
      <c r="Z1230" t="e">
        <f t="shared" ref="Z1230:Z1288" si="42">Z1229+1</f>
        <v>#REF!</v>
      </c>
    </row>
    <row r="1231" spans="1:26" x14ac:dyDescent="0.35">
      <c r="A1231" s="24" t="str">
        <f>+IF(B1231&lt;&gt;'Terminal Handling Charge'!$B$3,"",IF(COUNTIF(B:B,B1231)&gt;0,COUNTIF(B$3:B1231,B1231),""))</f>
        <v/>
      </c>
      <c r="B1231" s="24" t="str">
        <f t="shared" si="41"/>
        <v>Terminal Handling Charge - OriginUnited Kingdom</v>
      </c>
      <c r="C1231" s="24" t="s">
        <v>722</v>
      </c>
      <c r="D1231" s="24" t="s">
        <v>746</v>
      </c>
      <c r="E1231" s="1" t="s">
        <v>176</v>
      </c>
      <c r="F1231" s="12" t="s">
        <v>31</v>
      </c>
      <c r="G1231" s="13">
        <v>44866</v>
      </c>
      <c r="H1231" s="11" t="s">
        <v>221</v>
      </c>
      <c r="I1231" s="11" t="s">
        <v>722</v>
      </c>
      <c r="J1231" s="11" t="s">
        <v>722</v>
      </c>
      <c r="K1231" s="11" t="s">
        <v>19</v>
      </c>
      <c r="L1231" s="11" t="s">
        <v>19</v>
      </c>
      <c r="M1231" s="11" t="s">
        <v>19</v>
      </c>
      <c r="N1231" s="11" t="s">
        <v>19</v>
      </c>
      <c r="O1231" s="11" t="s">
        <v>18</v>
      </c>
      <c r="P1231" s="11" t="s">
        <v>18</v>
      </c>
      <c r="Q1231" s="11" t="s">
        <v>18</v>
      </c>
      <c r="R1231" s="11" t="s">
        <v>27</v>
      </c>
      <c r="S1231" s="20" t="s">
        <v>27</v>
      </c>
      <c r="T1231" s="11" t="s">
        <v>28</v>
      </c>
      <c r="U1231" s="11" t="s">
        <v>22</v>
      </c>
      <c r="V1231" s="11" t="s">
        <v>22</v>
      </c>
      <c r="W1231" s="11" t="s">
        <v>23</v>
      </c>
      <c r="X1231" s="11" t="s">
        <v>222</v>
      </c>
      <c r="Y1231">
        <v>288</v>
      </c>
      <c r="Z1231" t="e">
        <f t="shared" si="42"/>
        <v>#REF!</v>
      </c>
    </row>
    <row r="1232" spans="1:26" x14ac:dyDescent="0.35">
      <c r="A1232" s="24" t="str">
        <f>+IF(B1232&lt;&gt;'Terminal Handling Charge'!$B$3,"",IF(COUNTIF(B:B,B1232)&gt;0,COUNTIF(B$3:B1232,B1232),""))</f>
        <v/>
      </c>
      <c r="B1232" s="24" t="str">
        <f t="shared" si="41"/>
        <v>Terminal Handling Charge - DestinationCanada</v>
      </c>
      <c r="C1232" s="24" t="s">
        <v>48</v>
      </c>
      <c r="D1232" s="24" t="s">
        <v>747</v>
      </c>
      <c r="E1232" s="1" t="s">
        <v>105</v>
      </c>
      <c r="F1232" s="12" t="s">
        <v>758</v>
      </c>
      <c r="G1232" s="13">
        <v>44866</v>
      </c>
      <c r="H1232" s="11" t="s">
        <v>604</v>
      </c>
      <c r="I1232" s="11" t="s">
        <v>605</v>
      </c>
      <c r="J1232" s="11" t="s">
        <v>605</v>
      </c>
      <c r="K1232" s="11" t="s">
        <v>19</v>
      </c>
      <c r="L1232" s="11" t="s">
        <v>19</v>
      </c>
      <c r="M1232" s="11" t="s">
        <v>19</v>
      </c>
      <c r="N1232" s="11" t="s">
        <v>19</v>
      </c>
      <c r="O1232" s="11" t="s">
        <v>47</v>
      </c>
      <c r="P1232" s="11" t="s">
        <v>48</v>
      </c>
      <c r="Q1232" s="11" t="s">
        <v>48</v>
      </c>
      <c r="R1232" s="11" t="s">
        <v>45</v>
      </c>
      <c r="S1232" s="20">
        <v>20</v>
      </c>
      <c r="T1232" s="11" t="s">
        <v>32</v>
      </c>
      <c r="U1232" s="11" t="s">
        <v>22</v>
      </c>
      <c r="V1232" s="11" t="s">
        <v>22</v>
      </c>
      <c r="W1232" s="11" t="s">
        <v>23</v>
      </c>
      <c r="X1232" s="11" t="s">
        <v>24</v>
      </c>
      <c r="Y1232">
        <v>445</v>
      </c>
      <c r="Z1232" t="e">
        <f t="shared" si="42"/>
        <v>#REF!</v>
      </c>
    </row>
    <row r="1233" spans="1:26" x14ac:dyDescent="0.35">
      <c r="A1233" s="24" t="str">
        <f>+IF(B1233&lt;&gt;'Terminal Handling Charge'!$B$3,"",IF(COUNTIF(B:B,B1233)&gt;0,COUNTIF(B$3:B1233,B1233),""))</f>
        <v/>
      </c>
      <c r="B1233" s="24" t="str">
        <f t="shared" si="41"/>
        <v>Terminal Handling Charge - OriginIndia</v>
      </c>
      <c r="C1233" s="24" t="s">
        <v>764</v>
      </c>
      <c r="D1233" s="24" t="s">
        <v>746</v>
      </c>
      <c r="E1233" s="1" t="s">
        <v>773</v>
      </c>
      <c r="F1233" s="12" t="s">
        <v>774</v>
      </c>
      <c r="G1233" s="13">
        <v>44866</v>
      </c>
      <c r="H1233" s="11" t="s">
        <v>779</v>
      </c>
      <c r="I1233" s="11" t="s">
        <v>792</v>
      </c>
      <c r="J1233" s="11" t="s">
        <v>764</v>
      </c>
      <c r="K1233" s="11" t="s">
        <v>19</v>
      </c>
      <c r="L1233" s="11" t="s">
        <v>19</v>
      </c>
      <c r="M1233" s="11" t="s">
        <v>19</v>
      </c>
      <c r="N1233" s="11" t="s">
        <v>19</v>
      </c>
      <c r="O1233" s="11" t="s">
        <v>18</v>
      </c>
      <c r="P1233" s="11" t="s">
        <v>18</v>
      </c>
      <c r="Q1233" s="11" t="s">
        <v>18</v>
      </c>
      <c r="R1233" s="11" t="s">
        <v>40</v>
      </c>
      <c r="S1233" s="20">
        <v>20</v>
      </c>
      <c r="T1233" s="11" t="s">
        <v>21</v>
      </c>
      <c r="U1233" s="11"/>
      <c r="V1233" s="11"/>
      <c r="W1233" s="11"/>
      <c r="X1233" s="11" t="s">
        <v>801</v>
      </c>
      <c r="Y1233">
        <v>6395</v>
      </c>
      <c r="Z1233" t="e">
        <f t="shared" si="42"/>
        <v>#REF!</v>
      </c>
    </row>
    <row r="1234" spans="1:26" x14ac:dyDescent="0.35">
      <c r="A1234" s="24" t="str">
        <f>+IF(B1234&lt;&gt;'Terminal Handling Charge'!$B$3,"",IF(COUNTIF(B:B,B1234)&gt;0,COUNTIF(B$3:B1234,B1234),""))</f>
        <v/>
      </c>
      <c r="B1234" s="24" t="str">
        <f t="shared" si="41"/>
        <v>Terminal Handling Charge - OriginIndia</v>
      </c>
      <c r="C1234" s="24" t="s">
        <v>764</v>
      </c>
      <c r="D1234" s="24" t="s">
        <v>746</v>
      </c>
      <c r="E1234" s="1" t="s">
        <v>773</v>
      </c>
      <c r="F1234" s="12" t="s">
        <v>774</v>
      </c>
      <c r="G1234" s="13">
        <v>44866</v>
      </c>
      <c r="H1234" s="11" t="s">
        <v>779</v>
      </c>
      <c r="I1234" s="11" t="s">
        <v>792</v>
      </c>
      <c r="J1234" s="11" t="s">
        <v>764</v>
      </c>
      <c r="K1234" s="11" t="s">
        <v>19</v>
      </c>
      <c r="L1234" s="11" t="s">
        <v>19</v>
      </c>
      <c r="M1234" s="11" t="s">
        <v>19</v>
      </c>
      <c r="N1234" s="11" t="s">
        <v>19</v>
      </c>
      <c r="O1234" s="11" t="s">
        <v>18</v>
      </c>
      <c r="P1234" s="11" t="s">
        <v>18</v>
      </c>
      <c r="Q1234" s="11" t="s">
        <v>18</v>
      </c>
      <c r="R1234" s="11" t="s">
        <v>20</v>
      </c>
      <c r="S1234" s="20">
        <v>40</v>
      </c>
      <c r="T1234" s="11" t="s">
        <v>21</v>
      </c>
      <c r="U1234" s="11"/>
      <c r="V1234" s="11"/>
      <c r="W1234" s="11"/>
      <c r="X1234" s="11" t="s">
        <v>801</v>
      </c>
      <c r="Y1234">
        <v>8630</v>
      </c>
      <c r="Z1234" t="e">
        <f t="shared" si="42"/>
        <v>#REF!</v>
      </c>
    </row>
    <row r="1235" spans="1:26" x14ac:dyDescent="0.35">
      <c r="A1235" s="24" t="str">
        <f>+IF(B1235&lt;&gt;'Terminal Handling Charge'!$B$3,"",IF(COUNTIF(B:B,B1235)&gt;0,COUNTIF(B$3:B1235,B1235),""))</f>
        <v/>
      </c>
      <c r="B1235" s="24" t="str">
        <f t="shared" si="41"/>
        <v>Terminal Handling Charge - OriginIndia</v>
      </c>
      <c r="C1235" s="24" t="s">
        <v>764</v>
      </c>
      <c r="D1235" s="24" t="s">
        <v>746</v>
      </c>
      <c r="E1235" s="1" t="s">
        <v>773</v>
      </c>
      <c r="F1235" s="12" t="s">
        <v>774</v>
      </c>
      <c r="G1235" s="13">
        <v>44866</v>
      </c>
      <c r="H1235" s="11" t="s">
        <v>779</v>
      </c>
      <c r="I1235" s="11" t="s">
        <v>792</v>
      </c>
      <c r="J1235" s="11" t="s">
        <v>764</v>
      </c>
      <c r="K1235" s="11" t="s">
        <v>19</v>
      </c>
      <c r="L1235" s="11" t="s">
        <v>19</v>
      </c>
      <c r="M1235" s="11" t="s">
        <v>19</v>
      </c>
      <c r="N1235" s="11" t="s">
        <v>19</v>
      </c>
      <c r="O1235" s="11" t="s">
        <v>18</v>
      </c>
      <c r="P1235" s="11" t="s">
        <v>18</v>
      </c>
      <c r="Q1235" s="11" t="s">
        <v>18</v>
      </c>
      <c r="R1235" s="11" t="s">
        <v>65</v>
      </c>
      <c r="S1235" s="20">
        <v>45</v>
      </c>
      <c r="T1235" s="11" t="s">
        <v>21</v>
      </c>
      <c r="U1235" s="11"/>
      <c r="V1235" s="11"/>
      <c r="W1235" s="11"/>
      <c r="X1235" s="11" t="s">
        <v>801</v>
      </c>
      <c r="Y1235">
        <v>9438</v>
      </c>
      <c r="Z1235" t="e">
        <f t="shared" si="42"/>
        <v>#REF!</v>
      </c>
    </row>
    <row r="1236" spans="1:26" x14ac:dyDescent="0.35">
      <c r="A1236" s="24" t="str">
        <f>+IF(B1236&lt;&gt;'Terminal Handling Charge'!$B$3,"",IF(COUNTIF(B:B,B1236)&gt;0,COUNTIF(B$3:B1236,B1236),""))</f>
        <v/>
      </c>
      <c r="B1236" s="24" t="str">
        <f t="shared" si="41"/>
        <v>Terminal Handling Charge - OriginIndia</v>
      </c>
      <c r="C1236" s="24" t="s">
        <v>764</v>
      </c>
      <c r="D1236" s="24" t="s">
        <v>746</v>
      </c>
      <c r="E1236" s="1" t="s">
        <v>773</v>
      </c>
      <c r="F1236" s="12" t="s">
        <v>774</v>
      </c>
      <c r="G1236" s="13">
        <v>44866</v>
      </c>
      <c r="H1236" s="11" t="s">
        <v>779</v>
      </c>
      <c r="I1236" s="11" t="s">
        <v>792</v>
      </c>
      <c r="J1236" s="11" t="s">
        <v>764</v>
      </c>
      <c r="K1236" s="11" t="s">
        <v>19</v>
      </c>
      <c r="L1236" s="11" t="s">
        <v>19</v>
      </c>
      <c r="M1236" s="11" t="s">
        <v>19</v>
      </c>
      <c r="N1236" s="11" t="s">
        <v>19</v>
      </c>
      <c r="O1236" s="11" t="s">
        <v>18</v>
      </c>
      <c r="P1236" s="11" t="s">
        <v>18</v>
      </c>
      <c r="Q1236" s="11" t="s">
        <v>18</v>
      </c>
      <c r="R1236" s="11" t="s">
        <v>56</v>
      </c>
      <c r="S1236" s="20">
        <v>20</v>
      </c>
      <c r="T1236" s="11" t="s">
        <v>772</v>
      </c>
      <c r="U1236" s="11"/>
      <c r="V1236" s="11"/>
      <c r="W1236" s="11"/>
      <c r="X1236" s="11" t="s">
        <v>801</v>
      </c>
      <c r="Y1236">
        <v>5803</v>
      </c>
      <c r="Z1236" t="e">
        <f t="shared" si="42"/>
        <v>#REF!</v>
      </c>
    </row>
    <row r="1237" spans="1:26" x14ac:dyDescent="0.35">
      <c r="A1237" s="24" t="str">
        <f>+IF(B1237&lt;&gt;'Terminal Handling Charge'!$B$3,"",IF(COUNTIF(B:B,B1237)&gt;0,COUNTIF(B$3:B1237,B1237),""))</f>
        <v/>
      </c>
      <c r="B1237" s="24" t="str">
        <f t="shared" si="41"/>
        <v>Terminal Handling Charge - OriginIndia</v>
      </c>
      <c r="C1237" s="24" t="s">
        <v>764</v>
      </c>
      <c r="D1237" s="24" t="s">
        <v>746</v>
      </c>
      <c r="E1237" s="1" t="s">
        <v>773</v>
      </c>
      <c r="F1237" s="12" t="s">
        <v>774</v>
      </c>
      <c r="G1237" s="13">
        <v>44866</v>
      </c>
      <c r="H1237" s="11" t="s">
        <v>779</v>
      </c>
      <c r="I1237" s="11" t="s">
        <v>792</v>
      </c>
      <c r="J1237" s="11" t="s">
        <v>764</v>
      </c>
      <c r="K1237" s="11" t="s">
        <v>19</v>
      </c>
      <c r="L1237" s="11" t="s">
        <v>19</v>
      </c>
      <c r="M1237" s="11" t="s">
        <v>19</v>
      </c>
      <c r="N1237" s="11" t="s">
        <v>19</v>
      </c>
      <c r="O1237" s="11" t="s">
        <v>18</v>
      </c>
      <c r="P1237" s="11" t="s">
        <v>18</v>
      </c>
      <c r="Q1237" s="11" t="s">
        <v>18</v>
      </c>
      <c r="R1237" s="11" t="s">
        <v>59</v>
      </c>
      <c r="S1237" s="20">
        <v>20</v>
      </c>
      <c r="T1237" s="11" t="s">
        <v>772</v>
      </c>
      <c r="U1237" s="11"/>
      <c r="V1237" s="11"/>
      <c r="W1237" s="11"/>
      <c r="X1237" s="11" t="s">
        <v>801</v>
      </c>
      <c r="Y1237">
        <v>5803</v>
      </c>
      <c r="Z1237" t="e">
        <f t="shared" si="42"/>
        <v>#REF!</v>
      </c>
    </row>
    <row r="1238" spans="1:26" x14ac:dyDescent="0.35">
      <c r="A1238" s="24" t="str">
        <f>+IF(B1238&lt;&gt;'Terminal Handling Charge'!$B$3,"",IF(COUNTIF(B:B,B1238)&gt;0,COUNTIF(B$3:B1238,B1238),""))</f>
        <v/>
      </c>
      <c r="B1238" s="24" t="str">
        <f t="shared" si="41"/>
        <v>Terminal Handling Charge - OriginIndia</v>
      </c>
      <c r="C1238" s="24" t="s">
        <v>764</v>
      </c>
      <c r="D1238" s="24" t="s">
        <v>746</v>
      </c>
      <c r="E1238" s="1" t="s">
        <v>773</v>
      </c>
      <c r="F1238" s="12" t="s">
        <v>774</v>
      </c>
      <c r="G1238" s="13">
        <v>44866</v>
      </c>
      <c r="H1238" s="11" t="s">
        <v>779</v>
      </c>
      <c r="I1238" s="11" t="s">
        <v>792</v>
      </c>
      <c r="J1238" s="11" t="s">
        <v>764</v>
      </c>
      <c r="K1238" s="11" t="s">
        <v>19</v>
      </c>
      <c r="L1238" s="11" t="s">
        <v>19</v>
      </c>
      <c r="M1238" s="11" t="s">
        <v>19</v>
      </c>
      <c r="N1238" s="11" t="s">
        <v>19</v>
      </c>
      <c r="O1238" s="11" t="s">
        <v>18</v>
      </c>
      <c r="P1238" s="11" t="s">
        <v>18</v>
      </c>
      <c r="Q1238" s="11" t="s">
        <v>18</v>
      </c>
      <c r="R1238" s="11" t="s">
        <v>61</v>
      </c>
      <c r="S1238" s="20">
        <v>20</v>
      </c>
      <c r="T1238" s="11" t="s">
        <v>772</v>
      </c>
      <c r="U1238" s="11"/>
      <c r="V1238" s="11"/>
      <c r="W1238" s="11"/>
      <c r="X1238" s="11" t="s">
        <v>801</v>
      </c>
      <c r="Y1238">
        <v>5803</v>
      </c>
      <c r="Z1238" t="e">
        <f t="shared" si="42"/>
        <v>#REF!</v>
      </c>
    </row>
    <row r="1239" spans="1:26" x14ac:dyDescent="0.35">
      <c r="A1239" s="24" t="str">
        <f>+IF(B1239&lt;&gt;'Terminal Handling Charge'!$B$3,"",IF(COUNTIF(B:B,B1239)&gt;0,COUNTIF(B$3:B1239,B1239),""))</f>
        <v/>
      </c>
      <c r="B1239" s="24" t="str">
        <f t="shared" si="41"/>
        <v>Terminal Handling Charge - OriginIndia</v>
      </c>
      <c r="C1239" s="24" t="s">
        <v>764</v>
      </c>
      <c r="D1239" s="24" t="s">
        <v>746</v>
      </c>
      <c r="E1239" s="1" t="s">
        <v>773</v>
      </c>
      <c r="F1239" s="12" t="s">
        <v>774</v>
      </c>
      <c r="G1239" s="13">
        <v>44866</v>
      </c>
      <c r="H1239" s="11" t="s">
        <v>779</v>
      </c>
      <c r="I1239" s="11" t="s">
        <v>792</v>
      </c>
      <c r="J1239" s="11" t="s">
        <v>764</v>
      </c>
      <c r="K1239" s="11" t="s">
        <v>19</v>
      </c>
      <c r="L1239" s="11" t="s">
        <v>19</v>
      </c>
      <c r="M1239" s="11" t="s">
        <v>19</v>
      </c>
      <c r="N1239" s="11" t="s">
        <v>19</v>
      </c>
      <c r="O1239" s="11" t="s">
        <v>18</v>
      </c>
      <c r="P1239" s="11" t="s">
        <v>18</v>
      </c>
      <c r="Q1239" s="11" t="s">
        <v>18</v>
      </c>
      <c r="R1239" s="11" t="s">
        <v>63</v>
      </c>
      <c r="S1239" s="20">
        <v>20</v>
      </c>
      <c r="T1239" s="11" t="s">
        <v>772</v>
      </c>
      <c r="U1239" s="11"/>
      <c r="V1239" s="11"/>
      <c r="W1239" s="11"/>
      <c r="X1239" s="11" t="s">
        <v>801</v>
      </c>
      <c r="Y1239">
        <v>5803</v>
      </c>
      <c r="Z1239" t="e">
        <f t="shared" si="42"/>
        <v>#REF!</v>
      </c>
    </row>
    <row r="1240" spans="1:26" x14ac:dyDescent="0.35">
      <c r="A1240" s="24" t="str">
        <f>+IF(B1240&lt;&gt;'Terminal Handling Charge'!$B$3,"",IF(COUNTIF(B:B,B1240)&gt;0,COUNTIF(B$3:B1240,B1240),""))</f>
        <v/>
      </c>
      <c r="B1240" s="24" t="str">
        <f t="shared" si="41"/>
        <v>Terminal Handling Charge - OriginIndia</v>
      </c>
      <c r="C1240" s="24" t="s">
        <v>764</v>
      </c>
      <c r="D1240" s="24" t="s">
        <v>746</v>
      </c>
      <c r="E1240" s="1" t="s">
        <v>773</v>
      </c>
      <c r="F1240" s="12" t="s">
        <v>774</v>
      </c>
      <c r="G1240" s="13">
        <v>44866</v>
      </c>
      <c r="H1240" s="11" t="s">
        <v>779</v>
      </c>
      <c r="I1240" s="11" t="s">
        <v>792</v>
      </c>
      <c r="J1240" s="11" t="s">
        <v>764</v>
      </c>
      <c r="K1240" s="11" t="s">
        <v>19</v>
      </c>
      <c r="L1240" s="11" t="s">
        <v>19</v>
      </c>
      <c r="M1240" s="11" t="s">
        <v>19</v>
      </c>
      <c r="N1240" s="11" t="s">
        <v>19</v>
      </c>
      <c r="O1240" s="11" t="s">
        <v>18</v>
      </c>
      <c r="P1240" s="11" t="s">
        <v>18</v>
      </c>
      <c r="Q1240" s="11" t="s">
        <v>18</v>
      </c>
      <c r="R1240" s="11" t="s">
        <v>77</v>
      </c>
      <c r="S1240" s="20">
        <v>20</v>
      </c>
      <c r="T1240" s="11" t="s">
        <v>772</v>
      </c>
      <c r="U1240" s="11"/>
      <c r="V1240" s="11"/>
      <c r="W1240" s="11"/>
      <c r="X1240" s="11" t="s">
        <v>801</v>
      </c>
      <c r="Y1240">
        <v>5803</v>
      </c>
      <c r="Z1240" t="e">
        <f t="shared" si="42"/>
        <v>#REF!</v>
      </c>
    </row>
    <row r="1241" spans="1:26" x14ac:dyDescent="0.35">
      <c r="A1241" s="24" t="str">
        <f>+IF(B1241&lt;&gt;'Terminal Handling Charge'!$B$3,"",IF(COUNTIF(B:B,B1241)&gt;0,COUNTIF(B$3:B1241,B1241),""))</f>
        <v/>
      </c>
      <c r="B1241" s="24" t="str">
        <f t="shared" si="41"/>
        <v>Terminal Handling Charge - OriginIndia</v>
      </c>
      <c r="C1241" s="24" t="s">
        <v>764</v>
      </c>
      <c r="D1241" s="24" t="s">
        <v>746</v>
      </c>
      <c r="E1241" s="1" t="s">
        <v>773</v>
      </c>
      <c r="F1241" s="12" t="s">
        <v>774</v>
      </c>
      <c r="G1241" s="13">
        <v>44866</v>
      </c>
      <c r="H1241" s="11" t="s">
        <v>779</v>
      </c>
      <c r="I1241" s="11" t="s">
        <v>792</v>
      </c>
      <c r="J1241" s="11" t="s">
        <v>764</v>
      </c>
      <c r="K1241" s="11" t="s">
        <v>19</v>
      </c>
      <c r="L1241" s="11" t="s">
        <v>19</v>
      </c>
      <c r="M1241" s="11" t="s">
        <v>19</v>
      </c>
      <c r="N1241" s="11" t="s">
        <v>19</v>
      </c>
      <c r="O1241" s="11" t="s">
        <v>18</v>
      </c>
      <c r="P1241" s="11" t="s">
        <v>18</v>
      </c>
      <c r="Q1241" s="11" t="s">
        <v>18</v>
      </c>
      <c r="R1241" s="11" t="s">
        <v>64</v>
      </c>
      <c r="S1241" s="20">
        <v>40</v>
      </c>
      <c r="T1241" s="11" t="s">
        <v>772</v>
      </c>
      <c r="U1241" s="11"/>
      <c r="V1241" s="11"/>
      <c r="W1241" s="11"/>
      <c r="X1241" s="11" t="s">
        <v>801</v>
      </c>
      <c r="Y1241">
        <v>7755</v>
      </c>
      <c r="Z1241" t="e">
        <f t="shared" si="42"/>
        <v>#REF!</v>
      </c>
    </row>
    <row r="1242" spans="1:26" x14ac:dyDescent="0.35">
      <c r="A1242" s="24" t="str">
        <f>+IF(B1242&lt;&gt;'Terminal Handling Charge'!$B$3,"",IF(COUNTIF(B:B,B1242)&gt;0,COUNTIF(B$3:B1242,B1242),""))</f>
        <v/>
      </c>
      <c r="B1242" s="24" t="str">
        <f t="shared" si="41"/>
        <v>Terminal Handling Charge - OriginIndia</v>
      </c>
      <c r="C1242" s="24" t="s">
        <v>764</v>
      </c>
      <c r="D1242" s="24" t="s">
        <v>746</v>
      </c>
      <c r="E1242" s="1" t="s">
        <v>773</v>
      </c>
      <c r="F1242" s="12" t="s">
        <v>774</v>
      </c>
      <c r="G1242" s="13">
        <v>44866</v>
      </c>
      <c r="H1242" s="11" t="s">
        <v>779</v>
      </c>
      <c r="I1242" s="11" t="s">
        <v>792</v>
      </c>
      <c r="J1242" s="11" t="s">
        <v>764</v>
      </c>
      <c r="K1242" s="11" t="s">
        <v>19</v>
      </c>
      <c r="L1242" s="11" t="s">
        <v>19</v>
      </c>
      <c r="M1242" s="11" t="s">
        <v>19</v>
      </c>
      <c r="N1242" s="11" t="s">
        <v>19</v>
      </c>
      <c r="O1242" s="11" t="s">
        <v>18</v>
      </c>
      <c r="P1242" s="11" t="s">
        <v>18</v>
      </c>
      <c r="Q1242" s="11" t="s">
        <v>18</v>
      </c>
      <c r="R1242" s="11" t="s">
        <v>58</v>
      </c>
      <c r="S1242" s="20">
        <v>40</v>
      </c>
      <c r="T1242" s="11" t="s">
        <v>772</v>
      </c>
      <c r="U1242" s="11"/>
      <c r="V1242" s="11"/>
      <c r="W1242" s="11"/>
      <c r="X1242" s="11" t="s">
        <v>801</v>
      </c>
      <c r="Y1242">
        <v>7755</v>
      </c>
      <c r="Z1242" t="e">
        <f t="shared" si="42"/>
        <v>#REF!</v>
      </c>
    </row>
    <row r="1243" spans="1:26" x14ac:dyDescent="0.35">
      <c r="A1243" s="24" t="str">
        <f>+IF(B1243&lt;&gt;'Terminal Handling Charge'!$B$3,"",IF(COUNTIF(B:B,B1243)&gt;0,COUNTIF(B$3:B1243,B1243),""))</f>
        <v/>
      </c>
      <c r="B1243" s="24" t="str">
        <f t="shared" si="41"/>
        <v>Terminal Handling Charge - OriginIndia</v>
      </c>
      <c r="C1243" s="24" t="s">
        <v>764</v>
      </c>
      <c r="D1243" s="24" t="s">
        <v>746</v>
      </c>
      <c r="E1243" s="1" t="s">
        <v>773</v>
      </c>
      <c r="F1243" s="12" t="s">
        <v>774</v>
      </c>
      <c r="G1243" s="13">
        <v>44866</v>
      </c>
      <c r="H1243" s="11" t="s">
        <v>779</v>
      </c>
      <c r="I1243" s="11" t="s">
        <v>792</v>
      </c>
      <c r="J1243" s="11" t="s">
        <v>764</v>
      </c>
      <c r="K1243" s="11" t="s">
        <v>19</v>
      </c>
      <c r="L1243" s="11" t="s">
        <v>19</v>
      </c>
      <c r="M1243" s="11" t="s">
        <v>19</v>
      </c>
      <c r="N1243" s="11" t="s">
        <v>19</v>
      </c>
      <c r="O1243" s="11" t="s">
        <v>18</v>
      </c>
      <c r="P1243" s="11" t="s">
        <v>18</v>
      </c>
      <c r="Q1243" s="11" t="s">
        <v>18</v>
      </c>
      <c r="R1243" s="11" t="s">
        <v>60</v>
      </c>
      <c r="S1243" s="20">
        <v>40</v>
      </c>
      <c r="T1243" s="11" t="s">
        <v>772</v>
      </c>
      <c r="U1243" s="11"/>
      <c r="V1243" s="11"/>
      <c r="W1243" s="11"/>
      <c r="X1243" s="11" t="s">
        <v>801</v>
      </c>
      <c r="Y1243">
        <v>7755</v>
      </c>
      <c r="Z1243" t="e">
        <f t="shared" si="42"/>
        <v>#REF!</v>
      </c>
    </row>
    <row r="1244" spans="1:26" x14ac:dyDescent="0.35">
      <c r="A1244" s="24" t="str">
        <f>+IF(B1244&lt;&gt;'Terminal Handling Charge'!$B$3,"",IF(COUNTIF(B:B,B1244)&gt;0,COUNTIF(B$3:B1244,B1244),""))</f>
        <v/>
      </c>
      <c r="B1244" s="24" t="str">
        <f t="shared" si="41"/>
        <v>Terminal Handling Charge - OriginIndia</v>
      </c>
      <c r="C1244" s="24" t="s">
        <v>764</v>
      </c>
      <c r="D1244" s="24" t="s">
        <v>746</v>
      </c>
      <c r="E1244" s="1" t="s">
        <v>773</v>
      </c>
      <c r="F1244" s="12" t="s">
        <v>774</v>
      </c>
      <c r="G1244" s="13">
        <v>44866</v>
      </c>
      <c r="H1244" s="11" t="s">
        <v>779</v>
      </c>
      <c r="I1244" s="11" t="s">
        <v>792</v>
      </c>
      <c r="J1244" s="11" t="s">
        <v>764</v>
      </c>
      <c r="K1244" s="11" t="s">
        <v>19</v>
      </c>
      <c r="L1244" s="11" t="s">
        <v>19</v>
      </c>
      <c r="M1244" s="11" t="s">
        <v>19</v>
      </c>
      <c r="N1244" s="11" t="s">
        <v>19</v>
      </c>
      <c r="O1244" s="11" t="s">
        <v>18</v>
      </c>
      <c r="P1244" s="11" t="s">
        <v>18</v>
      </c>
      <c r="Q1244" s="11" t="s">
        <v>18</v>
      </c>
      <c r="R1244" s="11" t="s">
        <v>33</v>
      </c>
      <c r="S1244" s="20">
        <v>40</v>
      </c>
      <c r="T1244" s="11" t="s">
        <v>772</v>
      </c>
      <c r="U1244" s="11"/>
      <c r="V1244" s="11"/>
      <c r="W1244" s="11"/>
      <c r="X1244" s="11" t="s">
        <v>801</v>
      </c>
      <c r="Y1244">
        <v>7755</v>
      </c>
      <c r="Z1244" t="e">
        <f t="shared" si="42"/>
        <v>#REF!</v>
      </c>
    </row>
    <row r="1245" spans="1:26" x14ac:dyDescent="0.35">
      <c r="A1245" s="24" t="str">
        <f>+IF(B1245&lt;&gt;'Terminal Handling Charge'!$B$3,"",IF(COUNTIF(B:B,B1245)&gt;0,COUNTIF(B$3:B1245,B1245),""))</f>
        <v/>
      </c>
      <c r="B1245" s="24" t="str">
        <f t="shared" si="41"/>
        <v>Terminal Handling Charge - DestinationPanama</v>
      </c>
      <c r="C1245" s="24" t="s">
        <v>708</v>
      </c>
      <c r="D1245" s="24" t="s">
        <v>747</v>
      </c>
      <c r="E1245" s="1" t="s">
        <v>101</v>
      </c>
      <c r="F1245" s="12" t="s">
        <v>757</v>
      </c>
      <c r="G1245" s="13">
        <v>44866</v>
      </c>
      <c r="H1245" s="11" t="s">
        <v>312</v>
      </c>
      <c r="I1245" s="11" t="s">
        <v>313</v>
      </c>
      <c r="J1245" s="11" t="s">
        <v>313</v>
      </c>
      <c r="K1245" s="11" t="s">
        <v>19</v>
      </c>
      <c r="L1245" s="11" t="s">
        <v>19</v>
      </c>
      <c r="M1245" s="11" t="s">
        <v>19</v>
      </c>
      <c r="N1245" s="11" t="s">
        <v>19</v>
      </c>
      <c r="O1245" s="11" t="s">
        <v>535</v>
      </c>
      <c r="P1245" s="11" t="s">
        <v>536</v>
      </c>
      <c r="Q1245" s="11" t="s">
        <v>708</v>
      </c>
      <c r="R1245" s="11" t="s">
        <v>30</v>
      </c>
      <c r="S1245" s="20" t="s">
        <v>30</v>
      </c>
      <c r="T1245" s="11" t="s">
        <v>21</v>
      </c>
      <c r="U1245" s="11" t="s">
        <v>22</v>
      </c>
      <c r="V1245" s="11" t="s">
        <v>22</v>
      </c>
      <c r="W1245" s="11" t="s">
        <v>23</v>
      </c>
      <c r="X1245" s="11" t="s">
        <v>24</v>
      </c>
      <c r="Y1245">
        <v>80</v>
      </c>
      <c r="Z1245" t="e">
        <f t="shared" si="42"/>
        <v>#REF!</v>
      </c>
    </row>
    <row r="1246" spans="1:26" x14ac:dyDescent="0.35">
      <c r="A1246" s="24" t="str">
        <f>+IF(B1246&lt;&gt;'Terminal Handling Charge'!$B$3,"",IF(COUNTIF(B:B,B1246)&gt;0,COUNTIF(B$3:B1246,B1246),""))</f>
        <v/>
      </c>
      <c r="B1246" s="24" t="str">
        <f t="shared" si="41"/>
        <v>Terminal Handling Charge - DestinationPanama</v>
      </c>
      <c r="C1246" s="24" t="s">
        <v>708</v>
      </c>
      <c r="D1246" s="24" t="s">
        <v>747</v>
      </c>
      <c r="E1246" s="1" t="s">
        <v>101</v>
      </c>
      <c r="F1246" s="12" t="s">
        <v>757</v>
      </c>
      <c r="G1246" s="13">
        <v>44866</v>
      </c>
      <c r="H1246" s="11" t="s">
        <v>312</v>
      </c>
      <c r="I1246" s="11" t="s">
        <v>313</v>
      </c>
      <c r="J1246" s="11" t="s">
        <v>313</v>
      </c>
      <c r="K1246" s="11" t="s">
        <v>19</v>
      </c>
      <c r="L1246" s="11" t="s">
        <v>19</v>
      </c>
      <c r="M1246" s="11" t="s">
        <v>19</v>
      </c>
      <c r="N1246" s="11" t="s">
        <v>19</v>
      </c>
      <c r="O1246" s="11" t="s">
        <v>314</v>
      </c>
      <c r="P1246" s="11" t="s">
        <v>315</v>
      </c>
      <c r="Q1246" s="11" t="s">
        <v>708</v>
      </c>
      <c r="R1246" s="11" t="s">
        <v>30</v>
      </c>
      <c r="S1246" s="20" t="s">
        <v>30</v>
      </c>
      <c r="T1246" s="11" t="s">
        <v>21</v>
      </c>
      <c r="U1246" s="11" t="s">
        <v>22</v>
      </c>
      <c r="V1246" s="11" t="s">
        <v>22</v>
      </c>
      <c r="W1246" s="11" t="s">
        <v>23</v>
      </c>
      <c r="X1246" s="11" t="s">
        <v>24</v>
      </c>
      <c r="Y1246">
        <v>80</v>
      </c>
      <c r="Z1246" t="e">
        <f t="shared" si="42"/>
        <v>#REF!</v>
      </c>
    </row>
    <row r="1247" spans="1:26" x14ac:dyDescent="0.35">
      <c r="A1247" s="24" t="str">
        <f>+IF(B1247&lt;&gt;'Terminal Handling Charge'!$B$3,"",IF(COUNTIF(B:B,B1247)&gt;0,COUNTIF(B$3:B1247,B1247),""))</f>
        <v/>
      </c>
      <c r="B1247" s="24" t="str">
        <f t="shared" si="41"/>
        <v>Terminal Handling Charge - DestinationPanama</v>
      </c>
      <c r="C1247" s="24" t="s">
        <v>708</v>
      </c>
      <c r="D1247" s="24" t="s">
        <v>747</v>
      </c>
      <c r="E1247" s="1" t="s">
        <v>101</v>
      </c>
      <c r="F1247" s="12" t="s">
        <v>757</v>
      </c>
      <c r="G1247" s="13">
        <v>44866</v>
      </c>
      <c r="H1247" s="11" t="s">
        <v>312</v>
      </c>
      <c r="I1247" s="11" t="s">
        <v>313</v>
      </c>
      <c r="J1247" s="11" t="s">
        <v>313</v>
      </c>
      <c r="K1247" s="11" t="s">
        <v>19</v>
      </c>
      <c r="L1247" s="11" t="s">
        <v>19</v>
      </c>
      <c r="M1247" s="11" t="s">
        <v>19</v>
      </c>
      <c r="N1247" s="11" t="s">
        <v>19</v>
      </c>
      <c r="O1247" s="11" t="s">
        <v>493</v>
      </c>
      <c r="P1247" s="11" t="s">
        <v>494</v>
      </c>
      <c r="Q1247" s="11" t="s">
        <v>708</v>
      </c>
      <c r="R1247" s="11" t="s">
        <v>30</v>
      </c>
      <c r="S1247" s="20" t="s">
        <v>30</v>
      </c>
      <c r="T1247" s="11" t="s">
        <v>21</v>
      </c>
      <c r="U1247" s="11" t="s">
        <v>22</v>
      </c>
      <c r="V1247" s="11" t="s">
        <v>22</v>
      </c>
      <c r="W1247" s="11" t="s">
        <v>23</v>
      </c>
      <c r="X1247" s="11" t="s">
        <v>24</v>
      </c>
      <c r="Y1247">
        <v>80</v>
      </c>
      <c r="Z1247" t="e">
        <f t="shared" si="42"/>
        <v>#REF!</v>
      </c>
    </row>
    <row r="1248" spans="1:26" x14ac:dyDescent="0.35">
      <c r="A1248" s="24" t="str">
        <f>+IF(B1248&lt;&gt;'Terminal Handling Charge'!$B$3,"",IF(COUNTIF(B:B,B1248)&gt;0,COUNTIF(B$3:B1248,B1248),""))</f>
        <v/>
      </c>
      <c r="B1248" s="24" t="str">
        <f t="shared" si="41"/>
        <v>Terminal Handling Charge - DestinationPanama</v>
      </c>
      <c r="C1248" s="24" t="s">
        <v>708</v>
      </c>
      <c r="D1248" s="24" t="s">
        <v>747</v>
      </c>
      <c r="E1248" s="1" t="s">
        <v>101</v>
      </c>
      <c r="F1248" s="12" t="s">
        <v>757</v>
      </c>
      <c r="G1248" s="13">
        <v>44866</v>
      </c>
      <c r="H1248" s="11" t="s">
        <v>312</v>
      </c>
      <c r="I1248" s="11" t="s">
        <v>313</v>
      </c>
      <c r="J1248" s="11" t="s">
        <v>313</v>
      </c>
      <c r="K1248" s="11" t="s">
        <v>19</v>
      </c>
      <c r="L1248" s="11" t="s">
        <v>19</v>
      </c>
      <c r="M1248" s="11" t="s">
        <v>19</v>
      </c>
      <c r="N1248" s="11" t="s">
        <v>19</v>
      </c>
      <c r="O1248" s="11" t="s">
        <v>501</v>
      </c>
      <c r="P1248" s="11" t="s">
        <v>502</v>
      </c>
      <c r="Q1248" s="11" t="s">
        <v>708</v>
      </c>
      <c r="R1248" s="11" t="s">
        <v>30</v>
      </c>
      <c r="S1248" s="20" t="s">
        <v>30</v>
      </c>
      <c r="T1248" s="11" t="s">
        <v>21</v>
      </c>
      <c r="U1248" s="11" t="s">
        <v>22</v>
      </c>
      <c r="V1248" s="11" t="s">
        <v>22</v>
      </c>
      <c r="W1248" s="11" t="s">
        <v>23</v>
      </c>
      <c r="X1248" s="11" t="s">
        <v>24</v>
      </c>
      <c r="Y1248">
        <v>80</v>
      </c>
      <c r="Z1248" t="e">
        <f t="shared" si="42"/>
        <v>#REF!</v>
      </c>
    </row>
    <row r="1249" spans="1:26" x14ac:dyDescent="0.35">
      <c r="A1249" s="24" t="str">
        <f>+IF(B1249&lt;&gt;'Terminal Handling Charge'!$B$3,"",IF(COUNTIF(B:B,B1249)&gt;0,COUNTIF(B$3:B1249,B1249),""))</f>
        <v/>
      </c>
      <c r="B1249" s="24" t="str">
        <f t="shared" si="41"/>
        <v>Terminal Handling Charge - DestinationCanada</v>
      </c>
      <c r="C1249" s="24" t="s">
        <v>48</v>
      </c>
      <c r="D1249" s="24" t="s">
        <v>747</v>
      </c>
      <c r="E1249" s="1" t="s">
        <v>105</v>
      </c>
      <c r="F1249" s="12" t="s">
        <v>758</v>
      </c>
      <c r="G1249" s="13">
        <v>44866</v>
      </c>
      <c r="H1249" s="11" t="s">
        <v>620</v>
      </c>
      <c r="I1249" s="11" t="s">
        <v>621</v>
      </c>
      <c r="J1249" s="11" t="s">
        <v>621</v>
      </c>
      <c r="K1249" s="11" t="s">
        <v>19</v>
      </c>
      <c r="L1249" s="11" t="s">
        <v>19</v>
      </c>
      <c r="M1249" s="11" t="s">
        <v>19</v>
      </c>
      <c r="N1249" s="11" t="s">
        <v>19</v>
      </c>
      <c r="O1249" s="11" t="s">
        <v>47</v>
      </c>
      <c r="P1249" s="11" t="s">
        <v>48</v>
      </c>
      <c r="Q1249" s="11" t="s">
        <v>48</v>
      </c>
      <c r="R1249" s="11" t="s">
        <v>45</v>
      </c>
      <c r="S1249" s="20">
        <v>20</v>
      </c>
      <c r="T1249" s="11" t="s">
        <v>32</v>
      </c>
      <c r="U1249" s="11" t="s">
        <v>22</v>
      </c>
      <c r="V1249" s="11" t="s">
        <v>22</v>
      </c>
      <c r="W1249" s="11" t="s">
        <v>23</v>
      </c>
      <c r="X1249" s="11" t="s">
        <v>24</v>
      </c>
      <c r="Y1249">
        <v>445</v>
      </c>
      <c r="Z1249" t="e">
        <f t="shared" si="42"/>
        <v>#REF!</v>
      </c>
    </row>
    <row r="1250" spans="1:26" ht="29" x14ac:dyDescent="0.35">
      <c r="A1250" s="24" t="str">
        <f>+IF(B1250&lt;&gt;'Terminal Handling Charge'!$B$3,"",IF(COUNTIF(B:B,B1250)&gt;0,COUNTIF(B$3:B1250,B1250),""))</f>
        <v/>
      </c>
      <c r="B1250" s="24" t="str">
        <f t="shared" si="41"/>
        <v>Terminal Handling Charge - OriginColombia</v>
      </c>
      <c r="C1250" s="24" t="s">
        <v>613</v>
      </c>
      <c r="D1250" s="24" t="s">
        <v>746</v>
      </c>
      <c r="E1250" s="1" t="s">
        <v>101</v>
      </c>
      <c r="F1250" s="12" t="s">
        <v>757</v>
      </c>
      <c r="G1250" s="13">
        <v>44866</v>
      </c>
      <c r="H1250" s="11" t="s">
        <v>209</v>
      </c>
      <c r="I1250" s="11" t="s">
        <v>210</v>
      </c>
      <c r="J1250" s="11" t="s">
        <v>613</v>
      </c>
      <c r="K1250" s="11" t="s">
        <v>19</v>
      </c>
      <c r="L1250" s="11" t="s">
        <v>19</v>
      </c>
      <c r="M1250" s="11" t="s">
        <v>19</v>
      </c>
      <c r="N1250" s="11" t="s">
        <v>19</v>
      </c>
      <c r="O1250" s="11" t="s">
        <v>18</v>
      </c>
      <c r="P1250" s="11" t="s">
        <v>18</v>
      </c>
      <c r="Q1250" s="11" t="s">
        <v>18</v>
      </c>
      <c r="R1250" s="11" t="s">
        <v>78</v>
      </c>
      <c r="S1250" s="20" t="s">
        <v>78</v>
      </c>
      <c r="T1250" s="11" t="s">
        <v>32</v>
      </c>
      <c r="U1250" s="11" t="s">
        <v>22</v>
      </c>
      <c r="V1250" s="11" t="s">
        <v>22</v>
      </c>
      <c r="W1250" s="11" t="s">
        <v>23</v>
      </c>
      <c r="X1250" s="11" t="s">
        <v>24</v>
      </c>
      <c r="Y1250">
        <v>460</v>
      </c>
      <c r="Z1250" t="e">
        <f t="shared" si="42"/>
        <v>#REF!</v>
      </c>
    </row>
    <row r="1251" spans="1:26" x14ac:dyDescent="0.35">
      <c r="A1251" s="24" t="str">
        <f>+IF(B1251&lt;&gt;'Terminal Handling Charge'!$B$3,"",IF(COUNTIF(B:B,B1251)&gt;0,COUNTIF(B$3:B1251,B1251),""))</f>
        <v/>
      </c>
      <c r="B1251" s="24" t="str">
        <f t="shared" si="41"/>
        <v>Terminal Handling Charge - DestinationCanada</v>
      </c>
      <c r="C1251" s="24" t="s">
        <v>48</v>
      </c>
      <c r="D1251" s="24" t="s">
        <v>747</v>
      </c>
      <c r="E1251" s="1" t="s">
        <v>105</v>
      </c>
      <c r="F1251" s="12" t="s">
        <v>758</v>
      </c>
      <c r="G1251" s="13">
        <v>44866</v>
      </c>
      <c r="H1251" s="11" t="s">
        <v>517</v>
      </c>
      <c r="I1251" s="11" t="s">
        <v>518</v>
      </c>
      <c r="J1251" s="11" t="s">
        <v>518</v>
      </c>
      <c r="K1251" s="11" t="s">
        <v>19</v>
      </c>
      <c r="L1251" s="11" t="s">
        <v>19</v>
      </c>
      <c r="M1251" s="11" t="s">
        <v>19</v>
      </c>
      <c r="N1251" s="11" t="s">
        <v>19</v>
      </c>
      <c r="O1251" s="11" t="s">
        <v>47</v>
      </c>
      <c r="P1251" s="11" t="s">
        <v>48</v>
      </c>
      <c r="Q1251" s="11" t="s">
        <v>48</v>
      </c>
      <c r="R1251" s="11" t="s">
        <v>45</v>
      </c>
      <c r="S1251" s="20">
        <v>20</v>
      </c>
      <c r="T1251" s="11" t="s">
        <v>32</v>
      </c>
      <c r="U1251" s="11" t="s">
        <v>22</v>
      </c>
      <c r="V1251" s="11" t="s">
        <v>22</v>
      </c>
      <c r="W1251" s="11" t="s">
        <v>23</v>
      </c>
      <c r="X1251" s="11" t="s">
        <v>24</v>
      </c>
      <c r="Y1251">
        <v>445</v>
      </c>
      <c r="Z1251" t="e">
        <f t="shared" si="42"/>
        <v>#REF!</v>
      </c>
    </row>
    <row r="1252" spans="1:26" ht="29" x14ac:dyDescent="0.35">
      <c r="A1252" s="24" t="str">
        <f>+IF(B1252&lt;&gt;'Terminal Handling Charge'!$B$3,"",IF(COUNTIF(B:B,B1252)&gt;0,COUNTIF(B$3:B1252,B1252),""))</f>
        <v/>
      </c>
      <c r="B1252" s="24" t="str">
        <f t="shared" si="41"/>
        <v>Terminal Handling Charge - OriginTrinidad and Tobago</v>
      </c>
      <c r="C1252" s="24" t="s">
        <v>713</v>
      </c>
      <c r="D1252" s="24" t="s">
        <v>746</v>
      </c>
      <c r="E1252" s="1" t="s">
        <v>101</v>
      </c>
      <c r="F1252" s="12" t="s">
        <v>757</v>
      </c>
      <c r="G1252" s="13">
        <v>44866</v>
      </c>
      <c r="H1252" s="11" t="s">
        <v>183</v>
      </c>
      <c r="I1252" s="11" t="s">
        <v>713</v>
      </c>
      <c r="J1252" s="11" t="s">
        <v>713</v>
      </c>
      <c r="K1252" s="11" t="s">
        <v>19</v>
      </c>
      <c r="L1252" s="11" t="s">
        <v>19</v>
      </c>
      <c r="M1252" s="11" t="s">
        <v>19</v>
      </c>
      <c r="N1252" s="11" t="s">
        <v>19</v>
      </c>
      <c r="O1252" s="11" t="s">
        <v>18</v>
      </c>
      <c r="P1252" s="11" t="s">
        <v>18</v>
      </c>
      <c r="Q1252" s="11" t="s">
        <v>18</v>
      </c>
      <c r="R1252" s="11" t="s">
        <v>78</v>
      </c>
      <c r="S1252" s="20" t="s">
        <v>78</v>
      </c>
      <c r="T1252" s="11" t="s">
        <v>32</v>
      </c>
      <c r="U1252" s="11" t="s">
        <v>22</v>
      </c>
      <c r="V1252" s="11" t="s">
        <v>22</v>
      </c>
      <c r="W1252" s="11" t="s">
        <v>23</v>
      </c>
      <c r="X1252" s="11" t="s">
        <v>24</v>
      </c>
      <c r="Y1252">
        <v>270</v>
      </c>
      <c r="Z1252" t="e">
        <f t="shared" si="42"/>
        <v>#REF!</v>
      </c>
    </row>
    <row r="1253" spans="1:26" x14ac:dyDescent="0.35">
      <c r="A1253" s="24" t="str">
        <f>+IF(B1253&lt;&gt;'Terminal Handling Charge'!$B$3,"",IF(COUNTIF(B:B,B1253)&gt;0,COUNTIF(B$3:B1253,B1253),""))</f>
        <v/>
      </c>
      <c r="B1253" s="24" t="str">
        <f t="shared" si="41"/>
        <v>Terminal Handling Charge - OriginGreece</v>
      </c>
      <c r="C1253" s="24" t="s">
        <v>341</v>
      </c>
      <c r="D1253" s="24" t="s">
        <v>746</v>
      </c>
      <c r="E1253" s="1" t="s">
        <v>750</v>
      </c>
      <c r="F1253" s="12" t="s">
        <v>31</v>
      </c>
      <c r="G1253" s="13">
        <v>44866</v>
      </c>
      <c r="H1253" s="11" t="s">
        <v>81</v>
      </c>
      <c r="I1253" s="11" t="s">
        <v>82</v>
      </c>
      <c r="J1253" s="11" t="s">
        <v>341</v>
      </c>
      <c r="K1253" s="11" t="s">
        <v>19</v>
      </c>
      <c r="L1253" s="11" t="s">
        <v>19</v>
      </c>
      <c r="M1253" s="11" t="s">
        <v>19</v>
      </c>
      <c r="N1253" s="11" t="s">
        <v>19</v>
      </c>
      <c r="O1253" s="11" t="s">
        <v>18</v>
      </c>
      <c r="P1253" s="11" t="s">
        <v>18</v>
      </c>
      <c r="Q1253" s="11" t="s">
        <v>18</v>
      </c>
      <c r="R1253" s="11" t="s">
        <v>45</v>
      </c>
      <c r="S1253" s="20">
        <v>20</v>
      </c>
      <c r="T1253" s="11" t="s">
        <v>198</v>
      </c>
      <c r="U1253" s="11" t="s">
        <v>22</v>
      </c>
      <c r="V1253" s="11" t="s">
        <v>22</v>
      </c>
      <c r="W1253" s="11" t="s">
        <v>23</v>
      </c>
      <c r="X1253" s="11" t="s">
        <v>31</v>
      </c>
      <c r="Y1253">
        <v>185</v>
      </c>
      <c r="Z1253" t="e">
        <f t="shared" si="42"/>
        <v>#REF!</v>
      </c>
    </row>
    <row r="1254" spans="1:26" x14ac:dyDescent="0.35">
      <c r="A1254" s="24" t="str">
        <f>+IF(B1254&lt;&gt;'Terminal Handling Charge'!$B$3,"",IF(COUNTIF(B:B,B1254)&gt;0,COUNTIF(B$3:B1254,B1254),""))</f>
        <v/>
      </c>
      <c r="B1254" s="24" t="str">
        <f t="shared" si="41"/>
        <v>Terminal Handling Charge - OriginGreece</v>
      </c>
      <c r="C1254" s="24" t="s">
        <v>341</v>
      </c>
      <c r="D1254" s="24" t="s">
        <v>746</v>
      </c>
      <c r="E1254" s="1" t="s">
        <v>750</v>
      </c>
      <c r="F1254" s="12" t="s">
        <v>31</v>
      </c>
      <c r="G1254" s="13">
        <v>44866</v>
      </c>
      <c r="H1254" s="11" t="s">
        <v>81</v>
      </c>
      <c r="I1254" s="11" t="s">
        <v>82</v>
      </c>
      <c r="J1254" s="11" t="s">
        <v>341</v>
      </c>
      <c r="K1254" s="11" t="s">
        <v>19</v>
      </c>
      <c r="L1254" s="11" t="s">
        <v>19</v>
      </c>
      <c r="M1254" s="11" t="s">
        <v>19</v>
      </c>
      <c r="N1254" s="11" t="s">
        <v>19</v>
      </c>
      <c r="O1254" s="11" t="s">
        <v>18</v>
      </c>
      <c r="P1254" s="11" t="s">
        <v>18</v>
      </c>
      <c r="Q1254" s="11" t="s">
        <v>18</v>
      </c>
      <c r="R1254" s="11" t="s">
        <v>737</v>
      </c>
      <c r="S1254" s="20">
        <v>40</v>
      </c>
      <c r="T1254" s="11" t="s">
        <v>198</v>
      </c>
      <c r="U1254" s="11" t="s">
        <v>22</v>
      </c>
      <c r="V1254" s="11" t="s">
        <v>22</v>
      </c>
      <c r="W1254" s="11" t="s">
        <v>23</v>
      </c>
      <c r="X1254" s="11" t="s">
        <v>31</v>
      </c>
      <c r="Y1254">
        <v>190</v>
      </c>
      <c r="Z1254" t="e">
        <f t="shared" si="42"/>
        <v>#REF!</v>
      </c>
    </row>
    <row r="1255" spans="1:26" x14ac:dyDescent="0.35">
      <c r="A1255" s="24" t="str">
        <f>+IF(B1255&lt;&gt;'Terminal Handling Charge'!$B$3,"",IF(COUNTIF(B:B,B1255)&gt;0,COUNTIF(B$3:B1255,B1255),""))</f>
        <v/>
      </c>
      <c r="B1255" s="24" t="str">
        <f t="shared" si="41"/>
        <v>Terminal Handling Charge - OriginGreece</v>
      </c>
      <c r="C1255" s="24" t="s">
        <v>341</v>
      </c>
      <c r="D1255" s="24" t="s">
        <v>746</v>
      </c>
      <c r="E1255" s="1" t="s">
        <v>750</v>
      </c>
      <c r="F1255" s="12" t="s">
        <v>31</v>
      </c>
      <c r="G1255" s="13">
        <v>44866</v>
      </c>
      <c r="H1255" s="11" t="s">
        <v>81</v>
      </c>
      <c r="I1255" s="11" t="s">
        <v>82</v>
      </c>
      <c r="J1255" s="11" t="s">
        <v>341</v>
      </c>
      <c r="K1255" s="11" t="s">
        <v>19</v>
      </c>
      <c r="L1255" s="11" t="s">
        <v>19</v>
      </c>
      <c r="M1255" s="11" t="s">
        <v>19</v>
      </c>
      <c r="N1255" s="11" t="s">
        <v>19</v>
      </c>
      <c r="O1255" s="11" t="s">
        <v>18</v>
      </c>
      <c r="P1255" s="11" t="s">
        <v>18</v>
      </c>
      <c r="Q1255" s="11" t="s">
        <v>18</v>
      </c>
      <c r="R1255" s="11" t="s">
        <v>65</v>
      </c>
      <c r="S1255" s="20">
        <v>45</v>
      </c>
      <c r="T1255" s="11" t="s">
        <v>198</v>
      </c>
      <c r="U1255" s="11" t="s">
        <v>22</v>
      </c>
      <c r="V1255" s="11" t="s">
        <v>22</v>
      </c>
      <c r="W1255" s="11" t="s">
        <v>23</v>
      </c>
      <c r="X1255" s="11" t="s">
        <v>31</v>
      </c>
      <c r="Y1255">
        <v>190</v>
      </c>
      <c r="Z1255" t="e">
        <f t="shared" si="42"/>
        <v>#REF!</v>
      </c>
    </row>
    <row r="1256" spans="1:26" x14ac:dyDescent="0.35">
      <c r="A1256" s="24" t="str">
        <f>+IF(B1256&lt;&gt;'Terminal Handling Charge'!$B$3,"",IF(COUNTIF(B:B,B1256)&gt;0,COUNTIF(B$3:B1256,B1256),""))</f>
        <v/>
      </c>
      <c r="B1256" s="24" t="str">
        <f t="shared" si="41"/>
        <v>Terminal Handling Charge - OriginGreece</v>
      </c>
      <c r="C1256" s="24" t="s">
        <v>341</v>
      </c>
      <c r="D1256" s="24" t="s">
        <v>746</v>
      </c>
      <c r="E1256" s="1" t="s">
        <v>750</v>
      </c>
      <c r="F1256" s="12" t="s">
        <v>31</v>
      </c>
      <c r="G1256" s="13">
        <v>44866</v>
      </c>
      <c r="H1256" s="11" t="s">
        <v>81</v>
      </c>
      <c r="I1256" s="11" t="s">
        <v>82</v>
      </c>
      <c r="J1256" s="11" t="s">
        <v>341</v>
      </c>
      <c r="K1256" s="11" t="s">
        <v>19</v>
      </c>
      <c r="L1256" s="11" t="s">
        <v>19</v>
      </c>
      <c r="M1256" s="11" t="s">
        <v>19</v>
      </c>
      <c r="N1256" s="11" t="s">
        <v>19</v>
      </c>
      <c r="O1256" s="11" t="s">
        <v>18</v>
      </c>
      <c r="P1256" s="11" t="s">
        <v>18</v>
      </c>
      <c r="Q1256" s="11" t="s">
        <v>18</v>
      </c>
      <c r="R1256" s="11" t="s">
        <v>45</v>
      </c>
      <c r="S1256" s="20">
        <v>20</v>
      </c>
      <c r="T1256" s="11" t="s">
        <v>32</v>
      </c>
      <c r="U1256" s="11" t="s">
        <v>22</v>
      </c>
      <c r="V1256" s="11" t="s">
        <v>22</v>
      </c>
      <c r="W1256" s="11" t="s">
        <v>23</v>
      </c>
      <c r="X1256" s="11" t="s">
        <v>31</v>
      </c>
      <c r="Y1256">
        <v>160</v>
      </c>
      <c r="Z1256" t="e">
        <f t="shared" si="42"/>
        <v>#REF!</v>
      </c>
    </row>
    <row r="1257" spans="1:26" x14ac:dyDescent="0.35">
      <c r="A1257" s="24" t="str">
        <f>+IF(B1257&lt;&gt;'Terminal Handling Charge'!$B$3,"",IF(COUNTIF(B:B,B1257)&gt;0,COUNTIF(B$3:B1257,B1257),""))</f>
        <v/>
      </c>
      <c r="B1257" s="24" t="str">
        <f t="shared" si="41"/>
        <v>Terminal Handling Charge - OriginGreece</v>
      </c>
      <c r="C1257" s="24" t="s">
        <v>341</v>
      </c>
      <c r="D1257" s="24" t="s">
        <v>746</v>
      </c>
      <c r="E1257" s="1" t="s">
        <v>750</v>
      </c>
      <c r="F1257" s="12" t="s">
        <v>31</v>
      </c>
      <c r="G1257" s="13">
        <v>44866</v>
      </c>
      <c r="H1257" s="11" t="s">
        <v>81</v>
      </c>
      <c r="I1257" s="11" t="s">
        <v>82</v>
      </c>
      <c r="J1257" s="11" t="s">
        <v>341</v>
      </c>
      <c r="K1257" s="11" t="s">
        <v>19</v>
      </c>
      <c r="L1257" s="11" t="s">
        <v>19</v>
      </c>
      <c r="M1257" s="11" t="s">
        <v>19</v>
      </c>
      <c r="N1257" s="11" t="s">
        <v>19</v>
      </c>
      <c r="O1257" s="11" t="s">
        <v>18</v>
      </c>
      <c r="P1257" s="11" t="s">
        <v>18</v>
      </c>
      <c r="Q1257" s="11" t="s">
        <v>18</v>
      </c>
      <c r="R1257" s="11" t="s">
        <v>737</v>
      </c>
      <c r="S1257" s="20">
        <v>40</v>
      </c>
      <c r="T1257" s="11" t="s">
        <v>32</v>
      </c>
      <c r="U1257" s="11" t="s">
        <v>22</v>
      </c>
      <c r="V1257" s="11" t="s">
        <v>22</v>
      </c>
      <c r="W1257" s="11" t="s">
        <v>23</v>
      </c>
      <c r="X1257" s="11" t="s">
        <v>31</v>
      </c>
      <c r="Y1257">
        <v>165</v>
      </c>
      <c r="Z1257" t="e">
        <f t="shared" si="42"/>
        <v>#REF!</v>
      </c>
    </row>
    <row r="1258" spans="1:26" x14ac:dyDescent="0.35">
      <c r="A1258" s="24" t="str">
        <f>+IF(B1258&lt;&gt;'Terminal Handling Charge'!$B$3,"",IF(COUNTIF(B:B,B1258)&gt;0,COUNTIF(B$3:B1258,B1258),""))</f>
        <v/>
      </c>
      <c r="B1258" s="24" t="str">
        <f t="shared" si="41"/>
        <v>Terminal Handling Charge - OriginGreece</v>
      </c>
      <c r="C1258" s="24" t="s">
        <v>341</v>
      </c>
      <c r="D1258" s="24" t="s">
        <v>746</v>
      </c>
      <c r="E1258" s="1" t="s">
        <v>750</v>
      </c>
      <c r="F1258" s="12" t="s">
        <v>31</v>
      </c>
      <c r="G1258" s="13">
        <v>44866</v>
      </c>
      <c r="H1258" s="11" t="s">
        <v>81</v>
      </c>
      <c r="I1258" s="11" t="s">
        <v>82</v>
      </c>
      <c r="J1258" s="11" t="s">
        <v>341</v>
      </c>
      <c r="K1258" s="11" t="s">
        <v>19</v>
      </c>
      <c r="L1258" s="11" t="s">
        <v>19</v>
      </c>
      <c r="M1258" s="11" t="s">
        <v>19</v>
      </c>
      <c r="N1258" s="11" t="s">
        <v>19</v>
      </c>
      <c r="O1258" s="11" t="s">
        <v>18</v>
      </c>
      <c r="P1258" s="11" t="s">
        <v>18</v>
      </c>
      <c r="Q1258" s="11" t="s">
        <v>18</v>
      </c>
      <c r="R1258" s="11" t="s">
        <v>45</v>
      </c>
      <c r="S1258" s="20">
        <v>20</v>
      </c>
      <c r="T1258" s="11" t="s">
        <v>34</v>
      </c>
      <c r="U1258" s="11" t="s">
        <v>22</v>
      </c>
      <c r="V1258" s="11" t="s">
        <v>22</v>
      </c>
      <c r="W1258" s="11" t="s">
        <v>23</v>
      </c>
      <c r="X1258" s="11" t="s">
        <v>31</v>
      </c>
      <c r="Y1258">
        <v>230</v>
      </c>
      <c r="Z1258" t="e">
        <f t="shared" si="42"/>
        <v>#REF!</v>
      </c>
    </row>
    <row r="1259" spans="1:26" x14ac:dyDescent="0.35">
      <c r="A1259" s="24" t="str">
        <f>+IF(B1259&lt;&gt;'Terminal Handling Charge'!$B$3,"",IF(COUNTIF(B:B,B1259)&gt;0,COUNTIF(B$3:B1259,B1259),""))</f>
        <v/>
      </c>
      <c r="B1259" s="24" t="str">
        <f t="shared" si="41"/>
        <v>Terminal Handling Charge - OriginGreece</v>
      </c>
      <c r="C1259" s="24" t="s">
        <v>341</v>
      </c>
      <c r="D1259" s="24" t="s">
        <v>746</v>
      </c>
      <c r="E1259" s="1" t="s">
        <v>750</v>
      </c>
      <c r="F1259" s="12" t="s">
        <v>31</v>
      </c>
      <c r="G1259" s="13">
        <v>44866</v>
      </c>
      <c r="H1259" s="11" t="s">
        <v>81</v>
      </c>
      <c r="I1259" s="11" t="s">
        <v>82</v>
      </c>
      <c r="J1259" s="11" t="s">
        <v>341</v>
      </c>
      <c r="K1259" s="11" t="s">
        <v>19</v>
      </c>
      <c r="L1259" s="11" t="s">
        <v>19</v>
      </c>
      <c r="M1259" s="11" t="s">
        <v>19</v>
      </c>
      <c r="N1259" s="11" t="s">
        <v>19</v>
      </c>
      <c r="O1259" s="11" t="s">
        <v>18</v>
      </c>
      <c r="P1259" s="11" t="s">
        <v>18</v>
      </c>
      <c r="Q1259" s="11" t="s">
        <v>18</v>
      </c>
      <c r="R1259" s="11" t="s">
        <v>737</v>
      </c>
      <c r="S1259" s="20">
        <v>40</v>
      </c>
      <c r="T1259" s="11" t="s">
        <v>34</v>
      </c>
      <c r="U1259" s="11" t="s">
        <v>22</v>
      </c>
      <c r="V1259" s="11" t="s">
        <v>22</v>
      </c>
      <c r="W1259" s="11" t="s">
        <v>23</v>
      </c>
      <c r="X1259" s="11" t="s">
        <v>31</v>
      </c>
      <c r="Y1259">
        <v>235</v>
      </c>
      <c r="Z1259" t="e">
        <f t="shared" si="42"/>
        <v>#REF!</v>
      </c>
    </row>
    <row r="1260" spans="1:26" x14ac:dyDescent="0.35">
      <c r="A1260" s="24" t="str">
        <f>+IF(B1260&lt;&gt;'Terminal Handling Charge'!$B$3,"",IF(COUNTIF(B:B,B1260)&gt;0,COUNTIF(B$3:B1260,B1260),""))</f>
        <v/>
      </c>
      <c r="B1260" s="24" t="str">
        <f t="shared" si="41"/>
        <v>Terminal Handling Charge - OriginGreece</v>
      </c>
      <c r="C1260" s="24" t="s">
        <v>341</v>
      </c>
      <c r="D1260" s="24" t="s">
        <v>746</v>
      </c>
      <c r="E1260" s="1" t="s">
        <v>750</v>
      </c>
      <c r="F1260" s="12" t="s">
        <v>31</v>
      </c>
      <c r="G1260" s="13">
        <v>44866</v>
      </c>
      <c r="H1260" s="11" t="s">
        <v>81</v>
      </c>
      <c r="I1260" s="11" t="s">
        <v>82</v>
      </c>
      <c r="J1260" s="11" t="s">
        <v>341</v>
      </c>
      <c r="K1260" s="11" t="s">
        <v>19</v>
      </c>
      <c r="L1260" s="11" t="s">
        <v>19</v>
      </c>
      <c r="M1260" s="11" t="s">
        <v>19</v>
      </c>
      <c r="N1260" s="11" t="s">
        <v>19</v>
      </c>
      <c r="O1260" s="11" t="s">
        <v>18</v>
      </c>
      <c r="P1260" s="11" t="s">
        <v>18</v>
      </c>
      <c r="Q1260" s="11" t="s">
        <v>18</v>
      </c>
      <c r="R1260" s="11" t="s">
        <v>65</v>
      </c>
      <c r="S1260" s="20">
        <v>45</v>
      </c>
      <c r="T1260" s="11" t="s">
        <v>34</v>
      </c>
      <c r="U1260" s="11" t="s">
        <v>22</v>
      </c>
      <c r="V1260" s="11" t="s">
        <v>22</v>
      </c>
      <c r="W1260" s="11" t="s">
        <v>23</v>
      </c>
      <c r="X1260" s="11" t="s">
        <v>31</v>
      </c>
      <c r="Y1260">
        <v>235</v>
      </c>
      <c r="Z1260" t="e">
        <f t="shared" si="42"/>
        <v>#REF!</v>
      </c>
    </row>
    <row r="1261" spans="1:26" x14ac:dyDescent="0.35">
      <c r="A1261" s="24" t="str">
        <f>+IF(B1261&lt;&gt;'Terminal Handling Charge'!$B$3,"",IF(COUNTIF(B:B,B1261)&gt;0,COUNTIF(B$3:B1261,B1261),""))</f>
        <v/>
      </c>
      <c r="B1261" s="24" t="str">
        <f t="shared" si="41"/>
        <v>Terminal Handling Charge - OriginGreece</v>
      </c>
      <c r="C1261" s="24" t="s">
        <v>341</v>
      </c>
      <c r="D1261" s="24" t="s">
        <v>746</v>
      </c>
      <c r="E1261" s="1" t="s">
        <v>750</v>
      </c>
      <c r="F1261" s="12" t="s">
        <v>31</v>
      </c>
      <c r="G1261" s="13">
        <v>44866</v>
      </c>
      <c r="H1261" s="11" t="s">
        <v>81</v>
      </c>
      <c r="I1261" s="11" t="s">
        <v>82</v>
      </c>
      <c r="J1261" s="11" t="s">
        <v>341</v>
      </c>
      <c r="K1261" s="11" t="s">
        <v>19</v>
      </c>
      <c r="L1261" s="11" t="s">
        <v>19</v>
      </c>
      <c r="M1261" s="11" t="s">
        <v>19</v>
      </c>
      <c r="N1261" s="11" t="s">
        <v>19</v>
      </c>
      <c r="O1261" s="11" t="s">
        <v>18</v>
      </c>
      <c r="P1261" s="11" t="s">
        <v>18</v>
      </c>
      <c r="Q1261" s="11" t="s">
        <v>18</v>
      </c>
      <c r="R1261" s="11" t="s">
        <v>65</v>
      </c>
      <c r="S1261" s="20">
        <v>45</v>
      </c>
      <c r="T1261" s="11" t="s">
        <v>21</v>
      </c>
      <c r="U1261" s="11" t="s">
        <v>22</v>
      </c>
      <c r="V1261" s="11" t="s">
        <v>22</v>
      </c>
      <c r="W1261" s="11" t="s">
        <v>23</v>
      </c>
      <c r="X1261" s="11" t="s">
        <v>31</v>
      </c>
      <c r="Y1261">
        <v>165</v>
      </c>
      <c r="Z1261" t="e">
        <f t="shared" si="42"/>
        <v>#REF!</v>
      </c>
    </row>
    <row r="1262" spans="1:26" x14ac:dyDescent="0.35">
      <c r="A1262" s="24" t="str">
        <f>+IF(B1262&lt;&gt;'Terminal Handling Charge'!$B$3,"",IF(COUNTIF(B:B,B1262)&gt;0,COUNTIF(B$3:B1262,B1262),""))</f>
        <v/>
      </c>
      <c r="B1262" s="24" t="str">
        <f t="shared" si="41"/>
        <v>Terminal Handling Charge - OriginTurkey</v>
      </c>
      <c r="C1262" s="30" t="s">
        <v>621</v>
      </c>
      <c r="D1262" s="24" t="s">
        <v>746</v>
      </c>
      <c r="E1262" s="24" t="s">
        <v>17</v>
      </c>
      <c r="F1262" s="12" t="s">
        <v>31</v>
      </c>
      <c r="G1262" s="13">
        <v>44866</v>
      </c>
      <c r="H1262" s="24" t="s">
        <v>162</v>
      </c>
      <c r="I1262" s="24" t="s">
        <v>163</v>
      </c>
      <c r="J1262" s="24" t="s">
        <v>621</v>
      </c>
      <c r="K1262" s="11" t="s">
        <v>19</v>
      </c>
      <c r="L1262" s="11" t="s">
        <v>19</v>
      </c>
      <c r="M1262" s="11" t="s">
        <v>19</v>
      </c>
      <c r="N1262" s="11" t="s">
        <v>19</v>
      </c>
      <c r="O1262" s="11" t="s">
        <v>18</v>
      </c>
      <c r="P1262" s="11" t="s">
        <v>18</v>
      </c>
      <c r="Q1262" s="11" t="s">
        <v>18</v>
      </c>
      <c r="R1262" s="11" t="s">
        <v>78</v>
      </c>
      <c r="S1262" s="11" t="s">
        <v>78</v>
      </c>
      <c r="T1262" s="11" t="s">
        <v>34</v>
      </c>
      <c r="U1262" s="11" t="s">
        <v>22</v>
      </c>
      <c r="V1262" s="11" t="s">
        <v>22</v>
      </c>
      <c r="W1262" s="11" t="s">
        <v>23</v>
      </c>
      <c r="X1262" s="11" t="s">
        <v>24</v>
      </c>
      <c r="Y1262">
        <v>395</v>
      </c>
      <c r="Z1262" t="e">
        <f t="shared" si="42"/>
        <v>#REF!</v>
      </c>
    </row>
    <row r="1263" spans="1:26" x14ac:dyDescent="0.35">
      <c r="A1263" s="24" t="str">
        <f>+IF(B1263&lt;&gt;'Terminal Handling Charge'!$B$3,"",IF(COUNTIF(B:B,B1263)&gt;0,COUNTIF(B$3:B1263,B1263),""))</f>
        <v/>
      </c>
      <c r="B1263" s="24" t="str">
        <f t="shared" si="41"/>
        <v>Terminal Handling Charge - OriginTurkey</v>
      </c>
      <c r="C1263" s="30" t="s">
        <v>621</v>
      </c>
      <c r="D1263" s="24" t="s">
        <v>746</v>
      </c>
      <c r="E1263" s="24" t="s">
        <v>17</v>
      </c>
      <c r="F1263" s="12" t="s">
        <v>31</v>
      </c>
      <c r="G1263" s="13">
        <v>44866</v>
      </c>
      <c r="H1263" s="24" t="s">
        <v>162</v>
      </c>
      <c r="I1263" s="24" t="s">
        <v>163</v>
      </c>
      <c r="J1263" s="24" t="s">
        <v>621</v>
      </c>
      <c r="K1263" s="11" t="s">
        <v>19</v>
      </c>
      <c r="L1263" s="11" t="s">
        <v>19</v>
      </c>
      <c r="M1263" s="11" t="s">
        <v>19</v>
      </c>
      <c r="N1263" s="11" t="s">
        <v>19</v>
      </c>
      <c r="O1263" s="11" t="s">
        <v>18</v>
      </c>
      <c r="P1263" s="11" t="s">
        <v>18</v>
      </c>
      <c r="Q1263" s="11" t="s">
        <v>18</v>
      </c>
      <c r="R1263" s="11" t="s">
        <v>30</v>
      </c>
      <c r="S1263" s="11" t="s">
        <v>30</v>
      </c>
      <c r="T1263" s="11" t="s">
        <v>21</v>
      </c>
      <c r="U1263" s="11" t="s">
        <v>22</v>
      </c>
      <c r="V1263" s="11" t="s">
        <v>22</v>
      </c>
      <c r="W1263" s="11" t="s">
        <v>23</v>
      </c>
      <c r="X1263" s="11" t="s">
        <v>24</v>
      </c>
      <c r="Y1263">
        <v>290</v>
      </c>
      <c r="Z1263" t="e">
        <f t="shared" si="42"/>
        <v>#REF!</v>
      </c>
    </row>
    <row r="1264" spans="1:26" x14ac:dyDescent="0.35">
      <c r="A1264" s="24" t="str">
        <f>+IF(B1264&lt;&gt;'Terminal Handling Charge'!$B$3,"",IF(COUNTIF(B:B,B1264)&gt;0,COUNTIF(B$3:B1264,B1264),""))</f>
        <v/>
      </c>
      <c r="B1264" s="24" t="str">
        <f t="shared" si="41"/>
        <v>Terminal Handling Charge - OriginTurkey</v>
      </c>
      <c r="C1264" s="30" t="s">
        <v>621</v>
      </c>
      <c r="D1264" s="24" t="s">
        <v>746</v>
      </c>
      <c r="E1264" s="24" t="s">
        <v>17</v>
      </c>
      <c r="F1264" s="12" t="s">
        <v>31</v>
      </c>
      <c r="G1264" s="13">
        <v>44866</v>
      </c>
      <c r="H1264" s="24" t="s">
        <v>162</v>
      </c>
      <c r="I1264" s="24" t="s">
        <v>163</v>
      </c>
      <c r="J1264" s="24" t="s">
        <v>621</v>
      </c>
      <c r="K1264" s="11" t="s">
        <v>19</v>
      </c>
      <c r="L1264" s="11" t="s">
        <v>19</v>
      </c>
      <c r="M1264" s="11" t="s">
        <v>19</v>
      </c>
      <c r="N1264" s="11" t="s">
        <v>19</v>
      </c>
      <c r="O1264" s="11" t="s">
        <v>18</v>
      </c>
      <c r="P1264" s="11" t="s">
        <v>18</v>
      </c>
      <c r="Q1264" s="11" t="s">
        <v>18</v>
      </c>
      <c r="R1264" s="11" t="s">
        <v>27</v>
      </c>
      <c r="S1264" s="11" t="s">
        <v>27</v>
      </c>
      <c r="T1264" s="11" t="s">
        <v>28</v>
      </c>
      <c r="U1264" s="11" t="s">
        <v>22</v>
      </c>
      <c r="V1264" s="11" t="s">
        <v>22</v>
      </c>
      <c r="W1264" s="11" t="s">
        <v>23</v>
      </c>
      <c r="X1264" s="11" t="s">
        <v>24</v>
      </c>
      <c r="Y1264">
        <v>395</v>
      </c>
      <c r="Z1264" t="e">
        <f t="shared" si="42"/>
        <v>#REF!</v>
      </c>
    </row>
    <row r="1265" spans="1:26" x14ac:dyDescent="0.35">
      <c r="A1265" s="24" t="str">
        <f>+IF(B1265&lt;&gt;'Terminal Handling Charge'!$B$3,"",IF(COUNTIF(B:B,B1265)&gt;0,COUNTIF(B$3:B1265,B1265),""))</f>
        <v/>
      </c>
      <c r="B1265" s="24" t="str">
        <f t="shared" si="41"/>
        <v>Terminal Handling Charge - OriginSpain</v>
      </c>
      <c r="C1265" s="24" t="s">
        <v>669</v>
      </c>
      <c r="D1265" s="24" t="s">
        <v>746</v>
      </c>
      <c r="E1265" s="1" t="s">
        <v>753</v>
      </c>
      <c r="F1265" s="12" t="s">
        <v>31</v>
      </c>
      <c r="G1265" s="13">
        <v>44866</v>
      </c>
      <c r="H1265" s="11" t="s">
        <v>150</v>
      </c>
      <c r="I1265" s="11" t="s">
        <v>669</v>
      </c>
      <c r="J1265" s="11" t="s">
        <v>669</v>
      </c>
      <c r="K1265" s="11" t="s">
        <v>19</v>
      </c>
      <c r="L1265" s="11" t="s">
        <v>19</v>
      </c>
      <c r="M1265" s="11" t="s">
        <v>19</v>
      </c>
      <c r="N1265" s="11" t="s">
        <v>19</v>
      </c>
      <c r="O1265" s="11" t="s">
        <v>18</v>
      </c>
      <c r="P1265" s="11" t="s">
        <v>18</v>
      </c>
      <c r="Q1265" s="11" t="s">
        <v>18</v>
      </c>
      <c r="R1265" s="11" t="s">
        <v>30</v>
      </c>
      <c r="S1265" s="20" t="s">
        <v>30</v>
      </c>
      <c r="T1265" s="11" t="s">
        <v>21</v>
      </c>
      <c r="U1265" s="11" t="s">
        <v>22</v>
      </c>
      <c r="V1265" s="11" t="s">
        <v>22</v>
      </c>
      <c r="W1265" s="11" t="s">
        <v>23</v>
      </c>
      <c r="X1265" s="11" t="s">
        <v>31</v>
      </c>
      <c r="Y1265">
        <v>245</v>
      </c>
      <c r="Z1265" t="e">
        <f>#REF!+1</f>
        <v>#REF!</v>
      </c>
    </row>
    <row r="1266" spans="1:26" x14ac:dyDescent="0.35">
      <c r="A1266" s="24" t="str">
        <f>+IF(B1266&lt;&gt;'Terminal Handling Charge'!$B$3,"",IF(COUNTIF(B:B,B1266)&gt;0,COUNTIF(B$3:B1266,B1266),""))</f>
        <v/>
      </c>
      <c r="B1266" s="24" t="str">
        <f t="shared" si="41"/>
        <v>Terminal Handling Charge - OriginSpain</v>
      </c>
      <c r="C1266" s="24" t="s">
        <v>669</v>
      </c>
      <c r="D1266" s="24" t="s">
        <v>746</v>
      </c>
      <c r="E1266" s="1" t="s">
        <v>753</v>
      </c>
      <c r="F1266" s="12" t="s">
        <v>31</v>
      </c>
      <c r="G1266" s="13">
        <v>44866</v>
      </c>
      <c r="H1266" s="11" t="s">
        <v>150</v>
      </c>
      <c r="I1266" s="11" t="s">
        <v>669</v>
      </c>
      <c r="J1266" s="11" t="s">
        <v>669</v>
      </c>
      <c r="K1266" s="11" t="s">
        <v>19</v>
      </c>
      <c r="L1266" s="11" t="s">
        <v>19</v>
      </c>
      <c r="M1266" s="11" t="s">
        <v>19</v>
      </c>
      <c r="N1266" s="11" t="s">
        <v>19</v>
      </c>
      <c r="O1266" s="11" t="s">
        <v>18</v>
      </c>
      <c r="P1266" s="11" t="s">
        <v>18</v>
      </c>
      <c r="Q1266" s="11" t="s">
        <v>18</v>
      </c>
      <c r="R1266" s="11" t="s">
        <v>27</v>
      </c>
      <c r="S1266" s="20" t="s">
        <v>27</v>
      </c>
      <c r="T1266" s="11" t="s">
        <v>28</v>
      </c>
      <c r="U1266" s="11" t="s">
        <v>22</v>
      </c>
      <c r="V1266" s="11" t="s">
        <v>22</v>
      </c>
      <c r="W1266" s="11" t="s">
        <v>23</v>
      </c>
      <c r="X1266" s="11" t="s">
        <v>31</v>
      </c>
      <c r="Y1266">
        <v>340</v>
      </c>
      <c r="Z1266" t="e">
        <f t="shared" si="42"/>
        <v>#REF!</v>
      </c>
    </row>
    <row r="1267" spans="1:26" x14ac:dyDescent="0.35">
      <c r="A1267" s="24" t="str">
        <f>+IF(B1267&lt;&gt;'Terminal Handling Charge'!$B$3,"",IF(COUNTIF(B:B,B1267)&gt;0,COUNTIF(B$3:B1267,B1267),""))</f>
        <v/>
      </c>
      <c r="B1267" s="24" t="str">
        <f t="shared" si="41"/>
        <v>Terminal Handling Charge - DestinationCanada</v>
      </c>
      <c r="C1267" s="24" t="s">
        <v>48</v>
      </c>
      <c r="D1267" s="24" t="s">
        <v>747</v>
      </c>
      <c r="E1267" s="1" t="s">
        <v>105</v>
      </c>
      <c r="F1267" s="12" t="s">
        <v>758</v>
      </c>
      <c r="G1267" s="13">
        <v>44866</v>
      </c>
      <c r="H1267" s="11" t="s">
        <v>150</v>
      </c>
      <c r="I1267" s="11" t="s">
        <v>669</v>
      </c>
      <c r="J1267" s="11" t="s">
        <v>669</v>
      </c>
      <c r="K1267" s="11" t="s">
        <v>19</v>
      </c>
      <c r="L1267" s="11" t="s">
        <v>19</v>
      </c>
      <c r="M1267" s="11" t="s">
        <v>19</v>
      </c>
      <c r="N1267" s="11" t="s">
        <v>19</v>
      </c>
      <c r="O1267" s="11" t="s">
        <v>47</v>
      </c>
      <c r="P1267" s="11" t="s">
        <v>48</v>
      </c>
      <c r="Q1267" s="11" t="s">
        <v>48</v>
      </c>
      <c r="R1267" s="11" t="s">
        <v>45</v>
      </c>
      <c r="S1267" s="20">
        <v>20</v>
      </c>
      <c r="T1267" s="11" t="s">
        <v>32</v>
      </c>
      <c r="U1267" s="11" t="s">
        <v>22</v>
      </c>
      <c r="V1267" s="11" t="s">
        <v>22</v>
      </c>
      <c r="W1267" s="11" t="s">
        <v>23</v>
      </c>
      <c r="X1267" s="11" t="s">
        <v>24</v>
      </c>
      <c r="Y1267">
        <v>445</v>
      </c>
      <c r="Z1267" t="e">
        <f t="shared" si="42"/>
        <v>#REF!</v>
      </c>
    </row>
    <row r="1268" spans="1:26" x14ac:dyDescent="0.35">
      <c r="A1268" s="24" t="str">
        <f>+IF(B1268&lt;&gt;'Terminal Handling Charge'!$B$3,"",IF(COUNTIF(B:B,B1268)&gt;0,COUNTIF(B$3:B1268,B1268),""))</f>
        <v/>
      </c>
      <c r="B1268" s="24" t="str">
        <f t="shared" si="41"/>
        <v>Terminal Handling Charge - DestinationCanada</v>
      </c>
      <c r="C1268" s="24" t="s">
        <v>48</v>
      </c>
      <c r="D1268" s="24" t="s">
        <v>747</v>
      </c>
      <c r="E1268" s="1" t="s">
        <v>105</v>
      </c>
      <c r="F1268" s="12" t="s">
        <v>758</v>
      </c>
      <c r="G1268" s="13">
        <v>44866</v>
      </c>
      <c r="H1268" s="11" t="s">
        <v>625</v>
      </c>
      <c r="I1268" s="11" t="s">
        <v>626</v>
      </c>
      <c r="J1268" s="11" t="s">
        <v>626</v>
      </c>
      <c r="K1268" s="11" t="s">
        <v>19</v>
      </c>
      <c r="L1268" s="11" t="s">
        <v>19</v>
      </c>
      <c r="M1268" s="11" t="s">
        <v>19</v>
      </c>
      <c r="N1268" s="11" t="s">
        <v>19</v>
      </c>
      <c r="O1268" s="11" t="s">
        <v>47</v>
      </c>
      <c r="P1268" s="11" t="s">
        <v>48</v>
      </c>
      <c r="Q1268" s="11" t="s">
        <v>48</v>
      </c>
      <c r="R1268" s="11" t="s">
        <v>45</v>
      </c>
      <c r="S1268" s="20">
        <v>20</v>
      </c>
      <c r="T1268" s="11" t="s">
        <v>32</v>
      </c>
      <c r="U1268" s="11" t="s">
        <v>22</v>
      </c>
      <c r="V1268" s="11" t="s">
        <v>22</v>
      </c>
      <c r="W1268" s="11" t="s">
        <v>23</v>
      </c>
      <c r="X1268" s="11" t="s">
        <v>24</v>
      </c>
      <c r="Y1268">
        <v>445</v>
      </c>
      <c r="Z1268" t="e">
        <f t="shared" si="42"/>
        <v>#REF!</v>
      </c>
    </row>
    <row r="1269" spans="1:26" x14ac:dyDescent="0.35">
      <c r="A1269" s="24" t="str">
        <f>+IF(B1269&lt;&gt;'Terminal Handling Charge'!$B$3,"",IF(COUNTIF(B:B,B1269)&gt;0,COUNTIF(B$3:B1269,B1269),""))</f>
        <v/>
      </c>
      <c r="B1269" s="24" t="str">
        <f t="shared" si="41"/>
        <v>Terminal Handling Charge - OriginSingapore</v>
      </c>
      <c r="C1269" s="24" t="s">
        <v>702</v>
      </c>
      <c r="D1269" s="24" t="s">
        <v>746</v>
      </c>
      <c r="E1269" s="1" t="s">
        <v>46</v>
      </c>
      <c r="F1269" s="12" t="s">
        <v>756</v>
      </c>
      <c r="G1269" s="13">
        <v>44866</v>
      </c>
      <c r="H1269" s="11" t="s">
        <v>135</v>
      </c>
      <c r="I1269" s="11" t="s">
        <v>136</v>
      </c>
      <c r="J1269" s="11" t="s">
        <v>702</v>
      </c>
      <c r="K1269" s="11" t="s">
        <v>19</v>
      </c>
      <c r="L1269" s="11" t="s">
        <v>19</v>
      </c>
      <c r="M1269" s="11" t="s">
        <v>19</v>
      </c>
      <c r="N1269" s="11" t="s">
        <v>19</v>
      </c>
      <c r="O1269" s="11" t="s">
        <v>18</v>
      </c>
      <c r="P1269" s="11" t="s">
        <v>18</v>
      </c>
      <c r="Q1269" s="11" t="s">
        <v>18</v>
      </c>
      <c r="R1269" s="11" t="s">
        <v>40</v>
      </c>
      <c r="S1269" s="20">
        <v>20</v>
      </c>
      <c r="T1269" s="11" t="s">
        <v>21</v>
      </c>
      <c r="U1269" s="11" t="s">
        <v>22</v>
      </c>
      <c r="V1269" s="11" t="s">
        <v>22</v>
      </c>
      <c r="W1269" s="11" t="s">
        <v>23</v>
      </c>
      <c r="X1269" s="11" t="s">
        <v>137</v>
      </c>
      <c r="Y1269">
        <v>240</v>
      </c>
      <c r="Z1269" t="e">
        <f t="shared" si="42"/>
        <v>#REF!</v>
      </c>
    </row>
    <row r="1270" spans="1:26" x14ac:dyDescent="0.35">
      <c r="A1270" s="24" t="str">
        <f>+IF(B1270&lt;&gt;'Terminal Handling Charge'!$B$3,"",IF(COUNTIF(B:B,B1270)&gt;0,COUNTIF(B$3:B1270,B1270),""))</f>
        <v/>
      </c>
      <c r="B1270" s="24" t="str">
        <f t="shared" si="41"/>
        <v>Terminal Handling Charge - OriginSingapore</v>
      </c>
      <c r="C1270" s="24" t="s">
        <v>702</v>
      </c>
      <c r="D1270" s="24" t="s">
        <v>746</v>
      </c>
      <c r="E1270" s="1" t="s">
        <v>46</v>
      </c>
      <c r="F1270" s="12" t="s">
        <v>756</v>
      </c>
      <c r="G1270" s="13">
        <v>44866</v>
      </c>
      <c r="H1270" s="11" t="s">
        <v>135</v>
      </c>
      <c r="I1270" s="11" t="s">
        <v>136</v>
      </c>
      <c r="J1270" s="11" t="s">
        <v>702</v>
      </c>
      <c r="K1270" s="11" t="s">
        <v>19</v>
      </c>
      <c r="L1270" s="11" t="s">
        <v>19</v>
      </c>
      <c r="M1270" s="11" t="s">
        <v>19</v>
      </c>
      <c r="N1270" s="11" t="s">
        <v>19</v>
      </c>
      <c r="O1270" s="11" t="s">
        <v>18</v>
      </c>
      <c r="P1270" s="11" t="s">
        <v>18</v>
      </c>
      <c r="Q1270" s="11" t="s">
        <v>18</v>
      </c>
      <c r="R1270" s="11" t="s">
        <v>20</v>
      </c>
      <c r="S1270" s="20">
        <v>40</v>
      </c>
      <c r="T1270" s="11" t="s">
        <v>21</v>
      </c>
      <c r="U1270" s="11" t="s">
        <v>22</v>
      </c>
      <c r="V1270" s="11" t="s">
        <v>22</v>
      </c>
      <c r="W1270" s="11" t="s">
        <v>23</v>
      </c>
      <c r="X1270" s="11" t="s">
        <v>137</v>
      </c>
      <c r="Y1270">
        <v>350</v>
      </c>
      <c r="Z1270" t="e">
        <f t="shared" si="42"/>
        <v>#REF!</v>
      </c>
    </row>
    <row r="1271" spans="1:26" x14ac:dyDescent="0.35">
      <c r="A1271" s="24" t="str">
        <f>+IF(B1271&lt;&gt;'Terminal Handling Charge'!$B$3,"",IF(COUNTIF(B:B,B1271)&gt;0,COUNTIF(B$3:B1271,B1271),""))</f>
        <v/>
      </c>
      <c r="B1271" s="24" t="str">
        <f t="shared" si="41"/>
        <v>Terminal Handling Charge - OriginSingapore</v>
      </c>
      <c r="C1271" s="24" t="s">
        <v>702</v>
      </c>
      <c r="D1271" s="24" t="s">
        <v>746</v>
      </c>
      <c r="E1271" s="1" t="s">
        <v>46</v>
      </c>
      <c r="F1271" s="12" t="s">
        <v>756</v>
      </c>
      <c r="G1271" s="13">
        <v>44866</v>
      </c>
      <c r="H1271" s="11" t="s">
        <v>135</v>
      </c>
      <c r="I1271" s="11" t="s">
        <v>136</v>
      </c>
      <c r="J1271" s="11" t="s">
        <v>702</v>
      </c>
      <c r="K1271" s="11" t="s">
        <v>19</v>
      </c>
      <c r="L1271" s="11" t="s">
        <v>19</v>
      </c>
      <c r="M1271" s="11" t="s">
        <v>19</v>
      </c>
      <c r="N1271" s="11" t="s">
        <v>19</v>
      </c>
      <c r="O1271" s="11" t="s">
        <v>18</v>
      </c>
      <c r="P1271" s="11" t="s">
        <v>18</v>
      </c>
      <c r="Q1271" s="11" t="s">
        <v>18</v>
      </c>
      <c r="R1271" s="11" t="s">
        <v>65</v>
      </c>
      <c r="S1271" s="20">
        <v>45</v>
      </c>
      <c r="T1271" s="11" t="s">
        <v>21</v>
      </c>
      <c r="U1271" s="11" t="s">
        <v>22</v>
      </c>
      <c r="V1271" s="11" t="s">
        <v>22</v>
      </c>
      <c r="W1271" s="11" t="s">
        <v>23</v>
      </c>
      <c r="X1271" s="11" t="s">
        <v>137</v>
      </c>
      <c r="Y1271">
        <v>400</v>
      </c>
      <c r="Z1271" t="e">
        <f t="shared" si="42"/>
        <v>#REF!</v>
      </c>
    </row>
    <row r="1272" spans="1:26" x14ac:dyDescent="0.35">
      <c r="A1272" s="24" t="str">
        <f>+IF(B1272&lt;&gt;'Terminal Handling Charge'!$B$3,"",IF(COUNTIF(B:B,B1272)&gt;0,COUNTIF(B$3:B1272,B1272),""))</f>
        <v/>
      </c>
      <c r="B1272" s="24" t="str">
        <f t="shared" si="41"/>
        <v>Terminal Handling Charge - OriginSingapore</v>
      </c>
      <c r="C1272" s="24" t="s">
        <v>702</v>
      </c>
      <c r="D1272" s="24" t="s">
        <v>746</v>
      </c>
      <c r="E1272" s="1" t="s">
        <v>46</v>
      </c>
      <c r="F1272" s="12" t="s">
        <v>756</v>
      </c>
      <c r="G1272" s="13">
        <v>44866</v>
      </c>
      <c r="H1272" s="11" t="s">
        <v>135</v>
      </c>
      <c r="I1272" s="11" t="s">
        <v>136</v>
      </c>
      <c r="J1272" s="11" t="s">
        <v>702</v>
      </c>
      <c r="K1272" s="11" t="s">
        <v>19</v>
      </c>
      <c r="L1272" s="11" t="s">
        <v>19</v>
      </c>
      <c r="M1272" s="11" t="s">
        <v>19</v>
      </c>
      <c r="N1272" s="11" t="s">
        <v>19</v>
      </c>
      <c r="O1272" s="11" t="s">
        <v>18</v>
      </c>
      <c r="P1272" s="11" t="s">
        <v>18</v>
      </c>
      <c r="Q1272" s="11" t="s">
        <v>18</v>
      </c>
      <c r="R1272" s="11" t="s">
        <v>762</v>
      </c>
      <c r="S1272" s="20">
        <v>20</v>
      </c>
      <c r="T1272" s="11" t="s">
        <v>28</v>
      </c>
      <c r="U1272" s="11" t="s">
        <v>22</v>
      </c>
      <c r="V1272" s="11" t="s">
        <v>22</v>
      </c>
      <c r="W1272" s="11" t="s">
        <v>23</v>
      </c>
      <c r="X1272" s="11" t="s">
        <v>137</v>
      </c>
      <c r="Y1272">
        <v>300</v>
      </c>
      <c r="Z1272" t="e">
        <f t="shared" si="42"/>
        <v>#REF!</v>
      </c>
    </row>
    <row r="1273" spans="1:26" x14ac:dyDescent="0.35">
      <c r="A1273" s="24" t="str">
        <f>+IF(B1273&lt;&gt;'Terminal Handling Charge'!$B$3,"",IF(COUNTIF(B:B,B1273)&gt;0,COUNTIF(B$3:B1273,B1273),""))</f>
        <v/>
      </c>
      <c r="B1273" s="24" t="str">
        <f t="shared" si="41"/>
        <v>Terminal Handling Charge - OriginSingapore</v>
      </c>
      <c r="C1273" s="24" t="s">
        <v>702</v>
      </c>
      <c r="D1273" s="24" t="s">
        <v>746</v>
      </c>
      <c r="E1273" s="1" t="s">
        <v>46</v>
      </c>
      <c r="F1273" s="12" t="s">
        <v>756</v>
      </c>
      <c r="G1273" s="13">
        <v>44866</v>
      </c>
      <c r="H1273" s="11" t="s">
        <v>135</v>
      </c>
      <c r="I1273" s="11" t="s">
        <v>136</v>
      </c>
      <c r="J1273" s="11" t="s">
        <v>702</v>
      </c>
      <c r="K1273" s="11" t="s">
        <v>19</v>
      </c>
      <c r="L1273" s="11" t="s">
        <v>19</v>
      </c>
      <c r="M1273" s="11" t="s">
        <v>19</v>
      </c>
      <c r="N1273" s="11" t="s">
        <v>19</v>
      </c>
      <c r="O1273" s="11" t="s">
        <v>18</v>
      </c>
      <c r="P1273" s="11" t="s">
        <v>18</v>
      </c>
      <c r="Q1273" s="11" t="s">
        <v>18</v>
      </c>
      <c r="R1273" s="11" t="s">
        <v>38</v>
      </c>
      <c r="S1273" s="20">
        <v>40</v>
      </c>
      <c r="T1273" s="11" t="s">
        <v>28</v>
      </c>
      <c r="U1273" s="11" t="s">
        <v>22</v>
      </c>
      <c r="V1273" s="11" t="s">
        <v>22</v>
      </c>
      <c r="W1273" s="11" t="s">
        <v>23</v>
      </c>
      <c r="X1273" s="11" t="s">
        <v>137</v>
      </c>
      <c r="Y1273">
        <v>440</v>
      </c>
      <c r="Z1273" t="e">
        <f t="shared" si="42"/>
        <v>#REF!</v>
      </c>
    </row>
    <row r="1274" spans="1:26" x14ac:dyDescent="0.35">
      <c r="A1274" s="24" t="str">
        <f>+IF(B1274&lt;&gt;'Terminal Handling Charge'!$B$3,"",IF(COUNTIF(B:B,B1274)&gt;0,COUNTIF(B$3:B1274,B1274),""))</f>
        <v/>
      </c>
      <c r="B1274" s="24" t="str">
        <f t="shared" si="41"/>
        <v>Terminal Handling Charge - OriginSerbia</v>
      </c>
      <c r="C1274" s="24" t="s">
        <v>144</v>
      </c>
      <c r="D1274" s="24" t="s">
        <v>746</v>
      </c>
      <c r="E1274" s="1" t="s">
        <v>750</v>
      </c>
      <c r="F1274" s="12" t="s">
        <v>31</v>
      </c>
      <c r="G1274" s="13">
        <v>44866</v>
      </c>
      <c r="H1274" s="11" t="s">
        <v>143</v>
      </c>
      <c r="I1274" s="11" t="s">
        <v>144</v>
      </c>
      <c r="J1274" s="11" t="s">
        <v>144</v>
      </c>
      <c r="K1274" s="11" t="s">
        <v>81</v>
      </c>
      <c r="L1274" s="11" t="s">
        <v>82</v>
      </c>
      <c r="M1274" s="11" t="s">
        <v>19</v>
      </c>
      <c r="N1274" s="11" t="s">
        <v>19</v>
      </c>
      <c r="O1274" s="11" t="s">
        <v>18</v>
      </c>
      <c r="P1274" s="11" t="s">
        <v>18</v>
      </c>
      <c r="Q1274" s="11" t="s">
        <v>18</v>
      </c>
      <c r="R1274" s="11" t="s">
        <v>45</v>
      </c>
      <c r="S1274" s="20">
        <v>20</v>
      </c>
      <c r="T1274" s="11" t="s">
        <v>32</v>
      </c>
      <c r="U1274" s="11" t="s">
        <v>22</v>
      </c>
      <c r="V1274" s="11" t="s">
        <v>22</v>
      </c>
      <c r="W1274" s="11" t="s">
        <v>23</v>
      </c>
      <c r="X1274" s="11" t="s">
        <v>31</v>
      </c>
      <c r="Y1274">
        <v>160</v>
      </c>
      <c r="Z1274" t="e">
        <f t="shared" si="42"/>
        <v>#REF!</v>
      </c>
    </row>
    <row r="1275" spans="1:26" x14ac:dyDescent="0.35">
      <c r="A1275" s="24" t="str">
        <f>+IF(B1275&lt;&gt;'Terminal Handling Charge'!$B$3,"",IF(COUNTIF(B:B,B1275)&gt;0,COUNTIF(B$3:B1275,B1275),""))</f>
        <v/>
      </c>
      <c r="B1275" s="24" t="str">
        <f t="shared" si="41"/>
        <v>Terminal Handling Charge - OriginSerbia</v>
      </c>
      <c r="C1275" s="24" t="s">
        <v>144</v>
      </c>
      <c r="D1275" s="24" t="s">
        <v>746</v>
      </c>
      <c r="E1275" s="1" t="s">
        <v>750</v>
      </c>
      <c r="F1275" s="12" t="s">
        <v>31</v>
      </c>
      <c r="G1275" s="13">
        <v>44866</v>
      </c>
      <c r="H1275" s="11" t="s">
        <v>143</v>
      </c>
      <c r="I1275" s="11" t="s">
        <v>144</v>
      </c>
      <c r="J1275" s="11" t="s">
        <v>144</v>
      </c>
      <c r="K1275" s="11" t="s">
        <v>81</v>
      </c>
      <c r="L1275" s="11" t="s">
        <v>82</v>
      </c>
      <c r="M1275" s="11" t="s">
        <v>19</v>
      </c>
      <c r="N1275" s="11" t="s">
        <v>19</v>
      </c>
      <c r="O1275" s="11" t="s">
        <v>18</v>
      </c>
      <c r="P1275" s="11" t="s">
        <v>18</v>
      </c>
      <c r="Q1275" s="11" t="s">
        <v>18</v>
      </c>
      <c r="R1275" s="11" t="s">
        <v>737</v>
      </c>
      <c r="S1275" s="20">
        <v>40</v>
      </c>
      <c r="T1275" s="11" t="s">
        <v>32</v>
      </c>
      <c r="U1275" s="11" t="s">
        <v>22</v>
      </c>
      <c r="V1275" s="11" t="s">
        <v>22</v>
      </c>
      <c r="W1275" s="11" t="s">
        <v>23</v>
      </c>
      <c r="X1275" s="11" t="s">
        <v>31</v>
      </c>
      <c r="Y1275">
        <v>165</v>
      </c>
      <c r="Z1275" t="e">
        <f t="shared" si="42"/>
        <v>#REF!</v>
      </c>
    </row>
    <row r="1276" spans="1:26" x14ac:dyDescent="0.35">
      <c r="A1276" s="24" t="str">
        <f>+IF(B1276&lt;&gt;'Terminal Handling Charge'!$B$3,"",IF(COUNTIF(B:B,B1276)&gt;0,COUNTIF(B$3:B1276,B1276),""))</f>
        <v/>
      </c>
      <c r="B1276" s="24" t="str">
        <f t="shared" si="41"/>
        <v>Terminal Handling Charge - OriginSerbia</v>
      </c>
      <c r="C1276" s="24" t="s">
        <v>144</v>
      </c>
      <c r="D1276" s="24" t="s">
        <v>746</v>
      </c>
      <c r="E1276" s="1" t="s">
        <v>750</v>
      </c>
      <c r="F1276" s="12" t="s">
        <v>31</v>
      </c>
      <c r="G1276" s="13">
        <v>44866</v>
      </c>
      <c r="H1276" s="11" t="s">
        <v>143</v>
      </c>
      <c r="I1276" s="11" t="s">
        <v>144</v>
      </c>
      <c r="J1276" s="11" t="s">
        <v>144</v>
      </c>
      <c r="K1276" s="11" t="s">
        <v>81</v>
      </c>
      <c r="L1276" s="11" t="s">
        <v>82</v>
      </c>
      <c r="M1276" s="11" t="s">
        <v>19</v>
      </c>
      <c r="N1276" s="11" t="s">
        <v>19</v>
      </c>
      <c r="O1276" s="11" t="s">
        <v>18</v>
      </c>
      <c r="P1276" s="11" t="s">
        <v>18</v>
      </c>
      <c r="Q1276" s="11" t="s">
        <v>18</v>
      </c>
      <c r="R1276" s="11" t="s">
        <v>45</v>
      </c>
      <c r="S1276" s="20">
        <v>20</v>
      </c>
      <c r="T1276" s="11" t="s">
        <v>34</v>
      </c>
      <c r="U1276" s="11" t="s">
        <v>22</v>
      </c>
      <c r="V1276" s="11" t="s">
        <v>22</v>
      </c>
      <c r="W1276" s="11" t="s">
        <v>23</v>
      </c>
      <c r="X1276" s="11" t="s">
        <v>31</v>
      </c>
      <c r="Y1276">
        <v>230</v>
      </c>
      <c r="Z1276" t="e">
        <f t="shared" si="42"/>
        <v>#REF!</v>
      </c>
    </row>
    <row r="1277" spans="1:26" x14ac:dyDescent="0.35">
      <c r="A1277" s="24" t="str">
        <f>+IF(B1277&lt;&gt;'Terminal Handling Charge'!$B$3,"",IF(COUNTIF(B:B,B1277)&gt;0,COUNTIF(B$3:B1277,B1277),""))</f>
        <v/>
      </c>
      <c r="B1277" s="24" t="str">
        <f t="shared" si="41"/>
        <v>Terminal Handling Charge - OriginSerbia</v>
      </c>
      <c r="C1277" s="24" t="s">
        <v>144</v>
      </c>
      <c r="D1277" s="24" t="s">
        <v>746</v>
      </c>
      <c r="E1277" s="1" t="s">
        <v>750</v>
      </c>
      <c r="F1277" s="12" t="s">
        <v>31</v>
      </c>
      <c r="G1277" s="13">
        <v>44866</v>
      </c>
      <c r="H1277" s="11" t="s">
        <v>143</v>
      </c>
      <c r="I1277" s="11" t="s">
        <v>144</v>
      </c>
      <c r="J1277" s="11" t="s">
        <v>144</v>
      </c>
      <c r="K1277" s="11" t="s">
        <v>81</v>
      </c>
      <c r="L1277" s="11" t="s">
        <v>82</v>
      </c>
      <c r="M1277" s="11" t="s">
        <v>19</v>
      </c>
      <c r="N1277" s="11" t="s">
        <v>19</v>
      </c>
      <c r="O1277" s="11" t="s">
        <v>18</v>
      </c>
      <c r="P1277" s="11" t="s">
        <v>18</v>
      </c>
      <c r="Q1277" s="11" t="s">
        <v>18</v>
      </c>
      <c r="R1277" s="11" t="s">
        <v>737</v>
      </c>
      <c r="S1277" s="20">
        <v>40</v>
      </c>
      <c r="T1277" s="11" t="s">
        <v>34</v>
      </c>
      <c r="U1277" s="11" t="s">
        <v>22</v>
      </c>
      <c r="V1277" s="11" t="s">
        <v>22</v>
      </c>
      <c r="W1277" s="11" t="s">
        <v>23</v>
      </c>
      <c r="X1277" s="11" t="s">
        <v>31</v>
      </c>
      <c r="Y1277">
        <v>235</v>
      </c>
      <c r="Z1277" t="e">
        <f t="shared" si="42"/>
        <v>#REF!</v>
      </c>
    </row>
    <row r="1278" spans="1:26" x14ac:dyDescent="0.35">
      <c r="A1278" s="24" t="str">
        <f>+IF(B1278&lt;&gt;'Terminal Handling Charge'!$B$3,"",IF(COUNTIF(B:B,B1278)&gt;0,COUNTIF(B$3:B1278,B1278),""))</f>
        <v/>
      </c>
      <c r="B1278" s="24" t="str">
        <f t="shared" si="41"/>
        <v>Terminal Handling Charge - OriginSerbia</v>
      </c>
      <c r="C1278" s="24" t="s">
        <v>144</v>
      </c>
      <c r="D1278" s="24" t="s">
        <v>746</v>
      </c>
      <c r="E1278" s="1" t="s">
        <v>750</v>
      </c>
      <c r="F1278" s="12" t="s">
        <v>31</v>
      </c>
      <c r="G1278" s="13">
        <v>44866</v>
      </c>
      <c r="H1278" s="11" t="s">
        <v>143</v>
      </c>
      <c r="I1278" s="11" t="s">
        <v>144</v>
      </c>
      <c r="J1278" s="11" t="s">
        <v>144</v>
      </c>
      <c r="K1278" s="11" t="s">
        <v>81</v>
      </c>
      <c r="L1278" s="11" t="s">
        <v>82</v>
      </c>
      <c r="M1278" s="11" t="s">
        <v>19</v>
      </c>
      <c r="N1278" s="11" t="s">
        <v>19</v>
      </c>
      <c r="O1278" s="11" t="s">
        <v>18</v>
      </c>
      <c r="P1278" s="11" t="s">
        <v>18</v>
      </c>
      <c r="Q1278" s="11" t="s">
        <v>18</v>
      </c>
      <c r="R1278" s="11" t="s">
        <v>65</v>
      </c>
      <c r="S1278" s="20">
        <v>45</v>
      </c>
      <c r="T1278" s="11" t="s">
        <v>34</v>
      </c>
      <c r="U1278" s="11" t="s">
        <v>22</v>
      </c>
      <c r="V1278" s="11" t="s">
        <v>22</v>
      </c>
      <c r="W1278" s="11" t="s">
        <v>23</v>
      </c>
      <c r="X1278" s="11" t="s">
        <v>31</v>
      </c>
      <c r="Y1278">
        <v>235</v>
      </c>
      <c r="Z1278" t="e">
        <f t="shared" si="42"/>
        <v>#REF!</v>
      </c>
    </row>
    <row r="1279" spans="1:26" x14ac:dyDescent="0.35">
      <c r="A1279" s="24" t="str">
        <f>+IF(B1279&lt;&gt;'Terminal Handling Charge'!$B$3,"",IF(COUNTIF(B:B,B1279)&gt;0,COUNTIF(B$3:B1279,B1279),""))</f>
        <v/>
      </c>
      <c r="B1279" s="24" t="str">
        <f t="shared" si="41"/>
        <v>Terminal Handling Charge - OriginSerbia</v>
      </c>
      <c r="C1279" s="24" t="s">
        <v>144</v>
      </c>
      <c r="D1279" s="24" t="s">
        <v>746</v>
      </c>
      <c r="E1279" s="1" t="s">
        <v>750</v>
      </c>
      <c r="F1279" s="12" t="s">
        <v>31</v>
      </c>
      <c r="G1279" s="13">
        <v>44866</v>
      </c>
      <c r="H1279" s="11" t="s">
        <v>143</v>
      </c>
      <c r="I1279" s="11" t="s">
        <v>144</v>
      </c>
      <c r="J1279" s="11" t="s">
        <v>144</v>
      </c>
      <c r="K1279" s="11" t="s">
        <v>81</v>
      </c>
      <c r="L1279" s="11" t="s">
        <v>82</v>
      </c>
      <c r="M1279" s="11" t="s">
        <v>19</v>
      </c>
      <c r="N1279" s="11" t="s">
        <v>19</v>
      </c>
      <c r="O1279" s="11" t="s">
        <v>18</v>
      </c>
      <c r="P1279" s="11" t="s">
        <v>18</v>
      </c>
      <c r="Q1279" s="11" t="s">
        <v>18</v>
      </c>
      <c r="R1279" s="11" t="s">
        <v>65</v>
      </c>
      <c r="S1279" s="20">
        <v>45</v>
      </c>
      <c r="T1279" s="11" t="s">
        <v>21</v>
      </c>
      <c r="U1279" s="11" t="s">
        <v>22</v>
      </c>
      <c r="V1279" s="11" t="s">
        <v>22</v>
      </c>
      <c r="W1279" s="11" t="s">
        <v>23</v>
      </c>
      <c r="X1279" s="11" t="s">
        <v>31</v>
      </c>
      <c r="Y1279">
        <v>165</v>
      </c>
      <c r="Z1279" t="e">
        <f t="shared" si="42"/>
        <v>#REF!</v>
      </c>
    </row>
    <row r="1280" spans="1:26" x14ac:dyDescent="0.35">
      <c r="A1280" s="24" t="str">
        <f>+IF(B1280&lt;&gt;'Terminal Handling Charge'!$B$3,"",IF(COUNTIF(B:B,B1280)&gt;0,COUNTIF(B$3:B1280,B1280),""))</f>
        <v/>
      </c>
      <c r="B1280" s="24" t="str">
        <f t="shared" si="41"/>
        <v>Terminal Handling Charge - DestinationCanada</v>
      </c>
      <c r="C1280" s="24" t="s">
        <v>48</v>
      </c>
      <c r="D1280" s="24" t="s">
        <v>747</v>
      </c>
      <c r="E1280" s="1" t="s">
        <v>105</v>
      </c>
      <c r="F1280" s="12" t="s">
        <v>758</v>
      </c>
      <c r="G1280" s="13">
        <v>44866</v>
      </c>
      <c r="H1280" s="11" t="s">
        <v>143</v>
      </c>
      <c r="I1280" s="11" t="s">
        <v>144</v>
      </c>
      <c r="J1280" s="11" t="s">
        <v>144</v>
      </c>
      <c r="K1280" s="11" t="s">
        <v>19</v>
      </c>
      <c r="L1280" s="11" t="s">
        <v>19</v>
      </c>
      <c r="M1280" s="11" t="s">
        <v>19</v>
      </c>
      <c r="N1280" s="11" t="s">
        <v>19</v>
      </c>
      <c r="O1280" s="11" t="s">
        <v>47</v>
      </c>
      <c r="P1280" s="11" t="s">
        <v>48</v>
      </c>
      <c r="Q1280" s="11" t="s">
        <v>48</v>
      </c>
      <c r="R1280" s="11" t="s">
        <v>45</v>
      </c>
      <c r="S1280" s="20">
        <v>20</v>
      </c>
      <c r="T1280" s="11" t="s">
        <v>32</v>
      </c>
      <c r="U1280" s="11" t="s">
        <v>22</v>
      </c>
      <c r="V1280" s="11" t="s">
        <v>22</v>
      </c>
      <c r="W1280" s="11" t="s">
        <v>23</v>
      </c>
      <c r="X1280" s="11" t="s">
        <v>24</v>
      </c>
      <c r="Y1280">
        <v>445</v>
      </c>
      <c r="Z1280" t="e">
        <f t="shared" si="42"/>
        <v>#REF!</v>
      </c>
    </row>
    <row r="1281" spans="1:26" x14ac:dyDescent="0.35">
      <c r="A1281" s="24" t="str">
        <f>+IF(B1281&lt;&gt;'Terminal Handling Charge'!$B$3,"",IF(COUNTIF(B:B,B1281)&gt;0,COUNTIF(B$3:B1281,B1281),""))</f>
        <v/>
      </c>
      <c r="B1281" s="24" t="str">
        <f t="shared" si="41"/>
        <v>Terminal Handling Charge - OriginTurkey</v>
      </c>
      <c r="C1281" s="30" t="s">
        <v>621</v>
      </c>
      <c r="D1281" s="24" t="s">
        <v>746</v>
      </c>
      <c r="E1281" s="24" t="s">
        <v>17</v>
      </c>
      <c r="F1281" s="12" t="s">
        <v>31</v>
      </c>
      <c r="G1281" s="13">
        <v>44866</v>
      </c>
      <c r="H1281" s="24" t="s">
        <v>262</v>
      </c>
      <c r="I1281" s="24" t="s">
        <v>263</v>
      </c>
      <c r="J1281" s="24" t="s">
        <v>621</v>
      </c>
      <c r="K1281" s="11" t="s">
        <v>168</v>
      </c>
      <c r="L1281" s="11" t="s">
        <v>169</v>
      </c>
      <c r="M1281" s="11" t="s">
        <v>19</v>
      </c>
      <c r="N1281" s="11" t="s">
        <v>19</v>
      </c>
      <c r="O1281" s="11" t="s">
        <v>18</v>
      </c>
      <c r="P1281" s="11" t="s">
        <v>18</v>
      </c>
      <c r="Q1281" s="11" t="s">
        <v>18</v>
      </c>
      <c r="R1281" s="11" t="s">
        <v>30</v>
      </c>
      <c r="S1281" s="11" t="s">
        <v>30</v>
      </c>
      <c r="T1281" s="11" t="s">
        <v>21</v>
      </c>
      <c r="U1281" s="11" t="s">
        <v>22</v>
      </c>
      <c r="V1281" s="11" t="s">
        <v>22</v>
      </c>
      <c r="W1281" s="11" t="s">
        <v>23</v>
      </c>
      <c r="X1281" s="11" t="s">
        <v>24</v>
      </c>
      <c r="Y1281">
        <v>200</v>
      </c>
      <c r="Z1281" t="e">
        <f t="shared" si="42"/>
        <v>#REF!</v>
      </c>
    </row>
    <row r="1282" spans="1:26" x14ac:dyDescent="0.35">
      <c r="A1282" s="24" t="str">
        <f>+IF(B1282&lt;&gt;'Terminal Handling Charge'!$B$3,"",IF(COUNTIF(B:B,B1282)&gt;0,COUNTIF(B$3:B1282,B1282),""))</f>
        <v/>
      </c>
      <c r="B1282" s="24" t="str">
        <f t="shared" si="41"/>
        <v>Terminal Handling Charge - OriginSaudi Arabia</v>
      </c>
      <c r="C1282" s="24" t="s">
        <v>763</v>
      </c>
      <c r="D1282" s="24" t="s">
        <v>746</v>
      </c>
      <c r="E1282" s="1" t="s">
        <v>768</v>
      </c>
      <c r="F1282" s="12" t="s">
        <v>769</v>
      </c>
      <c r="G1282" s="13">
        <v>44866</v>
      </c>
      <c r="H1282" s="11" t="s">
        <v>765</v>
      </c>
      <c r="I1282" s="11" t="s">
        <v>763</v>
      </c>
      <c r="J1282" s="11" t="s">
        <v>763</v>
      </c>
      <c r="K1282" s="11" t="s">
        <v>19</v>
      </c>
      <c r="L1282" s="11" t="s">
        <v>19</v>
      </c>
      <c r="M1282" s="11" t="s">
        <v>19</v>
      </c>
      <c r="N1282" s="11" t="s">
        <v>19</v>
      </c>
      <c r="O1282" s="11" t="s">
        <v>18</v>
      </c>
      <c r="P1282" s="11" t="s">
        <v>18</v>
      </c>
      <c r="Q1282" s="11" t="s">
        <v>18</v>
      </c>
      <c r="R1282" s="11" t="s">
        <v>45</v>
      </c>
      <c r="S1282" s="20">
        <v>20</v>
      </c>
      <c r="T1282" s="11" t="s">
        <v>32</v>
      </c>
      <c r="U1282" s="11" t="s">
        <v>22</v>
      </c>
      <c r="V1282" s="11" t="s">
        <v>22</v>
      </c>
      <c r="W1282" s="11" t="s">
        <v>23</v>
      </c>
      <c r="X1282" s="11" t="s">
        <v>767</v>
      </c>
      <c r="Y1282">
        <v>280</v>
      </c>
      <c r="Z1282" t="e">
        <f t="shared" si="42"/>
        <v>#REF!</v>
      </c>
    </row>
    <row r="1283" spans="1:26" x14ac:dyDescent="0.35">
      <c r="A1283" s="24" t="str">
        <f>+IF(B1283&lt;&gt;'Terminal Handling Charge'!$B$3,"",IF(COUNTIF(B:B,B1283)&gt;0,COUNTIF(B$3:B1283,B1283),""))</f>
        <v/>
      </c>
      <c r="B1283" s="24" t="str">
        <f t="shared" si="41"/>
        <v>Terminal Handling Charge - OriginSaudi Arabia</v>
      </c>
      <c r="C1283" s="24" t="s">
        <v>763</v>
      </c>
      <c r="D1283" s="24" t="s">
        <v>746</v>
      </c>
      <c r="E1283" s="1" t="s">
        <v>768</v>
      </c>
      <c r="F1283" s="12" t="s">
        <v>769</v>
      </c>
      <c r="G1283" s="13">
        <v>44866</v>
      </c>
      <c r="H1283" s="11" t="s">
        <v>765</v>
      </c>
      <c r="I1283" s="11" t="s">
        <v>763</v>
      </c>
      <c r="J1283" s="11" t="s">
        <v>763</v>
      </c>
      <c r="K1283" s="11" t="s">
        <v>19</v>
      </c>
      <c r="L1283" s="11" t="s">
        <v>19</v>
      </c>
      <c r="M1283" s="11" t="s">
        <v>19</v>
      </c>
      <c r="N1283" s="11" t="s">
        <v>19</v>
      </c>
      <c r="O1283" s="11" t="s">
        <v>18</v>
      </c>
      <c r="P1283" s="11" t="s">
        <v>18</v>
      </c>
      <c r="Q1283" s="11" t="s">
        <v>18</v>
      </c>
      <c r="R1283" s="11" t="s">
        <v>737</v>
      </c>
      <c r="S1283" s="20">
        <v>40</v>
      </c>
      <c r="T1283" s="11" t="s">
        <v>32</v>
      </c>
      <c r="U1283" s="11" t="s">
        <v>22</v>
      </c>
      <c r="V1283" s="11" t="s">
        <v>22</v>
      </c>
      <c r="W1283" s="11" t="s">
        <v>23</v>
      </c>
      <c r="X1283" s="11" t="s">
        <v>767</v>
      </c>
      <c r="Y1283">
        <v>420</v>
      </c>
      <c r="Z1283" t="e">
        <f t="shared" si="42"/>
        <v>#REF!</v>
      </c>
    </row>
    <row r="1284" spans="1:26" x14ac:dyDescent="0.35">
      <c r="A1284" s="24" t="str">
        <f>+IF(B1284&lt;&gt;'Terminal Handling Charge'!$B$3,"",IF(COUNTIF(B:B,B1284)&gt;0,COUNTIF(B$3:B1284,B1284),""))</f>
        <v/>
      </c>
      <c r="B1284" s="24" t="str">
        <f t="shared" si="41"/>
        <v>Terminal Handling Charge - OriginSaudi Arabia</v>
      </c>
      <c r="C1284" s="24" t="s">
        <v>763</v>
      </c>
      <c r="D1284" s="24" t="s">
        <v>746</v>
      </c>
      <c r="E1284" s="1" t="s">
        <v>768</v>
      </c>
      <c r="F1284" s="12" t="s">
        <v>769</v>
      </c>
      <c r="G1284" s="13">
        <v>44866</v>
      </c>
      <c r="H1284" s="11" t="s">
        <v>765</v>
      </c>
      <c r="I1284" s="11" t="s">
        <v>763</v>
      </c>
      <c r="J1284" s="11" t="s">
        <v>763</v>
      </c>
      <c r="K1284" s="11" t="s">
        <v>19</v>
      </c>
      <c r="L1284" s="11" t="s">
        <v>19</v>
      </c>
      <c r="M1284" s="11" t="s">
        <v>19</v>
      </c>
      <c r="N1284" s="11" t="s">
        <v>19</v>
      </c>
      <c r="O1284" s="11" t="s">
        <v>18</v>
      </c>
      <c r="P1284" s="11" t="s">
        <v>18</v>
      </c>
      <c r="Q1284" s="11" t="s">
        <v>18</v>
      </c>
      <c r="R1284" s="11" t="s">
        <v>45</v>
      </c>
      <c r="S1284" s="20">
        <v>20</v>
      </c>
      <c r="T1284" s="11" t="s">
        <v>34</v>
      </c>
      <c r="U1284" s="11" t="s">
        <v>22</v>
      </c>
      <c r="V1284" s="11" t="s">
        <v>22</v>
      </c>
      <c r="W1284" s="11" t="s">
        <v>23</v>
      </c>
      <c r="X1284" s="11" t="s">
        <v>767</v>
      </c>
      <c r="Y1284">
        <v>350</v>
      </c>
      <c r="Z1284" t="e">
        <f t="shared" si="42"/>
        <v>#REF!</v>
      </c>
    </row>
    <row r="1285" spans="1:26" x14ac:dyDescent="0.35">
      <c r="A1285" s="24" t="str">
        <f>+IF(B1285&lt;&gt;'Terminal Handling Charge'!$B$3,"",IF(COUNTIF(B:B,B1285)&gt;0,COUNTIF(B$3:B1285,B1285),""))</f>
        <v/>
      </c>
      <c r="B1285" s="24" t="str">
        <f t="shared" si="41"/>
        <v>Terminal Handling Charge - OriginSaudi Arabia</v>
      </c>
      <c r="C1285" s="24" t="s">
        <v>763</v>
      </c>
      <c r="D1285" s="24" t="s">
        <v>746</v>
      </c>
      <c r="E1285" s="1" t="s">
        <v>768</v>
      </c>
      <c r="F1285" s="12" t="s">
        <v>769</v>
      </c>
      <c r="G1285" s="13">
        <v>44866</v>
      </c>
      <c r="H1285" s="11" t="s">
        <v>765</v>
      </c>
      <c r="I1285" s="11" t="s">
        <v>763</v>
      </c>
      <c r="J1285" s="11" t="s">
        <v>763</v>
      </c>
      <c r="K1285" s="11" t="s">
        <v>19</v>
      </c>
      <c r="L1285" s="11" t="s">
        <v>19</v>
      </c>
      <c r="M1285" s="11" t="s">
        <v>19</v>
      </c>
      <c r="N1285" s="11" t="s">
        <v>19</v>
      </c>
      <c r="O1285" s="11" t="s">
        <v>18</v>
      </c>
      <c r="P1285" s="11" t="s">
        <v>18</v>
      </c>
      <c r="Q1285" s="11" t="s">
        <v>18</v>
      </c>
      <c r="R1285" s="11" t="s">
        <v>737</v>
      </c>
      <c r="S1285" s="20">
        <v>40</v>
      </c>
      <c r="T1285" s="11" t="s">
        <v>34</v>
      </c>
      <c r="U1285" s="11" t="s">
        <v>22</v>
      </c>
      <c r="V1285" s="11" t="s">
        <v>22</v>
      </c>
      <c r="W1285" s="11" t="s">
        <v>23</v>
      </c>
      <c r="X1285" s="11" t="s">
        <v>767</v>
      </c>
      <c r="Y1285">
        <v>525</v>
      </c>
      <c r="Z1285" t="e">
        <f t="shared" si="42"/>
        <v>#REF!</v>
      </c>
    </row>
    <row r="1286" spans="1:26" x14ac:dyDescent="0.35">
      <c r="A1286" s="24" t="str">
        <f>+IF(B1286&lt;&gt;'Terminal Handling Charge'!$B$3,"",IF(COUNTIF(B:B,B1286)&gt;0,COUNTIF(B$3:B1286,B1286),""))</f>
        <v/>
      </c>
      <c r="B1286" s="24" t="str">
        <f t="shared" si="41"/>
        <v>Terminal Handling Charge - OriginSaudi Arabia</v>
      </c>
      <c r="C1286" s="24" t="s">
        <v>763</v>
      </c>
      <c r="D1286" s="24" t="s">
        <v>746</v>
      </c>
      <c r="E1286" s="1" t="s">
        <v>768</v>
      </c>
      <c r="F1286" s="12" t="s">
        <v>769</v>
      </c>
      <c r="G1286" s="13">
        <v>44866</v>
      </c>
      <c r="H1286" s="11" t="s">
        <v>765</v>
      </c>
      <c r="I1286" s="11" t="s">
        <v>763</v>
      </c>
      <c r="J1286" s="11" t="s">
        <v>763</v>
      </c>
      <c r="K1286" s="11" t="s">
        <v>19</v>
      </c>
      <c r="L1286" s="11" t="s">
        <v>19</v>
      </c>
      <c r="M1286" s="11" t="s">
        <v>19</v>
      </c>
      <c r="N1286" s="11" t="s">
        <v>19</v>
      </c>
      <c r="O1286" s="11" t="s">
        <v>18</v>
      </c>
      <c r="P1286" s="11" t="s">
        <v>18</v>
      </c>
      <c r="Q1286" s="11" t="s">
        <v>18</v>
      </c>
      <c r="R1286" s="11" t="s">
        <v>65</v>
      </c>
      <c r="S1286" s="20">
        <v>45</v>
      </c>
      <c r="T1286" s="11" t="s">
        <v>34</v>
      </c>
      <c r="U1286" s="11" t="s">
        <v>22</v>
      </c>
      <c r="V1286" s="11" t="s">
        <v>22</v>
      </c>
      <c r="W1286" s="11" t="s">
        <v>23</v>
      </c>
      <c r="X1286" s="11" t="s">
        <v>767</v>
      </c>
      <c r="Y1286">
        <v>700</v>
      </c>
      <c r="Z1286" t="e">
        <f t="shared" si="42"/>
        <v>#REF!</v>
      </c>
    </row>
    <row r="1287" spans="1:26" x14ac:dyDescent="0.35">
      <c r="A1287" s="24" t="str">
        <f>+IF(B1287&lt;&gt;'Terminal Handling Charge'!$B$3,"",IF(COUNTIF(B:B,B1287)&gt;0,COUNTIF(B$3:B1287,B1287),""))</f>
        <v/>
      </c>
      <c r="B1287" s="24" t="str">
        <f t="shared" si="41"/>
        <v>Terminal Handling Charge - OriginSaudi Arabia</v>
      </c>
      <c r="C1287" s="24" t="s">
        <v>763</v>
      </c>
      <c r="D1287" s="24" t="s">
        <v>746</v>
      </c>
      <c r="E1287" s="1" t="s">
        <v>768</v>
      </c>
      <c r="F1287" s="12" t="s">
        <v>769</v>
      </c>
      <c r="G1287" s="13">
        <v>44866</v>
      </c>
      <c r="H1287" s="11" t="s">
        <v>765</v>
      </c>
      <c r="I1287" s="11" t="s">
        <v>763</v>
      </c>
      <c r="J1287" s="11" t="s">
        <v>763</v>
      </c>
      <c r="K1287" s="11" t="s">
        <v>19</v>
      </c>
      <c r="L1287" s="11" t="s">
        <v>19</v>
      </c>
      <c r="M1287" s="11" t="s">
        <v>19</v>
      </c>
      <c r="N1287" s="11" t="s">
        <v>19</v>
      </c>
      <c r="O1287" s="11" t="s">
        <v>18</v>
      </c>
      <c r="P1287" s="11" t="s">
        <v>18</v>
      </c>
      <c r="Q1287" s="11" t="s">
        <v>18</v>
      </c>
      <c r="R1287" s="11" t="s">
        <v>65</v>
      </c>
      <c r="S1287" s="20">
        <v>45</v>
      </c>
      <c r="T1287" s="11" t="s">
        <v>21</v>
      </c>
      <c r="U1287" s="11" t="s">
        <v>22</v>
      </c>
      <c r="V1287" s="11" t="s">
        <v>22</v>
      </c>
      <c r="W1287" s="11" t="s">
        <v>23</v>
      </c>
      <c r="X1287" s="11" t="s">
        <v>767</v>
      </c>
      <c r="Y1287">
        <v>560</v>
      </c>
      <c r="Z1287" t="e">
        <f t="shared" si="42"/>
        <v>#REF!</v>
      </c>
    </row>
    <row r="1288" spans="1:26" x14ac:dyDescent="0.35">
      <c r="A1288" s="24" t="str">
        <f>+IF(B1288&lt;&gt;'Terminal Handling Charge'!$B$3,"",IF(COUNTIF(B:B,B1288)&gt;0,COUNTIF(B$3:B1288,B1288),""))</f>
        <v/>
      </c>
      <c r="B1288" s="24" t="str">
        <f t="shared" si="41"/>
        <v>Terminal Handling Charge - OriginSaudi Arabia</v>
      </c>
      <c r="C1288" s="24" t="s">
        <v>763</v>
      </c>
      <c r="D1288" s="24" t="s">
        <v>746</v>
      </c>
      <c r="E1288" s="1" t="s">
        <v>768</v>
      </c>
      <c r="F1288" s="12" t="s">
        <v>769</v>
      </c>
      <c r="G1288" s="13">
        <v>44866</v>
      </c>
      <c r="H1288" s="11" t="s">
        <v>765</v>
      </c>
      <c r="I1288" s="11" t="s">
        <v>763</v>
      </c>
      <c r="J1288" s="11" t="s">
        <v>763</v>
      </c>
      <c r="K1288" s="11" t="s">
        <v>19</v>
      </c>
      <c r="L1288" s="11" t="s">
        <v>19</v>
      </c>
      <c r="M1288" s="11" t="s">
        <v>19</v>
      </c>
      <c r="N1288" s="11" t="s">
        <v>19</v>
      </c>
      <c r="O1288" s="11" t="s">
        <v>18</v>
      </c>
      <c r="P1288" s="11" t="s">
        <v>18</v>
      </c>
      <c r="Q1288" s="11" t="s">
        <v>18</v>
      </c>
      <c r="R1288" s="11" t="s">
        <v>77</v>
      </c>
      <c r="S1288" s="20">
        <v>20</v>
      </c>
      <c r="T1288" s="11" t="s">
        <v>772</v>
      </c>
      <c r="U1288" s="11" t="s">
        <v>22</v>
      </c>
      <c r="V1288" s="11" t="s">
        <v>22</v>
      </c>
      <c r="W1288" s="11" t="s">
        <v>23</v>
      </c>
      <c r="X1288" s="11" t="s">
        <v>767</v>
      </c>
      <c r="Y1288">
        <v>580</v>
      </c>
      <c r="Z1288" t="e">
        <f t="shared" si="42"/>
        <v>#REF!</v>
      </c>
    </row>
    <row r="1289" spans="1:26" x14ac:dyDescent="0.35">
      <c r="A1289" s="24" t="str">
        <f>+IF(B1289&lt;&gt;'Terminal Handling Charge'!$B$3,"",IF(COUNTIF(B:B,B1289)&gt;0,COUNTIF(B$3:B1289,B1289),""))</f>
        <v/>
      </c>
      <c r="B1289" s="24" t="str">
        <f t="shared" ref="B1289:B1352" si="43">D1289&amp;C1289</f>
        <v>Terminal Handling Charge - OriginSaudi Arabia</v>
      </c>
      <c r="C1289" s="24" t="s">
        <v>763</v>
      </c>
      <c r="D1289" s="24" t="s">
        <v>746</v>
      </c>
      <c r="E1289" s="1" t="s">
        <v>768</v>
      </c>
      <c r="F1289" s="12" t="s">
        <v>769</v>
      </c>
      <c r="G1289" s="13">
        <v>44866</v>
      </c>
      <c r="H1289" s="11" t="s">
        <v>765</v>
      </c>
      <c r="I1289" s="11" t="s">
        <v>763</v>
      </c>
      <c r="J1289" s="11" t="s">
        <v>763</v>
      </c>
      <c r="K1289" s="11" t="s">
        <v>19</v>
      </c>
      <c r="L1289" s="11" t="s">
        <v>19</v>
      </c>
      <c r="M1289" s="11" t="s">
        <v>19</v>
      </c>
      <c r="N1289" s="11" t="s">
        <v>19</v>
      </c>
      <c r="O1289" s="11" t="s">
        <v>18</v>
      </c>
      <c r="P1289" s="11" t="s">
        <v>18</v>
      </c>
      <c r="Q1289" s="11" t="s">
        <v>18</v>
      </c>
      <c r="R1289" s="11" t="s">
        <v>59</v>
      </c>
      <c r="S1289" s="20">
        <v>20</v>
      </c>
      <c r="T1289" s="11" t="s">
        <v>772</v>
      </c>
      <c r="U1289" s="11" t="s">
        <v>22</v>
      </c>
      <c r="V1289" s="11" t="s">
        <v>22</v>
      </c>
      <c r="W1289" s="11" t="s">
        <v>23</v>
      </c>
      <c r="X1289" s="11" t="s">
        <v>767</v>
      </c>
      <c r="Y1289">
        <v>580</v>
      </c>
      <c r="Z1289" t="e">
        <f t="shared" ref="Z1289:Z1352" si="44">Z1288+1</f>
        <v>#REF!</v>
      </c>
    </row>
    <row r="1290" spans="1:26" x14ac:dyDescent="0.35">
      <c r="A1290" s="24" t="str">
        <f>+IF(B1290&lt;&gt;'Terminal Handling Charge'!$B$3,"",IF(COUNTIF(B:B,B1290)&gt;0,COUNTIF(B$3:B1290,B1290),""))</f>
        <v/>
      </c>
      <c r="B1290" s="24" t="str">
        <f t="shared" si="43"/>
        <v>Terminal Handling Charge - OriginSaudi Arabia</v>
      </c>
      <c r="C1290" s="24" t="s">
        <v>763</v>
      </c>
      <c r="D1290" s="24" t="s">
        <v>746</v>
      </c>
      <c r="E1290" s="1" t="s">
        <v>768</v>
      </c>
      <c r="F1290" s="12" t="s">
        <v>769</v>
      </c>
      <c r="G1290" s="13">
        <v>44866</v>
      </c>
      <c r="H1290" s="11" t="s">
        <v>765</v>
      </c>
      <c r="I1290" s="11" t="s">
        <v>763</v>
      </c>
      <c r="J1290" s="11" t="s">
        <v>763</v>
      </c>
      <c r="K1290" s="11" t="s">
        <v>19</v>
      </c>
      <c r="L1290" s="11" t="s">
        <v>19</v>
      </c>
      <c r="M1290" s="11" t="s">
        <v>19</v>
      </c>
      <c r="N1290" s="11" t="s">
        <v>19</v>
      </c>
      <c r="O1290" s="11" t="s">
        <v>18</v>
      </c>
      <c r="P1290" s="11" t="s">
        <v>18</v>
      </c>
      <c r="Q1290" s="11" t="s">
        <v>18</v>
      </c>
      <c r="R1290" s="11" t="s">
        <v>63</v>
      </c>
      <c r="S1290" s="20">
        <v>20</v>
      </c>
      <c r="T1290" s="11" t="s">
        <v>772</v>
      </c>
      <c r="U1290" s="11" t="s">
        <v>22</v>
      </c>
      <c r="V1290" s="11" t="s">
        <v>22</v>
      </c>
      <c r="W1290" s="11" t="s">
        <v>23</v>
      </c>
      <c r="X1290" s="11" t="s">
        <v>767</v>
      </c>
      <c r="Y1290">
        <v>580</v>
      </c>
      <c r="Z1290" t="e">
        <f t="shared" si="44"/>
        <v>#REF!</v>
      </c>
    </row>
    <row r="1291" spans="1:26" x14ac:dyDescent="0.35">
      <c r="A1291" s="24" t="str">
        <f>+IF(B1291&lt;&gt;'Terminal Handling Charge'!$B$3,"",IF(COUNTIF(B:B,B1291)&gt;0,COUNTIF(B$3:B1291,B1291),""))</f>
        <v/>
      </c>
      <c r="B1291" s="24" t="str">
        <f t="shared" si="43"/>
        <v>Terminal Handling Charge - OriginSaudi Arabia</v>
      </c>
      <c r="C1291" s="24" t="s">
        <v>763</v>
      </c>
      <c r="D1291" s="24" t="s">
        <v>746</v>
      </c>
      <c r="E1291" s="1" t="s">
        <v>768</v>
      </c>
      <c r="F1291" s="12" t="s">
        <v>769</v>
      </c>
      <c r="G1291" s="13">
        <v>44866</v>
      </c>
      <c r="H1291" s="11" t="s">
        <v>765</v>
      </c>
      <c r="I1291" s="11" t="s">
        <v>763</v>
      </c>
      <c r="J1291" s="11" t="s">
        <v>763</v>
      </c>
      <c r="K1291" s="11" t="s">
        <v>19</v>
      </c>
      <c r="L1291" s="11" t="s">
        <v>19</v>
      </c>
      <c r="M1291" s="11" t="s">
        <v>19</v>
      </c>
      <c r="N1291" s="11" t="s">
        <v>19</v>
      </c>
      <c r="O1291" s="11" t="s">
        <v>18</v>
      </c>
      <c r="P1291" s="11" t="s">
        <v>18</v>
      </c>
      <c r="Q1291" s="11" t="s">
        <v>18</v>
      </c>
      <c r="R1291" s="11" t="s">
        <v>56</v>
      </c>
      <c r="S1291" s="20">
        <v>20</v>
      </c>
      <c r="T1291" s="11" t="s">
        <v>772</v>
      </c>
      <c r="U1291" s="11" t="s">
        <v>22</v>
      </c>
      <c r="V1291" s="11" t="s">
        <v>22</v>
      </c>
      <c r="W1291" s="11" t="s">
        <v>23</v>
      </c>
      <c r="X1291" s="11" t="s">
        <v>767</v>
      </c>
      <c r="Y1291">
        <v>580</v>
      </c>
      <c r="Z1291" t="e">
        <f t="shared" si="44"/>
        <v>#REF!</v>
      </c>
    </row>
    <row r="1292" spans="1:26" x14ac:dyDescent="0.35">
      <c r="A1292" s="24" t="str">
        <f>+IF(B1292&lt;&gt;'Terminal Handling Charge'!$B$3,"",IF(COUNTIF(B:B,B1292)&gt;0,COUNTIF(B$3:B1292,B1292),""))</f>
        <v/>
      </c>
      <c r="B1292" s="24" t="str">
        <f t="shared" si="43"/>
        <v>Terminal Handling Charge - OriginSaudi Arabia</v>
      </c>
      <c r="C1292" s="24" t="s">
        <v>763</v>
      </c>
      <c r="D1292" s="24" t="s">
        <v>746</v>
      </c>
      <c r="E1292" s="1" t="s">
        <v>768</v>
      </c>
      <c r="F1292" s="12" t="s">
        <v>769</v>
      </c>
      <c r="G1292" s="13">
        <v>44866</v>
      </c>
      <c r="H1292" s="11" t="s">
        <v>765</v>
      </c>
      <c r="I1292" s="11" t="s">
        <v>763</v>
      </c>
      <c r="J1292" s="11" t="s">
        <v>763</v>
      </c>
      <c r="K1292" s="11" t="s">
        <v>19</v>
      </c>
      <c r="L1292" s="11" t="s">
        <v>19</v>
      </c>
      <c r="M1292" s="11" t="s">
        <v>19</v>
      </c>
      <c r="N1292" s="11" t="s">
        <v>19</v>
      </c>
      <c r="O1292" s="11" t="s">
        <v>18</v>
      </c>
      <c r="P1292" s="11" t="s">
        <v>18</v>
      </c>
      <c r="Q1292" s="11" t="s">
        <v>18</v>
      </c>
      <c r="R1292" s="11" t="s">
        <v>61</v>
      </c>
      <c r="S1292" s="20">
        <v>20</v>
      </c>
      <c r="T1292" s="11" t="s">
        <v>772</v>
      </c>
      <c r="U1292" s="11" t="s">
        <v>22</v>
      </c>
      <c r="V1292" s="11" t="s">
        <v>22</v>
      </c>
      <c r="W1292" s="11" t="s">
        <v>23</v>
      </c>
      <c r="X1292" s="11" t="s">
        <v>767</v>
      </c>
      <c r="Y1292">
        <v>580</v>
      </c>
      <c r="Z1292" t="e">
        <f t="shared" si="44"/>
        <v>#REF!</v>
      </c>
    </row>
    <row r="1293" spans="1:26" x14ac:dyDescent="0.35">
      <c r="A1293" s="24" t="str">
        <f>+IF(B1293&lt;&gt;'Terminal Handling Charge'!$B$3,"",IF(COUNTIF(B:B,B1293)&gt;0,COUNTIF(B$3:B1293,B1293),""))</f>
        <v/>
      </c>
      <c r="B1293" s="24" t="str">
        <f t="shared" si="43"/>
        <v>Terminal Handling Charge - OriginSaudi Arabia</v>
      </c>
      <c r="C1293" s="24" t="s">
        <v>763</v>
      </c>
      <c r="D1293" s="24" t="s">
        <v>746</v>
      </c>
      <c r="E1293" s="1" t="s">
        <v>768</v>
      </c>
      <c r="F1293" s="12" t="s">
        <v>769</v>
      </c>
      <c r="G1293" s="13">
        <v>44866</v>
      </c>
      <c r="H1293" s="11" t="s">
        <v>765</v>
      </c>
      <c r="I1293" s="11" t="s">
        <v>763</v>
      </c>
      <c r="J1293" s="11" t="s">
        <v>763</v>
      </c>
      <c r="K1293" s="11" t="s">
        <v>19</v>
      </c>
      <c r="L1293" s="11" t="s">
        <v>19</v>
      </c>
      <c r="M1293" s="11" t="s">
        <v>19</v>
      </c>
      <c r="N1293" s="11" t="s">
        <v>19</v>
      </c>
      <c r="O1293" s="11" t="s">
        <v>18</v>
      </c>
      <c r="P1293" s="11" t="s">
        <v>18</v>
      </c>
      <c r="Q1293" s="11" t="s">
        <v>18</v>
      </c>
      <c r="R1293" s="11" t="s">
        <v>58</v>
      </c>
      <c r="S1293" s="20">
        <v>40</v>
      </c>
      <c r="T1293" s="11" t="s">
        <v>772</v>
      </c>
      <c r="U1293" s="11" t="s">
        <v>22</v>
      </c>
      <c r="V1293" s="11" t="s">
        <v>22</v>
      </c>
      <c r="W1293" s="11" t="s">
        <v>23</v>
      </c>
      <c r="X1293" s="11" t="s">
        <v>767</v>
      </c>
      <c r="Y1293">
        <v>720</v>
      </c>
      <c r="Z1293" t="e">
        <f t="shared" si="44"/>
        <v>#REF!</v>
      </c>
    </row>
    <row r="1294" spans="1:26" x14ac:dyDescent="0.35">
      <c r="A1294" s="24" t="str">
        <f>+IF(B1294&lt;&gt;'Terminal Handling Charge'!$B$3,"",IF(COUNTIF(B:B,B1294)&gt;0,COUNTIF(B$3:B1294,B1294),""))</f>
        <v/>
      </c>
      <c r="B1294" s="24" t="str">
        <f t="shared" si="43"/>
        <v>Terminal Handling Charge - OriginSaudi Arabia</v>
      </c>
      <c r="C1294" s="24" t="s">
        <v>763</v>
      </c>
      <c r="D1294" s="24" t="s">
        <v>746</v>
      </c>
      <c r="E1294" s="1" t="s">
        <v>768</v>
      </c>
      <c r="F1294" s="12" t="s">
        <v>769</v>
      </c>
      <c r="G1294" s="13">
        <v>44866</v>
      </c>
      <c r="H1294" s="11" t="s">
        <v>765</v>
      </c>
      <c r="I1294" s="11" t="s">
        <v>763</v>
      </c>
      <c r="J1294" s="11" t="s">
        <v>763</v>
      </c>
      <c r="K1294" s="11" t="s">
        <v>19</v>
      </c>
      <c r="L1294" s="11" t="s">
        <v>19</v>
      </c>
      <c r="M1294" s="11" t="s">
        <v>19</v>
      </c>
      <c r="N1294" s="11" t="s">
        <v>19</v>
      </c>
      <c r="O1294" s="11" t="s">
        <v>18</v>
      </c>
      <c r="P1294" s="11" t="s">
        <v>18</v>
      </c>
      <c r="Q1294" s="11" t="s">
        <v>18</v>
      </c>
      <c r="R1294" s="11" t="s">
        <v>60</v>
      </c>
      <c r="S1294" s="20">
        <v>40</v>
      </c>
      <c r="T1294" s="11" t="s">
        <v>772</v>
      </c>
      <c r="U1294" s="11" t="s">
        <v>22</v>
      </c>
      <c r="V1294" s="11" t="s">
        <v>22</v>
      </c>
      <c r="W1294" s="11" t="s">
        <v>23</v>
      </c>
      <c r="X1294" s="11" t="s">
        <v>767</v>
      </c>
      <c r="Y1294">
        <v>720</v>
      </c>
      <c r="Z1294" t="e">
        <f t="shared" si="44"/>
        <v>#REF!</v>
      </c>
    </row>
    <row r="1295" spans="1:26" x14ac:dyDescent="0.35">
      <c r="A1295" s="24" t="str">
        <f>+IF(B1295&lt;&gt;'Terminal Handling Charge'!$B$3,"",IF(COUNTIF(B:B,B1295)&gt;0,COUNTIF(B$3:B1295,B1295),""))</f>
        <v/>
      </c>
      <c r="B1295" s="24" t="str">
        <f t="shared" si="43"/>
        <v>Terminal Handling Charge - OriginSaudi Arabia</v>
      </c>
      <c r="C1295" s="24" t="s">
        <v>763</v>
      </c>
      <c r="D1295" s="24" t="s">
        <v>746</v>
      </c>
      <c r="E1295" s="1" t="s">
        <v>768</v>
      </c>
      <c r="F1295" s="12" t="s">
        <v>769</v>
      </c>
      <c r="G1295" s="13">
        <v>44866</v>
      </c>
      <c r="H1295" s="11" t="s">
        <v>765</v>
      </c>
      <c r="I1295" s="11" t="s">
        <v>763</v>
      </c>
      <c r="J1295" s="11" t="s">
        <v>763</v>
      </c>
      <c r="K1295" s="11" t="s">
        <v>19</v>
      </c>
      <c r="L1295" s="11" t="s">
        <v>19</v>
      </c>
      <c r="M1295" s="11" t="s">
        <v>19</v>
      </c>
      <c r="N1295" s="11" t="s">
        <v>19</v>
      </c>
      <c r="O1295" s="11" t="s">
        <v>18</v>
      </c>
      <c r="P1295" s="11" t="s">
        <v>18</v>
      </c>
      <c r="Q1295" s="11" t="s">
        <v>18</v>
      </c>
      <c r="R1295" s="11" t="s">
        <v>33</v>
      </c>
      <c r="S1295" s="20">
        <v>40</v>
      </c>
      <c r="T1295" s="11" t="s">
        <v>772</v>
      </c>
      <c r="U1295" s="11" t="s">
        <v>22</v>
      </c>
      <c r="V1295" s="11" t="s">
        <v>22</v>
      </c>
      <c r="W1295" s="11" t="s">
        <v>23</v>
      </c>
      <c r="X1295" s="11" t="s">
        <v>767</v>
      </c>
      <c r="Y1295">
        <v>720</v>
      </c>
      <c r="Z1295" t="e">
        <f t="shared" si="44"/>
        <v>#REF!</v>
      </c>
    </row>
    <row r="1296" spans="1:26" x14ac:dyDescent="0.35">
      <c r="A1296" s="24" t="str">
        <f>+IF(B1296&lt;&gt;'Terminal Handling Charge'!$B$3,"",IF(COUNTIF(B:B,B1296)&gt;0,COUNTIF(B$3:B1296,B1296),""))</f>
        <v/>
      </c>
      <c r="B1296" s="24" t="str">
        <f t="shared" si="43"/>
        <v>Terminal Handling Charge - OriginSaudi Arabia</v>
      </c>
      <c r="C1296" s="24" t="s">
        <v>763</v>
      </c>
      <c r="D1296" s="24" t="s">
        <v>746</v>
      </c>
      <c r="E1296" s="1" t="s">
        <v>768</v>
      </c>
      <c r="F1296" s="12" t="s">
        <v>769</v>
      </c>
      <c r="G1296" s="13">
        <v>44866</v>
      </c>
      <c r="H1296" s="11" t="s">
        <v>765</v>
      </c>
      <c r="I1296" s="11" t="s">
        <v>763</v>
      </c>
      <c r="J1296" s="11" t="s">
        <v>763</v>
      </c>
      <c r="K1296" s="11" t="s">
        <v>19</v>
      </c>
      <c r="L1296" s="11" t="s">
        <v>19</v>
      </c>
      <c r="M1296" s="11" t="s">
        <v>19</v>
      </c>
      <c r="N1296" s="11" t="s">
        <v>19</v>
      </c>
      <c r="O1296" s="11" t="s">
        <v>18</v>
      </c>
      <c r="P1296" s="11" t="s">
        <v>18</v>
      </c>
      <c r="Q1296" s="11" t="s">
        <v>18</v>
      </c>
      <c r="R1296" s="11" t="s">
        <v>64</v>
      </c>
      <c r="S1296" s="20">
        <v>40</v>
      </c>
      <c r="T1296" s="11" t="s">
        <v>772</v>
      </c>
      <c r="U1296" s="11" t="s">
        <v>22</v>
      </c>
      <c r="V1296" s="11" t="s">
        <v>22</v>
      </c>
      <c r="W1296" s="11" t="s">
        <v>23</v>
      </c>
      <c r="X1296" s="11" t="s">
        <v>767</v>
      </c>
      <c r="Y1296">
        <v>720</v>
      </c>
      <c r="Z1296" t="e">
        <f t="shared" si="44"/>
        <v>#REF!</v>
      </c>
    </row>
    <row r="1297" spans="1:26" x14ac:dyDescent="0.35">
      <c r="A1297" s="24" t="str">
        <f>+IF(B1297&lt;&gt;'Terminal Handling Charge'!$B$3,"",IF(COUNTIF(B:B,B1297)&gt;0,COUNTIF(B$3:B1297,B1297),""))</f>
        <v/>
      </c>
      <c r="B1297" s="24" t="str">
        <f t="shared" si="43"/>
        <v>Terminal Handling Charge - OriginSaudi Arabia</v>
      </c>
      <c r="C1297" s="24" t="s">
        <v>763</v>
      </c>
      <c r="D1297" s="24" t="s">
        <v>746</v>
      </c>
      <c r="E1297" s="1" t="s">
        <v>768</v>
      </c>
      <c r="F1297" s="12" t="s">
        <v>769</v>
      </c>
      <c r="G1297" s="13">
        <v>44866</v>
      </c>
      <c r="H1297" s="11" t="s">
        <v>765</v>
      </c>
      <c r="I1297" s="11" t="s">
        <v>763</v>
      </c>
      <c r="J1297" s="11" t="s">
        <v>763</v>
      </c>
      <c r="K1297" s="11" t="s">
        <v>19</v>
      </c>
      <c r="L1297" s="11" t="s">
        <v>19</v>
      </c>
      <c r="M1297" s="11" t="s">
        <v>19</v>
      </c>
      <c r="N1297" s="11" t="s">
        <v>19</v>
      </c>
      <c r="O1297" s="11" t="s">
        <v>771</v>
      </c>
      <c r="P1297" s="11" t="s">
        <v>770</v>
      </c>
      <c r="Q1297" s="11" t="s">
        <v>18</v>
      </c>
      <c r="R1297" s="11" t="s">
        <v>45</v>
      </c>
      <c r="S1297" s="20">
        <v>20</v>
      </c>
      <c r="T1297" s="11" t="s">
        <v>32</v>
      </c>
      <c r="U1297" s="11" t="s">
        <v>22</v>
      </c>
      <c r="V1297" s="11" t="s">
        <v>22</v>
      </c>
      <c r="W1297" s="11" t="s">
        <v>23</v>
      </c>
      <c r="X1297" s="11" t="s">
        <v>31</v>
      </c>
      <c r="Y1297">
        <v>74</v>
      </c>
      <c r="Z1297" t="e">
        <f t="shared" si="44"/>
        <v>#REF!</v>
      </c>
    </row>
    <row r="1298" spans="1:26" x14ac:dyDescent="0.35">
      <c r="A1298" s="24" t="str">
        <f>+IF(B1298&lt;&gt;'Terminal Handling Charge'!$B$3,"",IF(COUNTIF(B:B,B1298)&gt;0,COUNTIF(B$3:B1298,B1298),""))</f>
        <v/>
      </c>
      <c r="B1298" s="24" t="str">
        <f t="shared" si="43"/>
        <v>Terminal Handling Charge - OriginSaudi Arabia</v>
      </c>
      <c r="C1298" s="24" t="s">
        <v>763</v>
      </c>
      <c r="D1298" s="24" t="s">
        <v>746</v>
      </c>
      <c r="E1298" s="1" t="s">
        <v>768</v>
      </c>
      <c r="F1298" s="12" t="s">
        <v>769</v>
      </c>
      <c r="G1298" s="13">
        <v>44866</v>
      </c>
      <c r="H1298" s="11" t="s">
        <v>765</v>
      </c>
      <c r="I1298" s="11" t="s">
        <v>763</v>
      </c>
      <c r="J1298" s="11" t="s">
        <v>763</v>
      </c>
      <c r="K1298" s="11" t="s">
        <v>19</v>
      </c>
      <c r="L1298" s="11" t="s">
        <v>19</v>
      </c>
      <c r="M1298" s="11" t="s">
        <v>19</v>
      </c>
      <c r="N1298" s="11" t="s">
        <v>19</v>
      </c>
      <c r="O1298" s="11" t="s">
        <v>771</v>
      </c>
      <c r="P1298" s="11" t="s">
        <v>770</v>
      </c>
      <c r="Q1298" s="11" t="s">
        <v>18</v>
      </c>
      <c r="R1298" s="11" t="s">
        <v>737</v>
      </c>
      <c r="S1298" s="20">
        <v>40</v>
      </c>
      <c r="T1298" s="11" t="s">
        <v>32</v>
      </c>
      <c r="U1298" s="11" t="s">
        <v>22</v>
      </c>
      <c r="V1298" s="11" t="s">
        <v>22</v>
      </c>
      <c r="W1298" s="11" t="s">
        <v>23</v>
      </c>
      <c r="X1298" s="11" t="s">
        <v>31</v>
      </c>
      <c r="Y1298">
        <v>110</v>
      </c>
      <c r="Z1298" t="e">
        <f t="shared" si="44"/>
        <v>#REF!</v>
      </c>
    </row>
    <row r="1299" spans="1:26" x14ac:dyDescent="0.35">
      <c r="A1299" s="24" t="str">
        <f>+IF(B1299&lt;&gt;'Terminal Handling Charge'!$B$3,"",IF(COUNTIF(B:B,B1299)&gt;0,COUNTIF(B$3:B1299,B1299),""))</f>
        <v/>
      </c>
      <c r="B1299" s="24" t="str">
        <f t="shared" si="43"/>
        <v>Terminal Handling Charge - OriginSaudi Arabia</v>
      </c>
      <c r="C1299" s="24" t="s">
        <v>763</v>
      </c>
      <c r="D1299" s="24" t="s">
        <v>746</v>
      </c>
      <c r="E1299" s="1" t="s">
        <v>768</v>
      </c>
      <c r="F1299" s="12" t="s">
        <v>769</v>
      </c>
      <c r="G1299" s="13">
        <v>44866</v>
      </c>
      <c r="H1299" s="11" t="s">
        <v>765</v>
      </c>
      <c r="I1299" s="11" t="s">
        <v>763</v>
      </c>
      <c r="J1299" s="11" t="s">
        <v>763</v>
      </c>
      <c r="K1299" s="11" t="s">
        <v>19</v>
      </c>
      <c r="L1299" s="11" t="s">
        <v>19</v>
      </c>
      <c r="M1299" s="11" t="s">
        <v>19</v>
      </c>
      <c r="N1299" s="11" t="s">
        <v>19</v>
      </c>
      <c r="O1299" s="11" t="s">
        <v>771</v>
      </c>
      <c r="P1299" s="11" t="s">
        <v>770</v>
      </c>
      <c r="Q1299" s="11" t="s">
        <v>18</v>
      </c>
      <c r="R1299" s="11" t="s">
        <v>45</v>
      </c>
      <c r="S1299" s="20">
        <v>20</v>
      </c>
      <c r="T1299" s="11" t="s">
        <v>34</v>
      </c>
      <c r="U1299" s="11" t="s">
        <v>22</v>
      </c>
      <c r="V1299" s="11" t="s">
        <v>22</v>
      </c>
      <c r="W1299" s="11" t="s">
        <v>23</v>
      </c>
      <c r="X1299" s="11" t="s">
        <v>31</v>
      </c>
      <c r="Y1299">
        <v>92</v>
      </c>
      <c r="Z1299" t="e">
        <f t="shared" si="44"/>
        <v>#REF!</v>
      </c>
    </row>
    <row r="1300" spans="1:26" x14ac:dyDescent="0.35">
      <c r="A1300" s="24" t="str">
        <f>+IF(B1300&lt;&gt;'Terminal Handling Charge'!$B$3,"",IF(COUNTIF(B:B,B1300)&gt;0,COUNTIF(B$3:B1300,B1300),""))</f>
        <v/>
      </c>
      <c r="B1300" s="24" t="str">
        <f t="shared" si="43"/>
        <v>Terminal Handling Charge - OriginSaudi Arabia</v>
      </c>
      <c r="C1300" s="24" t="s">
        <v>763</v>
      </c>
      <c r="D1300" s="24" t="s">
        <v>746</v>
      </c>
      <c r="E1300" s="1" t="s">
        <v>768</v>
      </c>
      <c r="F1300" s="12" t="s">
        <v>769</v>
      </c>
      <c r="G1300" s="13">
        <v>44866</v>
      </c>
      <c r="H1300" s="11" t="s">
        <v>765</v>
      </c>
      <c r="I1300" s="11" t="s">
        <v>763</v>
      </c>
      <c r="J1300" s="11" t="s">
        <v>763</v>
      </c>
      <c r="K1300" s="11" t="s">
        <v>19</v>
      </c>
      <c r="L1300" s="11" t="s">
        <v>19</v>
      </c>
      <c r="M1300" s="11" t="s">
        <v>19</v>
      </c>
      <c r="N1300" s="11" t="s">
        <v>19</v>
      </c>
      <c r="O1300" s="11" t="s">
        <v>771</v>
      </c>
      <c r="P1300" s="11" t="s">
        <v>770</v>
      </c>
      <c r="Q1300" s="11" t="s">
        <v>18</v>
      </c>
      <c r="R1300" s="11" t="s">
        <v>737</v>
      </c>
      <c r="S1300" s="20">
        <v>40</v>
      </c>
      <c r="T1300" s="11" t="s">
        <v>34</v>
      </c>
      <c r="U1300" s="11" t="s">
        <v>22</v>
      </c>
      <c r="V1300" s="11" t="s">
        <v>22</v>
      </c>
      <c r="W1300" s="11" t="s">
        <v>23</v>
      </c>
      <c r="X1300" s="11" t="s">
        <v>31</v>
      </c>
      <c r="Y1300">
        <v>137</v>
      </c>
      <c r="Z1300" t="e">
        <f t="shared" si="44"/>
        <v>#REF!</v>
      </c>
    </row>
    <row r="1301" spans="1:26" x14ac:dyDescent="0.35">
      <c r="A1301" s="24" t="str">
        <f>+IF(B1301&lt;&gt;'Terminal Handling Charge'!$B$3,"",IF(COUNTIF(B:B,B1301)&gt;0,COUNTIF(B$3:B1301,B1301),""))</f>
        <v/>
      </c>
      <c r="B1301" s="24" t="str">
        <f t="shared" si="43"/>
        <v>Terminal Handling Charge - OriginSaudi Arabia</v>
      </c>
      <c r="C1301" s="24" t="s">
        <v>763</v>
      </c>
      <c r="D1301" s="24" t="s">
        <v>746</v>
      </c>
      <c r="E1301" s="1" t="s">
        <v>768</v>
      </c>
      <c r="F1301" s="12" t="s">
        <v>769</v>
      </c>
      <c r="G1301" s="13">
        <v>44866</v>
      </c>
      <c r="H1301" s="11" t="s">
        <v>765</v>
      </c>
      <c r="I1301" s="11" t="s">
        <v>763</v>
      </c>
      <c r="J1301" s="11" t="s">
        <v>763</v>
      </c>
      <c r="K1301" s="11" t="s">
        <v>19</v>
      </c>
      <c r="L1301" s="11" t="s">
        <v>19</v>
      </c>
      <c r="M1301" s="11" t="s">
        <v>19</v>
      </c>
      <c r="N1301" s="11" t="s">
        <v>19</v>
      </c>
      <c r="O1301" s="11" t="s">
        <v>771</v>
      </c>
      <c r="P1301" s="11" t="s">
        <v>770</v>
      </c>
      <c r="Q1301" s="11" t="s">
        <v>18</v>
      </c>
      <c r="R1301" s="11" t="s">
        <v>65</v>
      </c>
      <c r="S1301" s="20">
        <v>45</v>
      </c>
      <c r="T1301" s="11" t="s">
        <v>34</v>
      </c>
      <c r="U1301" s="11" t="s">
        <v>22</v>
      </c>
      <c r="V1301" s="11" t="s">
        <v>22</v>
      </c>
      <c r="W1301" s="11" t="s">
        <v>23</v>
      </c>
      <c r="X1301" s="11" t="s">
        <v>31</v>
      </c>
      <c r="Y1301">
        <v>183</v>
      </c>
      <c r="Z1301" t="e">
        <f t="shared" si="44"/>
        <v>#REF!</v>
      </c>
    </row>
    <row r="1302" spans="1:26" x14ac:dyDescent="0.35">
      <c r="A1302" s="24" t="str">
        <f>+IF(B1302&lt;&gt;'Terminal Handling Charge'!$B$3,"",IF(COUNTIF(B:B,B1302)&gt;0,COUNTIF(B$3:B1302,B1302),""))</f>
        <v/>
      </c>
      <c r="B1302" s="24" t="str">
        <f t="shared" si="43"/>
        <v>Terminal Handling Charge - OriginSaudi Arabia</v>
      </c>
      <c r="C1302" s="24" t="s">
        <v>763</v>
      </c>
      <c r="D1302" s="24" t="s">
        <v>746</v>
      </c>
      <c r="E1302" s="1" t="s">
        <v>768</v>
      </c>
      <c r="F1302" s="12" t="s">
        <v>769</v>
      </c>
      <c r="G1302" s="13">
        <v>44866</v>
      </c>
      <c r="H1302" s="11" t="s">
        <v>765</v>
      </c>
      <c r="I1302" s="11" t="s">
        <v>763</v>
      </c>
      <c r="J1302" s="11" t="s">
        <v>763</v>
      </c>
      <c r="K1302" s="11" t="s">
        <v>19</v>
      </c>
      <c r="L1302" s="11" t="s">
        <v>19</v>
      </c>
      <c r="M1302" s="11" t="s">
        <v>19</v>
      </c>
      <c r="N1302" s="11" t="s">
        <v>19</v>
      </c>
      <c r="O1302" s="11" t="s">
        <v>771</v>
      </c>
      <c r="P1302" s="11" t="s">
        <v>770</v>
      </c>
      <c r="Q1302" s="11" t="s">
        <v>18</v>
      </c>
      <c r="R1302" s="11" t="s">
        <v>65</v>
      </c>
      <c r="S1302" s="20">
        <v>45</v>
      </c>
      <c r="T1302" s="11" t="s">
        <v>21</v>
      </c>
      <c r="U1302" s="11" t="s">
        <v>22</v>
      </c>
      <c r="V1302" s="11" t="s">
        <v>22</v>
      </c>
      <c r="W1302" s="11" t="s">
        <v>23</v>
      </c>
      <c r="X1302" s="11" t="s">
        <v>31</v>
      </c>
      <c r="Y1302">
        <v>147</v>
      </c>
      <c r="Z1302" t="e">
        <f t="shared" si="44"/>
        <v>#REF!</v>
      </c>
    </row>
    <row r="1303" spans="1:26" x14ac:dyDescent="0.35">
      <c r="A1303" s="24" t="str">
        <f>+IF(B1303&lt;&gt;'Terminal Handling Charge'!$B$3,"",IF(COUNTIF(B:B,B1303)&gt;0,COUNTIF(B$3:B1303,B1303),""))</f>
        <v/>
      </c>
      <c r="B1303" s="24" t="str">
        <f t="shared" si="43"/>
        <v>Terminal Handling Charge - OriginSaudi Arabia</v>
      </c>
      <c r="C1303" s="24" t="s">
        <v>763</v>
      </c>
      <c r="D1303" s="24" t="s">
        <v>746</v>
      </c>
      <c r="E1303" s="1" t="s">
        <v>768</v>
      </c>
      <c r="F1303" s="12" t="s">
        <v>769</v>
      </c>
      <c r="G1303" s="13">
        <v>44866</v>
      </c>
      <c r="H1303" s="11" t="s">
        <v>765</v>
      </c>
      <c r="I1303" s="11" t="s">
        <v>763</v>
      </c>
      <c r="J1303" s="11" t="s">
        <v>763</v>
      </c>
      <c r="K1303" s="11" t="s">
        <v>19</v>
      </c>
      <c r="L1303" s="11" t="s">
        <v>19</v>
      </c>
      <c r="M1303" s="11" t="s">
        <v>19</v>
      </c>
      <c r="N1303" s="11" t="s">
        <v>19</v>
      </c>
      <c r="O1303" s="11" t="s">
        <v>771</v>
      </c>
      <c r="P1303" s="11" t="s">
        <v>770</v>
      </c>
      <c r="Q1303" s="11" t="s">
        <v>18</v>
      </c>
      <c r="R1303" s="11" t="s">
        <v>61</v>
      </c>
      <c r="S1303" s="20">
        <v>20</v>
      </c>
      <c r="T1303" s="11" t="s">
        <v>772</v>
      </c>
      <c r="U1303" s="11" t="s">
        <v>22</v>
      </c>
      <c r="V1303" s="11" t="s">
        <v>22</v>
      </c>
      <c r="W1303" s="11" t="s">
        <v>23</v>
      </c>
      <c r="X1303" s="11" t="s">
        <v>31</v>
      </c>
      <c r="Y1303">
        <v>152</v>
      </c>
      <c r="Z1303" t="e">
        <f t="shared" si="44"/>
        <v>#REF!</v>
      </c>
    </row>
    <row r="1304" spans="1:26" x14ac:dyDescent="0.35">
      <c r="A1304" s="24" t="str">
        <f>+IF(B1304&lt;&gt;'Terminal Handling Charge'!$B$3,"",IF(COUNTIF(B:B,B1304)&gt;0,COUNTIF(B$3:B1304,B1304),""))</f>
        <v/>
      </c>
      <c r="B1304" s="24" t="str">
        <f t="shared" si="43"/>
        <v>Terminal Handling Charge - OriginSaudi Arabia</v>
      </c>
      <c r="C1304" s="24" t="s">
        <v>763</v>
      </c>
      <c r="D1304" s="24" t="s">
        <v>746</v>
      </c>
      <c r="E1304" s="1" t="s">
        <v>768</v>
      </c>
      <c r="F1304" s="12" t="s">
        <v>769</v>
      </c>
      <c r="G1304" s="13">
        <v>44866</v>
      </c>
      <c r="H1304" s="11" t="s">
        <v>765</v>
      </c>
      <c r="I1304" s="11" t="s">
        <v>763</v>
      </c>
      <c r="J1304" s="11" t="s">
        <v>763</v>
      </c>
      <c r="K1304" s="11" t="s">
        <v>19</v>
      </c>
      <c r="L1304" s="11" t="s">
        <v>19</v>
      </c>
      <c r="M1304" s="11" t="s">
        <v>19</v>
      </c>
      <c r="N1304" s="11" t="s">
        <v>19</v>
      </c>
      <c r="O1304" s="11" t="s">
        <v>771</v>
      </c>
      <c r="P1304" s="11" t="s">
        <v>770</v>
      </c>
      <c r="Q1304" s="11" t="s">
        <v>18</v>
      </c>
      <c r="R1304" s="11" t="s">
        <v>56</v>
      </c>
      <c r="S1304" s="20">
        <v>20</v>
      </c>
      <c r="T1304" s="11" t="s">
        <v>772</v>
      </c>
      <c r="U1304" s="11" t="s">
        <v>22</v>
      </c>
      <c r="V1304" s="11" t="s">
        <v>22</v>
      </c>
      <c r="W1304" s="11" t="s">
        <v>23</v>
      </c>
      <c r="X1304" s="11" t="s">
        <v>31</v>
      </c>
      <c r="Y1304">
        <v>152</v>
      </c>
      <c r="Z1304" t="e">
        <f t="shared" si="44"/>
        <v>#REF!</v>
      </c>
    </row>
    <row r="1305" spans="1:26" x14ac:dyDescent="0.35">
      <c r="A1305" s="24" t="str">
        <f>+IF(B1305&lt;&gt;'Terminal Handling Charge'!$B$3,"",IF(COUNTIF(B:B,B1305)&gt;0,COUNTIF(B$3:B1305,B1305),""))</f>
        <v/>
      </c>
      <c r="B1305" s="24" t="str">
        <f t="shared" si="43"/>
        <v>Terminal Handling Charge - OriginSaudi Arabia</v>
      </c>
      <c r="C1305" s="24" t="s">
        <v>763</v>
      </c>
      <c r="D1305" s="24" t="s">
        <v>746</v>
      </c>
      <c r="E1305" s="1" t="s">
        <v>768</v>
      </c>
      <c r="F1305" s="12" t="s">
        <v>769</v>
      </c>
      <c r="G1305" s="13">
        <v>44866</v>
      </c>
      <c r="H1305" s="11" t="s">
        <v>765</v>
      </c>
      <c r="I1305" s="11" t="s">
        <v>763</v>
      </c>
      <c r="J1305" s="11" t="s">
        <v>763</v>
      </c>
      <c r="K1305" s="11" t="s">
        <v>19</v>
      </c>
      <c r="L1305" s="11" t="s">
        <v>19</v>
      </c>
      <c r="M1305" s="11" t="s">
        <v>19</v>
      </c>
      <c r="N1305" s="11" t="s">
        <v>19</v>
      </c>
      <c r="O1305" s="11" t="s">
        <v>771</v>
      </c>
      <c r="P1305" s="11" t="s">
        <v>770</v>
      </c>
      <c r="Q1305" s="11" t="s">
        <v>18</v>
      </c>
      <c r="R1305" s="11" t="s">
        <v>77</v>
      </c>
      <c r="S1305" s="20">
        <v>20</v>
      </c>
      <c r="T1305" s="11" t="s">
        <v>772</v>
      </c>
      <c r="U1305" s="11" t="s">
        <v>22</v>
      </c>
      <c r="V1305" s="11" t="s">
        <v>22</v>
      </c>
      <c r="W1305" s="11" t="s">
        <v>23</v>
      </c>
      <c r="X1305" s="11" t="s">
        <v>31</v>
      </c>
      <c r="Y1305">
        <v>152</v>
      </c>
      <c r="Z1305" t="e">
        <f t="shared" si="44"/>
        <v>#REF!</v>
      </c>
    </row>
    <row r="1306" spans="1:26" x14ac:dyDescent="0.35">
      <c r="A1306" s="24" t="str">
        <f>+IF(B1306&lt;&gt;'Terminal Handling Charge'!$B$3,"",IF(COUNTIF(B:B,B1306)&gt;0,COUNTIF(B$3:B1306,B1306),""))</f>
        <v/>
      </c>
      <c r="B1306" s="24" t="str">
        <f t="shared" si="43"/>
        <v>Terminal Handling Charge - OriginSaudi Arabia</v>
      </c>
      <c r="C1306" s="24" t="s">
        <v>763</v>
      </c>
      <c r="D1306" s="24" t="s">
        <v>746</v>
      </c>
      <c r="E1306" s="1" t="s">
        <v>768</v>
      </c>
      <c r="F1306" s="12" t="s">
        <v>769</v>
      </c>
      <c r="G1306" s="13">
        <v>44866</v>
      </c>
      <c r="H1306" s="11" t="s">
        <v>765</v>
      </c>
      <c r="I1306" s="11" t="s">
        <v>763</v>
      </c>
      <c r="J1306" s="11" t="s">
        <v>763</v>
      </c>
      <c r="K1306" s="11" t="s">
        <v>19</v>
      </c>
      <c r="L1306" s="11" t="s">
        <v>19</v>
      </c>
      <c r="M1306" s="11" t="s">
        <v>19</v>
      </c>
      <c r="N1306" s="11" t="s">
        <v>19</v>
      </c>
      <c r="O1306" s="11" t="s">
        <v>771</v>
      </c>
      <c r="P1306" s="11" t="s">
        <v>770</v>
      </c>
      <c r="Q1306" s="11" t="s">
        <v>18</v>
      </c>
      <c r="R1306" s="11" t="s">
        <v>59</v>
      </c>
      <c r="S1306" s="20">
        <v>20</v>
      </c>
      <c r="T1306" s="11" t="s">
        <v>772</v>
      </c>
      <c r="U1306" s="11" t="s">
        <v>22</v>
      </c>
      <c r="V1306" s="11" t="s">
        <v>22</v>
      </c>
      <c r="W1306" s="11" t="s">
        <v>23</v>
      </c>
      <c r="X1306" s="11" t="s">
        <v>31</v>
      </c>
      <c r="Y1306">
        <v>152</v>
      </c>
      <c r="Z1306" t="e">
        <f t="shared" si="44"/>
        <v>#REF!</v>
      </c>
    </row>
    <row r="1307" spans="1:26" x14ac:dyDescent="0.35">
      <c r="A1307" s="24" t="str">
        <f>+IF(B1307&lt;&gt;'Terminal Handling Charge'!$B$3,"",IF(COUNTIF(B:B,B1307)&gt;0,COUNTIF(B$3:B1307,B1307),""))</f>
        <v/>
      </c>
      <c r="B1307" s="24" t="str">
        <f t="shared" si="43"/>
        <v>Terminal Handling Charge - OriginSaudi Arabia</v>
      </c>
      <c r="C1307" s="24" t="s">
        <v>763</v>
      </c>
      <c r="D1307" s="24" t="s">
        <v>746</v>
      </c>
      <c r="E1307" s="1" t="s">
        <v>768</v>
      </c>
      <c r="F1307" s="12" t="s">
        <v>769</v>
      </c>
      <c r="G1307" s="13">
        <v>44866</v>
      </c>
      <c r="H1307" s="11" t="s">
        <v>765</v>
      </c>
      <c r="I1307" s="11" t="s">
        <v>763</v>
      </c>
      <c r="J1307" s="11" t="s">
        <v>763</v>
      </c>
      <c r="K1307" s="11" t="s">
        <v>19</v>
      </c>
      <c r="L1307" s="11" t="s">
        <v>19</v>
      </c>
      <c r="M1307" s="11" t="s">
        <v>19</v>
      </c>
      <c r="N1307" s="11" t="s">
        <v>19</v>
      </c>
      <c r="O1307" s="11" t="s">
        <v>771</v>
      </c>
      <c r="P1307" s="11" t="s">
        <v>770</v>
      </c>
      <c r="Q1307" s="11" t="s">
        <v>18</v>
      </c>
      <c r="R1307" s="11" t="s">
        <v>63</v>
      </c>
      <c r="S1307" s="20">
        <v>20</v>
      </c>
      <c r="T1307" s="11" t="s">
        <v>772</v>
      </c>
      <c r="U1307" s="11" t="s">
        <v>22</v>
      </c>
      <c r="V1307" s="11" t="s">
        <v>22</v>
      </c>
      <c r="W1307" s="11" t="s">
        <v>23</v>
      </c>
      <c r="X1307" s="11" t="s">
        <v>31</v>
      </c>
      <c r="Y1307">
        <v>152</v>
      </c>
      <c r="Z1307" t="e">
        <f t="shared" si="44"/>
        <v>#REF!</v>
      </c>
    </row>
    <row r="1308" spans="1:26" x14ac:dyDescent="0.35">
      <c r="A1308" s="24" t="str">
        <f>+IF(B1308&lt;&gt;'Terminal Handling Charge'!$B$3,"",IF(COUNTIF(B:B,B1308)&gt;0,COUNTIF(B$3:B1308,B1308),""))</f>
        <v/>
      </c>
      <c r="B1308" s="24" t="str">
        <f t="shared" si="43"/>
        <v>Terminal Handling Charge - OriginSaudi Arabia</v>
      </c>
      <c r="C1308" s="24" t="s">
        <v>763</v>
      </c>
      <c r="D1308" s="24" t="s">
        <v>746</v>
      </c>
      <c r="E1308" s="1" t="s">
        <v>768</v>
      </c>
      <c r="F1308" s="12" t="s">
        <v>769</v>
      </c>
      <c r="G1308" s="13">
        <v>44866</v>
      </c>
      <c r="H1308" s="11" t="s">
        <v>765</v>
      </c>
      <c r="I1308" s="11" t="s">
        <v>763</v>
      </c>
      <c r="J1308" s="11" t="s">
        <v>763</v>
      </c>
      <c r="K1308" s="11" t="s">
        <v>19</v>
      </c>
      <c r="L1308" s="11" t="s">
        <v>19</v>
      </c>
      <c r="M1308" s="11" t="s">
        <v>19</v>
      </c>
      <c r="N1308" s="11" t="s">
        <v>19</v>
      </c>
      <c r="O1308" s="11" t="s">
        <v>771</v>
      </c>
      <c r="P1308" s="11" t="s">
        <v>770</v>
      </c>
      <c r="Q1308" s="11" t="s">
        <v>18</v>
      </c>
      <c r="R1308" s="11" t="s">
        <v>58</v>
      </c>
      <c r="S1308" s="20">
        <v>40</v>
      </c>
      <c r="T1308" s="11" t="s">
        <v>772</v>
      </c>
      <c r="U1308" s="11" t="s">
        <v>22</v>
      </c>
      <c r="V1308" s="11" t="s">
        <v>22</v>
      </c>
      <c r="W1308" s="11" t="s">
        <v>23</v>
      </c>
      <c r="X1308" s="11" t="s">
        <v>31</v>
      </c>
      <c r="Y1308">
        <v>188</v>
      </c>
      <c r="Z1308" t="e">
        <f t="shared" si="44"/>
        <v>#REF!</v>
      </c>
    </row>
    <row r="1309" spans="1:26" x14ac:dyDescent="0.35">
      <c r="A1309" s="24" t="str">
        <f>+IF(B1309&lt;&gt;'Terminal Handling Charge'!$B$3,"",IF(COUNTIF(B:B,B1309)&gt;0,COUNTIF(B$3:B1309,B1309),""))</f>
        <v/>
      </c>
      <c r="B1309" s="24" t="str">
        <f t="shared" si="43"/>
        <v>Terminal Handling Charge - OriginSaudi Arabia</v>
      </c>
      <c r="C1309" s="24" t="s">
        <v>763</v>
      </c>
      <c r="D1309" s="24" t="s">
        <v>746</v>
      </c>
      <c r="E1309" s="1" t="s">
        <v>768</v>
      </c>
      <c r="F1309" s="12" t="s">
        <v>769</v>
      </c>
      <c r="G1309" s="13">
        <v>44866</v>
      </c>
      <c r="H1309" s="11" t="s">
        <v>765</v>
      </c>
      <c r="I1309" s="11" t="s">
        <v>763</v>
      </c>
      <c r="J1309" s="11" t="s">
        <v>763</v>
      </c>
      <c r="K1309" s="11" t="s">
        <v>19</v>
      </c>
      <c r="L1309" s="11" t="s">
        <v>19</v>
      </c>
      <c r="M1309" s="11" t="s">
        <v>19</v>
      </c>
      <c r="N1309" s="11" t="s">
        <v>19</v>
      </c>
      <c r="O1309" s="11" t="s">
        <v>771</v>
      </c>
      <c r="P1309" s="11" t="s">
        <v>770</v>
      </c>
      <c r="Q1309" s="11" t="s">
        <v>18</v>
      </c>
      <c r="R1309" s="11" t="s">
        <v>33</v>
      </c>
      <c r="S1309" s="20">
        <v>40</v>
      </c>
      <c r="T1309" s="11" t="s">
        <v>772</v>
      </c>
      <c r="U1309" s="11" t="s">
        <v>22</v>
      </c>
      <c r="V1309" s="11" t="s">
        <v>22</v>
      </c>
      <c r="W1309" s="11" t="s">
        <v>23</v>
      </c>
      <c r="X1309" s="11" t="s">
        <v>31</v>
      </c>
      <c r="Y1309">
        <v>188</v>
      </c>
      <c r="Z1309" t="e">
        <f t="shared" si="44"/>
        <v>#REF!</v>
      </c>
    </row>
    <row r="1310" spans="1:26" x14ac:dyDescent="0.35">
      <c r="A1310" s="24" t="str">
        <f>+IF(B1310&lt;&gt;'Terminal Handling Charge'!$B$3,"",IF(COUNTIF(B:B,B1310)&gt;0,COUNTIF(B$3:B1310,B1310),""))</f>
        <v/>
      </c>
      <c r="B1310" s="24" t="str">
        <f t="shared" si="43"/>
        <v>Terminal Handling Charge - OriginSaudi Arabia</v>
      </c>
      <c r="C1310" s="24" t="s">
        <v>763</v>
      </c>
      <c r="D1310" s="24" t="s">
        <v>746</v>
      </c>
      <c r="E1310" s="1" t="s">
        <v>768</v>
      </c>
      <c r="F1310" s="12" t="s">
        <v>769</v>
      </c>
      <c r="G1310" s="13">
        <v>44866</v>
      </c>
      <c r="H1310" s="11" t="s">
        <v>765</v>
      </c>
      <c r="I1310" s="11" t="s">
        <v>763</v>
      </c>
      <c r="J1310" s="11" t="s">
        <v>763</v>
      </c>
      <c r="K1310" s="11" t="s">
        <v>19</v>
      </c>
      <c r="L1310" s="11" t="s">
        <v>19</v>
      </c>
      <c r="M1310" s="11" t="s">
        <v>19</v>
      </c>
      <c r="N1310" s="11" t="s">
        <v>19</v>
      </c>
      <c r="O1310" s="11" t="s">
        <v>771</v>
      </c>
      <c r="P1310" s="11" t="s">
        <v>770</v>
      </c>
      <c r="Q1310" s="11" t="s">
        <v>18</v>
      </c>
      <c r="R1310" s="11" t="s">
        <v>60</v>
      </c>
      <c r="S1310" s="20">
        <v>40</v>
      </c>
      <c r="T1310" s="11" t="s">
        <v>772</v>
      </c>
      <c r="U1310" s="11" t="s">
        <v>22</v>
      </c>
      <c r="V1310" s="11" t="s">
        <v>22</v>
      </c>
      <c r="W1310" s="11" t="s">
        <v>23</v>
      </c>
      <c r="X1310" s="11" t="s">
        <v>31</v>
      </c>
      <c r="Y1310">
        <v>188</v>
      </c>
      <c r="Z1310" t="e">
        <f t="shared" si="44"/>
        <v>#REF!</v>
      </c>
    </row>
    <row r="1311" spans="1:26" x14ac:dyDescent="0.35">
      <c r="A1311" s="24" t="str">
        <f>+IF(B1311&lt;&gt;'Terminal Handling Charge'!$B$3,"",IF(COUNTIF(B:B,B1311)&gt;0,COUNTIF(B$3:B1311,B1311),""))</f>
        <v/>
      </c>
      <c r="B1311" s="24" t="str">
        <f t="shared" si="43"/>
        <v>Terminal Handling Charge - OriginSaudi Arabia</v>
      </c>
      <c r="C1311" s="24" t="s">
        <v>763</v>
      </c>
      <c r="D1311" s="24" t="s">
        <v>746</v>
      </c>
      <c r="E1311" s="1" t="s">
        <v>768</v>
      </c>
      <c r="F1311" s="12" t="s">
        <v>769</v>
      </c>
      <c r="G1311" s="13">
        <v>44866</v>
      </c>
      <c r="H1311" s="11" t="s">
        <v>765</v>
      </c>
      <c r="I1311" s="11" t="s">
        <v>763</v>
      </c>
      <c r="J1311" s="11" t="s">
        <v>763</v>
      </c>
      <c r="K1311" s="11" t="s">
        <v>19</v>
      </c>
      <c r="L1311" s="11" t="s">
        <v>19</v>
      </c>
      <c r="M1311" s="11" t="s">
        <v>19</v>
      </c>
      <c r="N1311" s="11" t="s">
        <v>19</v>
      </c>
      <c r="O1311" s="11" t="s">
        <v>771</v>
      </c>
      <c r="P1311" s="11" t="s">
        <v>770</v>
      </c>
      <c r="Q1311" s="11" t="s">
        <v>18</v>
      </c>
      <c r="R1311" s="11" t="s">
        <v>64</v>
      </c>
      <c r="S1311" s="20">
        <v>40</v>
      </c>
      <c r="T1311" s="11" t="s">
        <v>772</v>
      </c>
      <c r="U1311" s="11" t="s">
        <v>22</v>
      </c>
      <c r="V1311" s="11" t="s">
        <v>22</v>
      </c>
      <c r="W1311" s="11" t="s">
        <v>23</v>
      </c>
      <c r="X1311" s="11" t="s">
        <v>31</v>
      </c>
      <c r="Y1311">
        <v>188</v>
      </c>
      <c r="Z1311" t="e">
        <f t="shared" si="44"/>
        <v>#REF!</v>
      </c>
    </row>
    <row r="1312" spans="1:26" x14ac:dyDescent="0.35">
      <c r="A1312" s="24" t="str">
        <f>+IF(B1312&lt;&gt;'Terminal Handling Charge'!$B$3,"",IF(COUNTIF(B:B,B1312)&gt;0,COUNTIF(B$3:B1312,B1312),""))</f>
        <v/>
      </c>
      <c r="B1312" s="24" t="str">
        <f t="shared" si="43"/>
        <v>Terminal Handling Charge - OriginTurkey</v>
      </c>
      <c r="C1312" s="30" t="s">
        <v>621</v>
      </c>
      <c r="D1312" s="24" t="s">
        <v>746</v>
      </c>
      <c r="E1312" s="24" t="s">
        <v>17</v>
      </c>
      <c r="F1312" s="12" t="s">
        <v>31</v>
      </c>
      <c r="G1312" s="13">
        <v>44866</v>
      </c>
      <c r="H1312" s="24" t="s">
        <v>272</v>
      </c>
      <c r="I1312" s="24" t="s">
        <v>273</v>
      </c>
      <c r="J1312" s="24" t="s">
        <v>621</v>
      </c>
      <c r="K1312" s="11" t="s">
        <v>168</v>
      </c>
      <c r="L1312" s="11" t="s">
        <v>169</v>
      </c>
      <c r="M1312" s="11" t="s">
        <v>19</v>
      </c>
      <c r="N1312" s="11" t="s">
        <v>19</v>
      </c>
      <c r="O1312" s="11" t="s">
        <v>18</v>
      </c>
      <c r="P1312" s="11" t="s">
        <v>18</v>
      </c>
      <c r="Q1312" s="11" t="s">
        <v>18</v>
      </c>
      <c r="R1312" s="11" t="s">
        <v>30</v>
      </c>
      <c r="S1312" s="11" t="s">
        <v>30</v>
      </c>
      <c r="T1312" s="11" t="s">
        <v>21</v>
      </c>
      <c r="U1312" s="11" t="s">
        <v>22</v>
      </c>
      <c r="V1312" s="11" t="s">
        <v>22</v>
      </c>
      <c r="W1312" s="11" t="s">
        <v>23</v>
      </c>
      <c r="X1312" s="11" t="s">
        <v>24</v>
      </c>
      <c r="Y1312">
        <v>200</v>
      </c>
      <c r="Z1312" t="e">
        <f t="shared" si="44"/>
        <v>#REF!</v>
      </c>
    </row>
    <row r="1313" spans="1:26" ht="29" x14ac:dyDescent="0.35">
      <c r="A1313" s="24" t="str">
        <f>+IF(B1313&lt;&gt;'Terminal Handling Charge'!$B$3,"",IF(COUNTIF(B:B,B1313)&gt;0,COUNTIF(B$3:B1313,B1313),""))</f>
        <v/>
      </c>
      <c r="B1313" s="24" t="str">
        <f t="shared" si="43"/>
        <v>Terminal Handling Charge - OriginGuatemala</v>
      </c>
      <c r="C1313" s="24" t="s">
        <v>723</v>
      </c>
      <c r="D1313" s="24" t="s">
        <v>746</v>
      </c>
      <c r="E1313" s="1" t="s">
        <v>207</v>
      </c>
      <c r="F1313" s="12" t="s">
        <v>757</v>
      </c>
      <c r="G1313" s="13">
        <v>44866</v>
      </c>
      <c r="H1313" s="11" t="s">
        <v>267</v>
      </c>
      <c r="I1313" s="11" t="s">
        <v>268</v>
      </c>
      <c r="J1313" s="11" t="s">
        <v>723</v>
      </c>
      <c r="K1313" s="11" t="s">
        <v>19</v>
      </c>
      <c r="L1313" s="11" t="s">
        <v>19</v>
      </c>
      <c r="M1313" s="11" t="s">
        <v>19</v>
      </c>
      <c r="N1313" s="11" t="s">
        <v>19</v>
      </c>
      <c r="O1313" s="11" t="s">
        <v>18</v>
      </c>
      <c r="P1313" s="11" t="s">
        <v>18</v>
      </c>
      <c r="Q1313" s="11" t="s">
        <v>18</v>
      </c>
      <c r="R1313" s="11" t="s">
        <v>78</v>
      </c>
      <c r="S1313" s="20" t="s">
        <v>78</v>
      </c>
      <c r="T1313" s="11" t="s">
        <v>32</v>
      </c>
      <c r="U1313" s="11" t="s">
        <v>22</v>
      </c>
      <c r="V1313" s="11" t="s">
        <v>22</v>
      </c>
      <c r="W1313" s="11" t="s">
        <v>23</v>
      </c>
      <c r="X1313" s="11" t="s">
        <v>24</v>
      </c>
      <c r="Y1313">
        <v>220</v>
      </c>
      <c r="Z1313" t="e">
        <f t="shared" si="44"/>
        <v>#REF!</v>
      </c>
    </row>
    <row r="1314" spans="1:26" x14ac:dyDescent="0.35">
      <c r="A1314" s="24" t="str">
        <f>+IF(B1314&lt;&gt;'Terminal Handling Charge'!$B$3,"",IF(COUNTIF(B:B,B1314)&gt;0,COUNTIF(B$3:B1314,B1314),""))</f>
        <v/>
      </c>
      <c r="B1314" s="24" t="str">
        <f t="shared" si="43"/>
        <v>Terminal Handling Charge - OriginPuerto Rico</v>
      </c>
      <c r="C1314" s="24" t="s">
        <v>125</v>
      </c>
      <c r="D1314" s="24" t="s">
        <v>746</v>
      </c>
      <c r="E1314" s="1" t="s">
        <v>101</v>
      </c>
      <c r="F1314" s="12" t="s">
        <v>757</v>
      </c>
      <c r="G1314" s="13">
        <v>44866</v>
      </c>
      <c r="H1314" s="11" t="s">
        <v>246</v>
      </c>
      <c r="I1314" s="11" t="s">
        <v>247</v>
      </c>
      <c r="J1314" s="11" t="s">
        <v>125</v>
      </c>
      <c r="K1314" s="11" t="s">
        <v>19</v>
      </c>
      <c r="L1314" s="11" t="s">
        <v>19</v>
      </c>
      <c r="M1314" s="11" t="s">
        <v>19</v>
      </c>
      <c r="N1314" s="11" t="s">
        <v>19</v>
      </c>
      <c r="O1314" s="11" t="s">
        <v>18</v>
      </c>
      <c r="P1314" s="11" t="s">
        <v>18</v>
      </c>
      <c r="Q1314" s="11" t="s">
        <v>18</v>
      </c>
      <c r="R1314" s="11" t="s">
        <v>30</v>
      </c>
      <c r="S1314" s="20" t="s">
        <v>30</v>
      </c>
      <c r="T1314" s="11" t="s">
        <v>21</v>
      </c>
      <c r="U1314" s="11" t="s">
        <v>22</v>
      </c>
      <c r="V1314" s="11" t="s">
        <v>22</v>
      </c>
      <c r="W1314" s="11" t="s">
        <v>23</v>
      </c>
      <c r="X1314" s="11" t="s">
        <v>24</v>
      </c>
      <c r="Y1314">
        <v>190</v>
      </c>
      <c r="Z1314" t="e">
        <f t="shared" si="44"/>
        <v>#REF!</v>
      </c>
    </row>
    <row r="1315" spans="1:26" x14ac:dyDescent="0.35">
      <c r="A1315" s="24" t="str">
        <f>+IF(B1315&lt;&gt;'Terminal Handling Charge'!$B$3,"",IF(COUNTIF(B:B,B1315)&gt;0,COUNTIF(B$3:B1315,B1315),""))</f>
        <v/>
      </c>
      <c r="B1315" s="24" t="str">
        <f t="shared" si="43"/>
        <v>Terminal Handling Charge - OriginPuerto Rico</v>
      </c>
      <c r="C1315" s="24" t="s">
        <v>125</v>
      </c>
      <c r="D1315" s="24" t="s">
        <v>746</v>
      </c>
      <c r="E1315" s="1" t="s">
        <v>101</v>
      </c>
      <c r="F1315" s="12" t="s">
        <v>757</v>
      </c>
      <c r="G1315" s="13">
        <v>44866</v>
      </c>
      <c r="H1315" s="11" t="s">
        <v>246</v>
      </c>
      <c r="I1315" s="11" t="s">
        <v>247</v>
      </c>
      <c r="J1315" s="11" t="s">
        <v>125</v>
      </c>
      <c r="K1315" s="11" t="s">
        <v>19</v>
      </c>
      <c r="L1315" s="11" t="s">
        <v>19</v>
      </c>
      <c r="M1315" s="11" t="s">
        <v>19</v>
      </c>
      <c r="N1315" s="11" t="s">
        <v>19</v>
      </c>
      <c r="O1315" s="11" t="s">
        <v>18</v>
      </c>
      <c r="P1315" s="11" t="s">
        <v>18</v>
      </c>
      <c r="Q1315" s="11" t="s">
        <v>18</v>
      </c>
      <c r="R1315" s="11" t="s">
        <v>27</v>
      </c>
      <c r="S1315" s="20" t="s">
        <v>27</v>
      </c>
      <c r="T1315" s="11" t="s">
        <v>28</v>
      </c>
      <c r="U1315" s="11" t="s">
        <v>22</v>
      </c>
      <c r="V1315" s="11" t="s">
        <v>22</v>
      </c>
      <c r="W1315" s="11" t="s">
        <v>23</v>
      </c>
      <c r="X1315" s="11" t="s">
        <v>24</v>
      </c>
      <c r="Y1315">
        <v>215</v>
      </c>
      <c r="Z1315" t="e">
        <f t="shared" si="44"/>
        <v>#REF!</v>
      </c>
    </row>
    <row r="1316" spans="1:26" x14ac:dyDescent="0.35">
      <c r="A1316" s="24">
        <f>+IF(B1316&lt;&gt;'Terminal Handling Charge'!$B$3,"",IF(COUNTIF(B:B,B1316)&gt;0,COUNTIF(B$3:B1316,B1316),""))</f>
        <v>9</v>
      </c>
      <c r="B1316" s="24" t="str">
        <f t="shared" si="43"/>
        <v>Terminal Handling Charge - OriginArgentina</v>
      </c>
      <c r="C1316" s="24" t="s">
        <v>697</v>
      </c>
      <c r="D1316" s="24" t="s">
        <v>746</v>
      </c>
      <c r="E1316" s="1" t="s">
        <v>55</v>
      </c>
      <c r="F1316" s="12" t="s">
        <v>757</v>
      </c>
      <c r="G1316" s="13">
        <v>44866</v>
      </c>
      <c r="H1316" s="11" t="s">
        <v>256</v>
      </c>
      <c r="I1316" s="11" t="s">
        <v>257</v>
      </c>
      <c r="J1316" s="11" t="s">
        <v>697</v>
      </c>
      <c r="K1316" s="11" t="s">
        <v>19</v>
      </c>
      <c r="L1316" s="11" t="s">
        <v>19</v>
      </c>
      <c r="M1316" s="11" t="s">
        <v>19</v>
      </c>
      <c r="N1316" s="11" t="s">
        <v>19</v>
      </c>
      <c r="O1316" s="11" t="s">
        <v>18</v>
      </c>
      <c r="P1316" s="11" t="s">
        <v>18</v>
      </c>
      <c r="Q1316" s="11" t="s">
        <v>18</v>
      </c>
      <c r="R1316" s="11" t="s">
        <v>40</v>
      </c>
      <c r="S1316" s="20">
        <v>20</v>
      </c>
      <c r="T1316" s="11" t="s">
        <v>21</v>
      </c>
      <c r="U1316" s="11" t="s">
        <v>22</v>
      </c>
      <c r="V1316" s="11" t="s">
        <v>22</v>
      </c>
      <c r="W1316" s="11" t="s">
        <v>23</v>
      </c>
      <c r="X1316" s="11" t="s">
        <v>24</v>
      </c>
      <c r="Y1316">
        <v>290</v>
      </c>
      <c r="Z1316" t="e">
        <f t="shared" si="44"/>
        <v>#REF!</v>
      </c>
    </row>
    <row r="1317" spans="1:26" x14ac:dyDescent="0.35">
      <c r="A1317" s="24">
        <f>+IF(B1317&lt;&gt;'Terminal Handling Charge'!$B$3,"",IF(COUNTIF(B:B,B1317)&gt;0,COUNTIF(B$3:B1317,B1317),""))</f>
        <v>10</v>
      </c>
      <c r="B1317" s="24" t="str">
        <f t="shared" si="43"/>
        <v>Terminal Handling Charge - OriginArgentina</v>
      </c>
      <c r="C1317" s="24" t="s">
        <v>697</v>
      </c>
      <c r="D1317" s="24" t="s">
        <v>746</v>
      </c>
      <c r="E1317" s="1" t="s">
        <v>55</v>
      </c>
      <c r="F1317" s="12" t="s">
        <v>757</v>
      </c>
      <c r="G1317" s="13">
        <v>44866</v>
      </c>
      <c r="H1317" s="11" t="s">
        <v>256</v>
      </c>
      <c r="I1317" s="11" t="s">
        <v>257</v>
      </c>
      <c r="J1317" s="11" t="s">
        <v>697</v>
      </c>
      <c r="K1317" s="11" t="s">
        <v>19</v>
      </c>
      <c r="L1317" s="11" t="s">
        <v>19</v>
      </c>
      <c r="M1317" s="11" t="s">
        <v>19</v>
      </c>
      <c r="N1317" s="11" t="s">
        <v>19</v>
      </c>
      <c r="O1317" s="11" t="s">
        <v>18</v>
      </c>
      <c r="P1317" s="11" t="s">
        <v>18</v>
      </c>
      <c r="Q1317" s="11" t="s">
        <v>18</v>
      </c>
      <c r="R1317" s="11" t="s">
        <v>20</v>
      </c>
      <c r="S1317" s="20">
        <v>40</v>
      </c>
      <c r="T1317" s="11" t="s">
        <v>21</v>
      </c>
      <c r="U1317" s="11" t="s">
        <v>22</v>
      </c>
      <c r="V1317" s="11" t="s">
        <v>22</v>
      </c>
      <c r="W1317" s="11" t="s">
        <v>23</v>
      </c>
      <c r="X1317" s="11" t="s">
        <v>24</v>
      </c>
      <c r="Y1317">
        <v>290</v>
      </c>
      <c r="Z1317" t="e">
        <f t="shared" si="44"/>
        <v>#REF!</v>
      </c>
    </row>
    <row r="1318" spans="1:26" x14ac:dyDescent="0.35">
      <c r="A1318" s="24">
        <f>+IF(B1318&lt;&gt;'Terminal Handling Charge'!$B$3,"",IF(COUNTIF(B:B,B1318)&gt;0,COUNTIF(B$3:B1318,B1318),""))</f>
        <v>11</v>
      </c>
      <c r="B1318" s="24" t="str">
        <f t="shared" si="43"/>
        <v>Terminal Handling Charge - OriginArgentina</v>
      </c>
      <c r="C1318" s="24" t="s">
        <v>697</v>
      </c>
      <c r="D1318" s="24" t="s">
        <v>746</v>
      </c>
      <c r="E1318" s="1" t="s">
        <v>55</v>
      </c>
      <c r="F1318" s="12" t="s">
        <v>757</v>
      </c>
      <c r="G1318" s="13">
        <v>44866</v>
      </c>
      <c r="H1318" s="11" t="s">
        <v>256</v>
      </c>
      <c r="I1318" s="11" t="s">
        <v>257</v>
      </c>
      <c r="J1318" s="11" t="s">
        <v>697</v>
      </c>
      <c r="K1318" s="11" t="s">
        <v>19</v>
      </c>
      <c r="L1318" s="11" t="s">
        <v>19</v>
      </c>
      <c r="M1318" s="11" t="s">
        <v>19</v>
      </c>
      <c r="N1318" s="11" t="s">
        <v>19</v>
      </c>
      <c r="O1318" s="11" t="s">
        <v>18</v>
      </c>
      <c r="P1318" s="11" t="s">
        <v>18</v>
      </c>
      <c r="Q1318" s="11" t="s">
        <v>18</v>
      </c>
      <c r="R1318" s="11" t="s">
        <v>65</v>
      </c>
      <c r="S1318" s="20">
        <v>45</v>
      </c>
      <c r="T1318" s="11" t="s">
        <v>21</v>
      </c>
      <c r="U1318" s="11" t="s">
        <v>22</v>
      </c>
      <c r="V1318" s="11" t="s">
        <v>22</v>
      </c>
      <c r="W1318" s="11" t="s">
        <v>23</v>
      </c>
      <c r="X1318" s="11" t="s">
        <v>24</v>
      </c>
      <c r="Y1318">
        <v>290</v>
      </c>
      <c r="Z1318" t="e">
        <f t="shared" si="44"/>
        <v>#REF!</v>
      </c>
    </row>
    <row r="1319" spans="1:26" x14ac:dyDescent="0.35">
      <c r="A1319" s="24">
        <f>+IF(B1319&lt;&gt;'Terminal Handling Charge'!$B$3,"",IF(COUNTIF(B:B,B1319)&gt;0,COUNTIF(B$3:B1319,B1319),""))</f>
        <v>12</v>
      </c>
      <c r="B1319" s="24" t="str">
        <f t="shared" si="43"/>
        <v>Terminal Handling Charge - OriginArgentina</v>
      </c>
      <c r="C1319" s="24" t="s">
        <v>697</v>
      </c>
      <c r="D1319" s="24" t="s">
        <v>746</v>
      </c>
      <c r="E1319" s="1" t="s">
        <v>55</v>
      </c>
      <c r="F1319" s="12" t="s">
        <v>757</v>
      </c>
      <c r="G1319" s="13">
        <v>44866</v>
      </c>
      <c r="H1319" s="11" t="s">
        <v>256</v>
      </c>
      <c r="I1319" s="11" t="s">
        <v>257</v>
      </c>
      <c r="J1319" s="11" t="s">
        <v>697</v>
      </c>
      <c r="K1319" s="11" t="s">
        <v>19</v>
      </c>
      <c r="L1319" s="11" t="s">
        <v>19</v>
      </c>
      <c r="M1319" s="11" t="s">
        <v>19</v>
      </c>
      <c r="N1319" s="11" t="s">
        <v>19</v>
      </c>
      <c r="O1319" s="11" t="s">
        <v>18</v>
      </c>
      <c r="P1319" s="11" t="s">
        <v>18</v>
      </c>
      <c r="Q1319" s="11" t="s">
        <v>18</v>
      </c>
      <c r="R1319" s="11" t="s">
        <v>27</v>
      </c>
      <c r="S1319" s="20" t="s">
        <v>27</v>
      </c>
      <c r="T1319" s="11" t="s">
        <v>28</v>
      </c>
      <c r="U1319" s="11" t="s">
        <v>22</v>
      </c>
      <c r="V1319" s="11" t="s">
        <v>22</v>
      </c>
      <c r="W1319" s="11" t="s">
        <v>23</v>
      </c>
      <c r="X1319" s="11" t="s">
        <v>24</v>
      </c>
      <c r="Y1319">
        <v>345</v>
      </c>
      <c r="Z1319" t="e">
        <f t="shared" si="44"/>
        <v>#REF!</v>
      </c>
    </row>
    <row r="1320" spans="1:26" x14ac:dyDescent="0.35">
      <c r="A1320" s="24">
        <f>+IF(B1320&lt;&gt;'Terminal Handling Charge'!$B$3,"",IF(COUNTIF(B:B,B1320)&gt;0,COUNTIF(B$3:B1320,B1320),""))</f>
        <v>13</v>
      </c>
      <c r="B1320" s="24" t="str">
        <f t="shared" si="43"/>
        <v>Terminal Handling Charge - OriginArgentina</v>
      </c>
      <c r="C1320" s="24" t="s">
        <v>697</v>
      </c>
      <c r="D1320" s="24" t="s">
        <v>746</v>
      </c>
      <c r="E1320" s="1" t="s">
        <v>55</v>
      </c>
      <c r="F1320" s="12" t="s">
        <v>757</v>
      </c>
      <c r="G1320" s="13">
        <v>44866</v>
      </c>
      <c r="H1320" s="11" t="s">
        <v>254</v>
      </c>
      <c r="I1320" s="11" t="s">
        <v>255</v>
      </c>
      <c r="J1320" s="11" t="s">
        <v>697</v>
      </c>
      <c r="K1320" s="11" t="s">
        <v>19</v>
      </c>
      <c r="L1320" s="11" t="s">
        <v>19</v>
      </c>
      <c r="M1320" s="11" t="s">
        <v>19</v>
      </c>
      <c r="N1320" s="11" t="s">
        <v>19</v>
      </c>
      <c r="O1320" s="11" t="s">
        <v>18</v>
      </c>
      <c r="P1320" s="11" t="s">
        <v>18</v>
      </c>
      <c r="Q1320" s="11" t="s">
        <v>18</v>
      </c>
      <c r="R1320" s="11" t="s">
        <v>40</v>
      </c>
      <c r="S1320" s="20">
        <v>20</v>
      </c>
      <c r="T1320" s="11" t="s">
        <v>21</v>
      </c>
      <c r="U1320" s="11" t="s">
        <v>22</v>
      </c>
      <c r="V1320" s="11" t="s">
        <v>22</v>
      </c>
      <c r="W1320" s="11" t="s">
        <v>23</v>
      </c>
      <c r="X1320" s="11" t="s">
        <v>24</v>
      </c>
      <c r="Y1320">
        <v>290</v>
      </c>
      <c r="Z1320" t="e">
        <f t="shared" si="44"/>
        <v>#REF!</v>
      </c>
    </row>
    <row r="1321" spans="1:26" x14ac:dyDescent="0.35">
      <c r="A1321" s="24">
        <f>+IF(B1321&lt;&gt;'Terminal Handling Charge'!$B$3,"",IF(COUNTIF(B:B,B1321)&gt;0,COUNTIF(B$3:B1321,B1321),""))</f>
        <v>14</v>
      </c>
      <c r="B1321" s="24" t="str">
        <f t="shared" si="43"/>
        <v>Terminal Handling Charge - OriginArgentina</v>
      </c>
      <c r="C1321" s="24" t="s">
        <v>697</v>
      </c>
      <c r="D1321" s="24" t="s">
        <v>746</v>
      </c>
      <c r="E1321" s="1" t="s">
        <v>55</v>
      </c>
      <c r="F1321" s="12" t="s">
        <v>757</v>
      </c>
      <c r="G1321" s="13">
        <v>44866</v>
      </c>
      <c r="H1321" s="11" t="s">
        <v>254</v>
      </c>
      <c r="I1321" s="11" t="s">
        <v>255</v>
      </c>
      <c r="J1321" s="11" t="s">
        <v>697</v>
      </c>
      <c r="K1321" s="11" t="s">
        <v>19</v>
      </c>
      <c r="L1321" s="11" t="s">
        <v>19</v>
      </c>
      <c r="M1321" s="11" t="s">
        <v>19</v>
      </c>
      <c r="N1321" s="11" t="s">
        <v>19</v>
      </c>
      <c r="O1321" s="11" t="s">
        <v>18</v>
      </c>
      <c r="P1321" s="11" t="s">
        <v>18</v>
      </c>
      <c r="Q1321" s="11" t="s">
        <v>18</v>
      </c>
      <c r="R1321" s="11" t="s">
        <v>20</v>
      </c>
      <c r="S1321" s="20">
        <v>40</v>
      </c>
      <c r="T1321" s="11" t="s">
        <v>21</v>
      </c>
      <c r="U1321" s="11" t="s">
        <v>22</v>
      </c>
      <c r="V1321" s="11" t="s">
        <v>22</v>
      </c>
      <c r="W1321" s="11" t="s">
        <v>23</v>
      </c>
      <c r="X1321" s="11" t="s">
        <v>24</v>
      </c>
      <c r="Y1321">
        <v>290</v>
      </c>
      <c r="Z1321" t="e">
        <f t="shared" si="44"/>
        <v>#REF!</v>
      </c>
    </row>
    <row r="1322" spans="1:26" x14ac:dyDescent="0.35">
      <c r="A1322" s="24">
        <f>+IF(B1322&lt;&gt;'Terminal Handling Charge'!$B$3,"",IF(COUNTIF(B:B,B1322)&gt;0,COUNTIF(B$3:B1322,B1322),""))</f>
        <v>15</v>
      </c>
      <c r="B1322" s="24" t="str">
        <f t="shared" si="43"/>
        <v>Terminal Handling Charge - OriginArgentina</v>
      </c>
      <c r="C1322" s="24" t="s">
        <v>697</v>
      </c>
      <c r="D1322" s="24" t="s">
        <v>746</v>
      </c>
      <c r="E1322" s="1" t="s">
        <v>55</v>
      </c>
      <c r="F1322" s="12" t="s">
        <v>757</v>
      </c>
      <c r="G1322" s="13">
        <v>44866</v>
      </c>
      <c r="H1322" s="11" t="s">
        <v>254</v>
      </c>
      <c r="I1322" s="11" t="s">
        <v>255</v>
      </c>
      <c r="J1322" s="11" t="s">
        <v>697</v>
      </c>
      <c r="K1322" s="11" t="s">
        <v>19</v>
      </c>
      <c r="L1322" s="11" t="s">
        <v>19</v>
      </c>
      <c r="M1322" s="11" t="s">
        <v>19</v>
      </c>
      <c r="N1322" s="11" t="s">
        <v>19</v>
      </c>
      <c r="O1322" s="11" t="s">
        <v>18</v>
      </c>
      <c r="P1322" s="11" t="s">
        <v>18</v>
      </c>
      <c r="Q1322" s="11" t="s">
        <v>18</v>
      </c>
      <c r="R1322" s="11" t="s">
        <v>65</v>
      </c>
      <c r="S1322" s="20">
        <v>45</v>
      </c>
      <c r="T1322" s="11" t="s">
        <v>21</v>
      </c>
      <c r="U1322" s="11" t="s">
        <v>22</v>
      </c>
      <c r="V1322" s="11" t="s">
        <v>22</v>
      </c>
      <c r="W1322" s="11" t="s">
        <v>23</v>
      </c>
      <c r="X1322" s="11" t="s">
        <v>24</v>
      </c>
      <c r="Y1322">
        <v>290</v>
      </c>
      <c r="Z1322" t="e">
        <f t="shared" si="44"/>
        <v>#REF!</v>
      </c>
    </row>
    <row r="1323" spans="1:26" x14ac:dyDescent="0.35">
      <c r="A1323" s="24">
        <f>+IF(B1323&lt;&gt;'Terminal Handling Charge'!$B$3,"",IF(COUNTIF(B:B,B1323)&gt;0,COUNTIF(B$3:B1323,B1323),""))</f>
        <v>16</v>
      </c>
      <c r="B1323" s="24" t="str">
        <f t="shared" si="43"/>
        <v>Terminal Handling Charge - OriginArgentina</v>
      </c>
      <c r="C1323" s="24" t="s">
        <v>697</v>
      </c>
      <c r="D1323" s="24" t="s">
        <v>746</v>
      </c>
      <c r="E1323" s="1" t="s">
        <v>55</v>
      </c>
      <c r="F1323" s="12" t="s">
        <v>757</v>
      </c>
      <c r="G1323" s="13">
        <v>44866</v>
      </c>
      <c r="H1323" s="11" t="s">
        <v>254</v>
      </c>
      <c r="I1323" s="11" t="s">
        <v>255</v>
      </c>
      <c r="J1323" s="11" t="s">
        <v>697</v>
      </c>
      <c r="K1323" s="11" t="s">
        <v>19</v>
      </c>
      <c r="L1323" s="11" t="s">
        <v>19</v>
      </c>
      <c r="M1323" s="11" t="s">
        <v>19</v>
      </c>
      <c r="N1323" s="11" t="s">
        <v>19</v>
      </c>
      <c r="O1323" s="11" t="s">
        <v>18</v>
      </c>
      <c r="P1323" s="11" t="s">
        <v>18</v>
      </c>
      <c r="Q1323" s="11" t="s">
        <v>18</v>
      </c>
      <c r="R1323" s="11" t="s">
        <v>27</v>
      </c>
      <c r="S1323" s="20" t="s">
        <v>27</v>
      </c>
      <c r="T1323" s="11" t="s">
        <v>28</v>
      </c>
      <c r="U1323" s="11" t="s">
        <v>22</v>
      </c>
      <c r="V1323" s="11" t="s">
        <v>22</v>
      </c>
      <c r="W1323" s="11" t="s">
        <v>23</v>
      </c>
      <c r="X1323" s="11" t="s">
        <v>24</v>
      </c>
      <c r="Y1323">
        <v>345</v>
      </c>
      <c r="Z1323" t="e">
        <f t="shared" si="44"/>
        <v>#REF!</v>
      </c>
    </row>
    <row r="1324" spans="1:26" x14ac:dyDescent="0.35">
      <c r="A1324" s="24" t="str">
        <f>+IF(B1324&lt;&gt;'Terminal Handling Charge'!$B$3,"",IF(COUNTIF(B:B,B1324)&gt;0,COUNTIF(B$3:B1324,B1324),""))</f>
        <v/>
      </c>
      <c r="B1324" s="24" t="str">
        <f t="shared" si="43"/>
        <v>Terminal Handling Charge - DestinationCanada</v>
      </c>
      <c r="C1324" s="24" t="s">
        <v>48</v>
      </c>
      <c r="D1324" s="24" t="s">
        <v>747</v>
      </c>
      <c r="E1324" s="1" t="s">
        <v>105</v>
      </c>
      <c r="F1324" s="12" t="s">
        <v>758</v>
      </c>
      <c r="G1324" s="13">
        <v>44866</v>
      </c>
      <c r="H1324" s="11" t="s">
        <v>627</v>
      </c>
      <c r="I1324" s="11" t="s">
        <v>628</v>
      </c>
      <c r="J1324" s="11" t="s">
        <v>628</v>
      </c>
      <c r="K1324" s="11" t="s">
        <v>19</v>
      </c>
      <c r="L1324" s="11" t="s">
        <v>19</v>
      </c>
      <c r="M1324" s="11" t="s">
        <v>19</v>
      </c>
      <c r="N1324" s="11" t="s">
        <v>19</v>
      </c>
      <c r="O1324" s="11" t="s">
        <v>47</v>
      </c>
      <c r="P1324" s="11" t="s">
        <v>48</v>
      </c>
      <c r="Q1324" s="11" t="s">
        <v>48</v>
      </c>
      <c r="R1324" s="11" t="s">
        <v>45</v>
      </c>
      <c r="S1324" s="20">
        <v>20</v>
      </c>
      <c r="T1324" s="11" t="s">
        <v>32</v>
      </c>
      <c r="U1324" s="11" t="s">
        <v>22</v>
      </c>
      <c r="V1324" s="11" t="s">
        <v>22</v>
      </c>
      <c r="W1324" s="11" t="s">
        <v>23</v>
      </c>
      <c r="X1324" s="11" t="s">
        <v>24</v>
      </c>
      <c r="Y1324">
        <v>445</v>
      </c>
      <c r="Z1324" t="e">
        <f t="shared" si="44"/>
        <v>#REF!</v>
      </c>
    </row>
    <row r="1325" spans="1:26" x14ac:dyDescent="0.35">
      <c r="A1325" s="24" t="str">
        <f>+IF(B1325&lt;&gt;'Terminal Handling Charge'!$B$3,"",IF(COUNTIF(B:B,B1325)&gt;0,COUNTIF(B$3:B1325,B1325),""))</f>
        <v/>
      </c>
      <c r="B1325" s="24" t="str">
        <f t="shared" si="43"/>
        <v>Terminal Handling Charge - OriginMozambique</v>
      </c>
      <c r="C1325" s="24" t="s">
        <v>694</v>
      </c>
      <c r="D1325" s="24" t="s">
        <v>746</v>
      </c>
      <c r="E1325" s="1" t="s">
        <v>35</v>
      </c>
      <c r="F1325" s="12" t="s">
        <v>755</v>
      </c>
      <c r="G1325" s="13">
        <v>44866</v>
      </c>
      <c r="H1325" s="11" t="s">
        <v>83</v>
      </c>
      <c r="I1325" s="11" t="s">
        <v>84</v>
      </c>
      <c r="J1325" s="11" t="s">
        <v>694</v>
      </c>
      <c r="K1325" s="11" t="s">
        <v>19</v>
      </c>
      <c r="L1325" s="11" t="s">
        <v>19</v>
      </c>
      <c r="M1325" s="11" t="s">
        <v>19</v>
      </c>
      <c r="N1325" s="11" t="s">
        <v>19</v>
      </c>
      <c r="O1325" s="11" t="s">
        <v>18</v>
      </c>
      <c r="P1325" s="11" t="s">
        <v>18</v>
      </c>
      <c r="Q1325" s="11" t="s">
        <v>18</v>
      </c>
      <c r="R1325" s="11" t="s">
        <v>40</v>
      </c>
      <c r="S1325" s="20">
        <v>20</v>
      </c>
      <c r="T1325" s="11" t="s">
        <v>21</v>
      </c>
      <c r="U1325" s="11" t="s">
        <v>22</v>
      </c>
      <c r="V1325" s="11" t="s">
        <v>22</v>
      </c>
      <c r="W1325" s="11" t="s">
        <v>23</v>
      </c>
      <c r="X1325" s="11" t="s">
        <v>24</v>
      </c>
      <c r="Y1325">
        <v>105</v>
      </c>
      <c r="Z1325" t="e">
        <f t="shared" si="44"/>
        <v>#REF!</v>
      </c>
    </row>
    <row r="1326" spans="1:26" x14ac:dyDescent="0.35">
      <c r="A1326" s="24" t="str">
        <f>+IF(B1326&lt;&gt;'Terminal Handling Charge'!$B$3,"",IF(COUNTIF(B:B,B1326)&gt;0,COUNTIF(B$3:B1326,B1326),""))</f>
        <v/>
      </c>
      <c r="B1326" s="24" t="str">
        <f t="shared" si="43"/>
        <v>Terminal Handling Charge - OriginMozambique</v>
      </c>
      <c r="C1326" s="24" t="s">
        <v>694</v>
      </c>
      <c r="D1326" s="24" t="s">
        <v>746</v>
      </c>
      <c r="E1326" s="1" t="s">
        <v>35</v>
      </c>
      <c r="F1326" s="12" t="s">
        <v>755</v>
      </c>
      <c r="G1326" s="13">
        <v>44866</v>
      </c>
      <c r="H1326" s="11" t="s">
        <v>83</v>
      </c>
      <c r="I1326" s="11" t="s">
        <v>84</v>
      </c>
      <c r="J1326" s="11" t="s">
        <v>694</v>
      </c>
      <c r="K1326" s="11" t="s">
        <v>19</v>
      </c>
      <c r="L1326" s="11" t="s">
        <v>19</v>
      </c>
      <c r="M1326" s="11" t="s">
        <v>19</v>
      </c>
      <c r="N1326" s="11" t="s">
        <v>19</v>
      </c>
      <c r="O1326" s="11" t="s">
        <v>18</v>
      </c>
      <c r="P1326" s="11" t="s">
        <v>18</v>
      </c>
      <c r="Q1326" s="11" t="s">
        <v>18</v>
      </c>
      <c r="R1326" s="11" t="s">
        <v>20</v>
      </c>
      <c r="S1326" s="20">
        <v>40</v>
      </c>
      <c r="T1326" s="11" t="s">
        <v>21</v>
      </c>
      <c r="U1326" s="11" t="s">
        <v>22</v>
      </c>
      <c r="V1326" s="11" t="s">
        <v>22</v>
      </c>
      <c r="W1326" s="11" t="s">
        <v>23</v>
      </c>
      <c r="X1326" s="11" t="s">
        <v>24</v>
      </c>
      <c r="Y1326">
        <v>180</v>
      </c>
      <c r="Z1326" t="e">
        <f t="shared" si="44"/>
        <v>#REF!</v>
      </c>
    </row>
    <row r="1327" spans="1:26" x14ac:dyDescent="0.35">
      <c r="A1327" s="24" t="str">
        <f>+IF(B1327&lt;&gt;'Terminal Handling Charge'!$B$3,"",IF(COUNTIF(B:B,B1327)&gt;0,COUNTIF(B$3:B1327,B1327),""))</f>
        <v/>
      </c>
      <c r="B1327" s="24" t="str">
        <f t="shared" si="43"/>
        <v>Terminal Handling Charge - OriginMozambique</v>
      </c>
      <c r="C1327" s="24" t="s">
        <v>694</v>
      </c>
      <c r="D1327" s="24" t="s">
        <v>746</v>
      </c>
      <c r="E1327" s="1" t="s">
        <v>35</v>
      </c>
      <c r="F1327" s="12" t="s">
        <v>755</v>
      </c>
      <c r="G1327" s="13">
        <v>44866</v>
      </c>
      <c r="H1327" s="11" t="s">
        <v>83</v>
      </c>
      <c r="I1327" s="11" t="s">
        <v>84</v>
      </c>
      <c r="J1327" s="11" t="s">
        <v>694</v>
      </c>
      <c r="K1327" s="11" t="s">
        <v>19</v>
      </c>
      <c r="L1327" s="11" t="s">
        <v>19</v>
      </c>
      <c r="M1327" s="11" t="s">
        <v>19</v>
      </c>
      <c r="N1327" s="11" t="s">
        <v>19</v>
      </c>
      <c r="O1327" s="11" t="s">
        <v>18</v>
      </c>
      <c r="P1327" s="11" t="s">
        <v>18</v>
      </c>
      <c r="Q1327" s="11" t="s">
        <v>18</v>
      </c>
      <c r="R1327" s="11" t="s">
        <v>65</v>
      </c>
      <c r="S1327" s="20">
        <v>45</v>
      </c>
      <c r="T1327" s="11" t="s">
        <v>21</v>
      </c>
      <c r="U1327" s="11" t="s">
        <v>22</v>
      </c>
      <c r="V1327" s="11" t="s">
        <v>22</v>
      </c>
      <c r="W1327" s="11" t="s">
        <v>23</v>
      </c>
      <c r="X1327" s="11" t="s">
        <v>24</v>
      </c>
      <c r="Y1327">
        <v>180</v>
      </c>
      <c r="Z1327" t="e">
        <f t="shared" si="44"/>
        <v>#REF!</v>
      </c>
    </row>
    <row r="1328" spans="1:26" x14ac:dyDescent="0.35">
      <c r="A1328" s="24" t="str">
        <f>+IF(B1328&lt;&gt;'Terminal Handling Charge'!$B$3,"",IF(COUNTIF(B:B,B1328)&gt;0,COUNTIF(B$3:B1328,B1328),""))</f>
        <v/>
      </c>
      <c r="B1328" s="24" t="str">
        <f t="shared" si="43"/>
        <v>Terminal Handling Charge - OriginMozambique</v>
      </c>
      <c r="C1328" s="24" t="s">
        <v>694</v>
      </c>
      <c r="D1328" s="24" t="s">
        <v>746</v>
      </c>
      <c r="E1328" s="1" t="s">
        <v>35</v>
      </c>
      <c r="F1328" s="12" t="s">
        <v>755</v>
      </c>
      <c r="G1328" s="13">
        <v>44866</v>
      </c>
      <c r="H1328" s="11" t="s">
        <v>83</v>
      </c>
      <c r="I1328" s="11" t="s">
        <v>84</v>
      </c>
      <c r="J1328" s="11" t="s">
        <v>694</v>
      </c>
      <c r="K1328" s="11" t="s">
        <v>19</v>
      </c>
      <c r="L1328" s="11" t="s">
        <v>19</v>
      </c>
      <c r="M1328" s="11" t="s">
        <v>19</v>
      </c>
      <c r="N1328" s="11" t="s">
        <v>19</v>
      </c>
      <c r="O1328" s="11" t="s">
        <v>18</v>
      </c>
      <c r="P1328" s="11" t="s">
        <v>18</v>
      </c>
      <c r="Q1328" s="11" t="s">
        <v>18</v>
      </c>
      <c r="R1328" s="11" t="s">
        <v>762</v>
      </c>
      <c r="S1328" s="20">
        <v>20</v>
      </c>
      <c r="T1328" s="11" t="s">
        <v>28</v>
      </c>
      <c r="U1328" s="11" t="s">
        <v>22</v>
      </c>
      <c r="V1328" s="11" t="s">
        <v>22</v>
      </c>
      <c r="W1328" s="11" t="s">
        <v>23</v>
      </c>
      <c r="X1328" s="11" t="s">
        <v>24</v>
      </c>
      <c r="Y1328">
        <v>175</v>
      </c>
      <c r="Z1328" t="e">
        <f t="shared" si="44"/>
        <v>#REF!</v>
      </c>
    </row>
    <row r="1329" spans="1:26" x14ac:dyDescent="0.35">
      <c r="A1329" s="24" t="str">
        <f>+IF(B1329&lt;&gt;'Terminal Handling Charge'!$B$3,"",IF(COUNTIF(B:B,B1329)&gt;0,COUNTIF(B$3:B1329,B1329),""))</f>
        <v/>
      </c>
      <c r="B1329" s="24" t="str">
        <f t="shared" si="43"/>
        <v>Terminal Handling Charge - OriginMozambique</v>
      </c>
      <c r="C1329" s="24" t="s">
        <v>694</v>
      </c>
      <c r="D1329" s="24" t="s">
        <v>746</v>
      </c>
      <c r="E1329" s="1" t="s">
        <v>35</v>
      </c>
      <c r="F1329" s="12" t="s">
        <v>755</v>
      </c>
      <c r="G1329" s="13">
        <v>44866</v>
      </c>
      <c r="H1329" s="11" t="s">
        <v>83</v>
      </c>
      <c r="I1329" s="11" t="s">
        <v>84</v>
      </c>
      <c r="J1329" s="11" t="s">
        <v>694</v>
      </c>
      <c r="K1329" s="11" t="s">
        <v>19</v>
      </c>
      <c r="L1329" s="11" t="s">
        <v>19</v>
      </c>
      <c r="M1329" s="11" t="s">
        <v>19</v>
      </c>
      <c r="N1329" s="11" t="s">
        <v>19</v>
      </c>
      <c r="O1329" s="11" t="s">
        <v>18</v>
      </c>
      <c r="P1329" s="11" t="s">
        <v>18</v>
      </c>
      <c r="Q1329" s="11" t="s">
        <v>18</v>
      </c>
      <c r="R1329" s="11" t="s">
        <v>38</v>
      </c>
      <c r="S1329" s="20">
        <v>40</v>
      </c>
      <c r="T1329" s="11" t="s">
        <v>28</v>
      </c>
      <c r="U1329" s="11" t="s">
        <v>22</v>
      </c>
      <c r="V1329" s="11" t="s">
        <v>22</v>
      </c>
      <c r="W1329" s="11" t="s">
        <v>23</v>
      </c>
      <c r="X1329" s="11" t="s">
        <v>24</v>
      </c>
      <c r="Y1329">
        <v>240</v>
      </c>
      <c r="Z1329" t="e">
        <f t="shared" si="44"/>
        <v>#REF!</v>
      </c>
    </row>
    <row r="1330" spans="1:26" ht="29" x14ac:dyDescent="0.35">
      <c r="A1330" s="24" t="str">
        <f>+IF(B1330&lt;&gt;'Terminal Handling Charge'!$B$3,"",IF(COUNTIF(B:B,B1330)&gt;0,COUNTIF(B$3:B1330,B1330),""))</f>
        <v/>
      </c>
      <c r="B1330" s="24" t="str">
        <f t="shared" si="43"/>
        <v>Terminal Handling Charge - OriginGuatemala</v>
      </c>
      <c r="C1330" s="24" t="s">
        <v>723</v>
      </c>
      <c r="D1330" s="24" t="s">
        <v>746</v>
      </c>
      <c r="E1330" s="1" t="s">
        <v>207</v>
      </c>
      <c r="F1330" s="12" t="s">
        <v>757</v>
      </c>
      <c r="G1330" s="13">
        <v>44866</v>
      </c>
      <c r="H1330" s="11" t="s">
        <v>223</v>
      </c>
      <c r="I1330" s="11" t="s">
        <v>224</v>
      </c>
      <c r="J1330" s="11" t="s">
        <v>723</v>
      </c>
      <c r="K1330" s="11" t="s">
        <v>19</v>
      </c>
      <c r="L1330" s="11" t="s">
        <v>19</v>
      </c>
      <c r="M1330" s="11" t="s">
        <v>19</v>
      </c>
      <c r="N1330" s="11" t="s">
        <v>19</v>
      </c>
      <c r="O1330" s="11" t="s">
        <v>18</v>
      </c>
      <c r="P1330" s="11" t="s">
        <v>18</v>
      </c>
      <c r="Q1330" s="11" t="s">
        <v>18</v>
      </c>
      <c r="R1330" s="11" t="s">
        <v>78</v>
      </c>
      <c r="S1330" s="20" t="s">
        <v>78</v>
      </c>
      <c r="T1330" s="11" t="s">
        <v>32</v>
      </c>
      <c r="U1330" s="11" t="s">
        <v>22</v>
      </c>
      <c r="V1330" s="11" t="s">
        <v>22</v>
      </c>
      <c r="W1330" s="11" t="s">
        <v>23</v>
      </c>
      <c r="X1330" s="11" t="s">
        <v>24</v>
      </c>
      <c r="Y1330">
        <v>220</v>
      </c>
      <c r="Z1330" t="e">
        <f t="shared" si="44"/>
        <v>#REF!</v>
      </c>
    </row>
    <row r="1331" spans="1:26" x14ac:dyDescent="0.35">
      <c r="A1331" s="24" t="str">
        <f>+IF(B1331&lt;&gt;'Terminal Handling Charge'!$B$3,"",IF(COUNTIF(B:B,B1331)&gt;0,COUNTIF(B$3:B1331,B1331),""))</f>
        <v/>
      </c>
      <c r="B1331" s="24" t="str">
        <f t="shared" si="43"/>
        <v>Terminal Handling Charge - OriginCosta Rica</v>
      </c>
      <c r="C1331" s="24" t="s">
        <v>701</v>
      </c>
      <c r="D1331" s="24" t="s">
        <v>746</v>
      </c>
      <c r="E1331" s="1" t="s">
        <v>101</v>
      </c>
      <c r="F1331" s="12" t="s">
        <v>757</v>
      </c>
      <c r="G1331" s="13">
        <v>44866</v>
      </c>
      <c r="H1331" s="11" t="s">
        <v>130</v>
      </c>
      <c r="I1331" s="11" t="s">
        <v>131</v>
      </c>
      <c r="J1331" s="11" t="s">
        <v>701</v>
      </c>
      <c r="K1331" s="11" t="s">
        <v>19</v>
      </c>
      <c r="L1331" s="11" t="s">
        <v>19</v>
      </c>
      <c r="M1331" s="11" t="s">
        <v>19</v>
      </c>
      <c r="N1331" s="11" t="s">
        <v>19</v>
      </c>
      <c r="O1331" s="11" t="s">
        <v>18</v>
      </c>
      <c r="P1331" s="11" t="s">
        <v>18</v>
      </c>
      <c r="Q1331" s="11" t="s">
        <v>18</v>
      </c>
      <c r="R1331" s="11" t="s">
        <v>30</v>
      </c>
      <c r="S1331" s="20" t="s">
        <v>30</v>
      </c>
      <c r="T1331" s="11" t="s">
        <v>21</v>
      </c>
      <c r="U1331" s="11" t="s">
        <v>22</v>
      </c>
      <c r="V1331" s="11" t="s">
        <v>22</v>
      </c>
      <c r="W1331" s="11" t="s">
        <v>23</v>
      </c>
      <c r="X1331" s="11" t="s">
        <v>24</v>
      </c>
      <c r="Y1331">
        <v>430</v>
      </c>
      <c r="Z1331" t="e">
        <f t="shared" si="44"/>
        <v>#REF!</v>
      </c>
    </row>
    <row r="1332" spans="1:26" x14ac:dyDescent="0.35">
      <c r="A1332" s="24" t="str">
        <f>+IF(B1332&lt;&gt;'Terminal Handling Charge'!$B$3,"",IF(COUNTIF(B:B,B1332)&gt;0,COUNTIF(B$3:B1332,B1332),""))</f>
        <v/>
      </c>
      <c r="B1332" s="24" t="str">
        <f t="shared" si="43"/>
        <v>Terminal Handling Charge - OriginCosta Rica</v>
      </c>
      <c r="C1332" s="24" t="s">
        <v>701</v>
      </c>
      <c r="D1332" s="24" t="s">
        <v>746</v>
      </c>
      <c r="E1332" s="1" t="s">
        <v>101</v>
      </c>
      <c r="F1332" s="12" t="s">
        <v>757</v>
      </c>
      <c r="G1332" s="13">
        <v>44866</v>
      </c>
      <c r="H1332" s="11" t="s">
        <v>130</v>
      </c>
      <c r="I1332" s="11" t="s">
        <v>131</v>
      </c>
      <c r="J1332" s="11" t="s">
        <v>701</v>
      </c>
      <c r="K1332" s="11" t="s">
        <v>19</v>
      </c>
      <c r="L1332" s="11" t="s">
        <v>19</v>
      </c>
      <c r="M1332" s="11" t="s">
        <v>19</v>
      </c>
      <c r="N1332" s="11" t="s">
        <v>19</v>
      </c>
      <c r="O1332" s="11" t="s">
        <v>18</v>
      </c>
      <c r="P1332" s="11" t="s">
        <v>18</v>
      </c>
      <c r="Q1332" s="11" t="s">
        <v>18</v>
      </c>
      <c r="R1332" s="11" t="s">
        <v>27</v>
      </c>
      <c r="S1332" s="20" t="s">
        <v>27</v>
      </c>
      <c r="T1332" s="11" t="s">
        <v>28</v>
      </c>
      <c r="U1332" s="11" t="s">
        <v>22</v>
      </c>
      <c r="V1332" s="11" t="s">
        <v>22</v>
      </c>
      <c r="W1332" s="11" t="s">
        <v>23</v>
      </c>
      <c r="X1332" s="11" t="s">
        <v>24</v>
      </c>
      <c r="Y1332">
        <v>625</v>
      </c>
      <c r="Z1332" t="e">
        <f t="shared" si="44"/>
        <v>#REF!</v>
      </c>
    </row>
    <row r="1333" spans="1:26" x14ac:dyDescent="0.35">
      <c r="A1333" s="24">
        <f>+IF(B1333&lt;&gt;'Terminal Handling Charge'!$B$3,"",IF(COUNTIF(B:B,B1333)&gt;0,COUNTIF(B$3:B1333,B1333),""))</f>
        <v>17</v>
      </c>
      <c r="B1333" s="24" t="str">
        <f t="shared" si="43"/>
        <v>Terminal Handling Charge - OriginArgentina</v>
      </c>
      <c r="C1333" s="24" t="s">
        <v>697</v>
      </c>
      <c r="D1333" s="24" t="s">
        <v>746</v>
      </c>
      <c r="E1333" s="1" t="s">
        <v>55</v>
      </c>
      <c r="F1333" s="12" t="s">
        <v>757</v>
      </c>
      <c r="G1333" s="13">
        <v>44866</v>
      </c>
      <c r="H1333" s="11" t="s">
        <v>189</v>
      </c>
      <c r="I1333" s="11" t="s">
        <v>190</v>
      </c>
      <c r="J1333" s="11" t="s">
        <v>697</v>
      </c>
      <c r="K1333" s="11" t="s">
        <v>19</v>
      </c>
      <c r="L1333" s="11" t="s">
        <v>19</v>
      </c>
      <c r="M1333" s="11" t="s">
        <v>19</v>
      </c>
      <c r="N1333" s="11" t="s">
        <v>19</v>
      </c>
      <c r="O1333" s="11" t="s">
        <v>18</v>
      </c>
      <c r="P1333" s="11" t="s">
        <v>18</v>
      </c>
      <c r="Q1333" s="11" t="s">
        <v>18</v>
      </c>
      <c r="R1333" s="11" t="s">
        <v>40</v>
      </c>
      <c r="S1333" s="20">
        <v>20</v>
      </c>
      <c r="T1333" s="11" t="s">
        <v>21</v>
      </c>
      <c r="U1333" s="11" t="s">
        <v>22</v>
      </c>
      <c r="V1333" s="11" t="s">
        <v>22</v>
      </c>
      <c r="W1333" s="11" t="s">
        <v>23</v>
      </c>
      <c r="X1333" s="11" t="s">
        <v>24</v>
      </c>
      <c r="Y1333">
        <v>460</v>
      </c>
      <c r="Z1333" t="e">
        <f t="shared" si="44"/>
        <v>#REF!</v>
      </c>
    </row>
    <row r="1334" spans="1:26" x14ac:dyDescent="0.35">
      <c r="A1334" s="24">
        <f>+IF(B1334&lt;&gt;'Terminal Handling Charge'!$B$3,"",IF(COUNTIF(B:B,B1334)&gt;0,COUNTIF(B$3:B1334,B1334),""))</f>
        <v>18</v>
      </c>
      <c r="B1334" s="24" t="str">
        <f t="shared" si="43"/>
        <v>Terminal Handling Charge - OriginArgentina</v>
      </c>
      <c r="C1334" s="24" t="s">
        <v>697</v>
      </c>
      <c r="D1334" s="24" t="s">
        <v>746</v>
      </c>
      <c r="E1334" s="1" t="s">
        <v>55</v>
      </c>
      <c r="F1334" s="12" t="s">
        <v>757</v>
      </c>
      <c r="G1334" s="13">
        <v>44866</v>
      </c>
      <c r="H1334" s="11" t="s">
        <v>189</v>
      </c>
      <c r="I1334" s="11" t="s">
        <v>190</v>
      </c>
      <c r="J1334" s="11" t="s">
        <v>697</v>
      </c>
      <c r="K1334" s="11" t="s">
        <v>19</v>
      </c>
      <c r="L1334" s="11" t="s">
        <v>19</v>
      </c>
      <c r="M1334" s="11" t="s">
        <v>19</v>
      </c>
      <c r="N1334" s="11" t="s">
        <v>19</v>
      </c>
      <c r="O1334" s="11" t="s">
        <v>18</v>
      </c>
      <c r="P1334" s="11" t="s">
        <v>18</v>
      </c>
      <c r="Q1334" s="11" t="s">
        <v>18</v>
      </c>
      <c r="R1334" s="11" t="s">
        <v>20</v>
      </c>
      <c r="S1334" s="20">
        <v>40</v>
      </c>
      <c r="T1334" s="11" t="s">
        <v>21</v>
      </c>
      <c r="U1334" s="11" t="s">
        <v>22</v>
      </c>
      <c r="V1334" s="11" t="s">
        <v>22</v>
      </c>
      <c r="W1334" s="11" t="s">
        <v>23</v>
      </c>
      <c r="X1334" s="11" t="s">
        <v>24</v>
      </c>
      <c r="Y1334">
        <v>460</v>
      </c>
      <c r="Z1334" t="e">
        <f t="shared" si="44"/>
        <v>#REF!</v>
      </c>
    </row>
    <row r="1335" spans="1:26" x14ac:dyDescent="0.35">
      <c r="A1335" s="24">
        <f>+IF(B1335&lt;&gt;'Terminal Handling Charge'!$B$3,"",IF(COUNTIF(B:B,B1335)&gt;0,COUNTIF(B$3:B1335,B1335),""))</f>
        <v>19</v>
      </c>
      <c r="B1335" s="24" t="str">
        <f t="shared" si="43"/>
        <v>Terminal Handling Charge - OriginArgentina</v>
      </c>
      <c r="C1335" s="24" t="s">
        <v>697</v>
      </c>
      <c r="D1335" s="24" t="s">
        <v>746</v>
      </c>
      <c r="E1335" s="1" t="s">
        <v>55</v>
      </c>
      <c r="F1335" s="12" t="s">
        <v>757</v>
      </c>
      <c r="G1335" s="13">
        <v>44866</v>
      </c>
      <c r="H1335" s="11" t="s">
        <v>189</v>
      </c>
      <c r="I1335" s="11" t="s">
        <v>190</v>
      </c>
      <c r="J1335" s="11" t="s">
        <v>697</v>
      </c>
      <c r="K1335" s="11" t="s">
        <v>19</v>
      </c>
      <c r="L1335" s="11" t="s">
        <v>19</v>
      </c>
      <c r="M1335" s="11" t="s">
        <v>19</v>
      </c>
      <c r="N1335" s="11" t="s">
        <v>19</v>
      </c>
      <c r="O1335" s="11" t="s">
        <v>18</v>
      </c>
      <c r="P1335" s="11" t="s">
        <v>18</v>
      </c>
      <c r="Q1335" s="11" t="s">
        <v>18</v>
      </c>
      <c r="R1335" s="11" t="s">
        <v>65</v>
      </c>
      <c r="S1335" s="20">
        <v>45</v>
      </c>
      <c r="T1335" s="11" t="s">
        <v>21</v>
      </c>
      <c r="U1335" s="11" t="s">
        <v>22</v>
      </c>
      <c r="V1335" s="11" t="s">
        <v>22</v>
      </c>
      <c r="W1335" s="11" t="s">
        <v>23</v>
      </c>
      <c r="X1335" s="11" t="s">
        <v>24</v>
      </c>
      <c r="Y1335">
        <v>460</v>
      </c>
      <c r="Z1335" t="e">
        <f t="shared" si="44"/>
        <v>#REF!</v>
      </c>
    </row>
    <row r="1336" spans="1:26" x14ac:dyDescent="0.35">
      <c r="A1336" s="24">
        <f>+IF(B1336&lt;&gt;'Terminal Handling Charge'!$B$3,"",IF(COUNTIF(B:B,B1336)&gt;0,COUNTIF(B$3:B1336,B1336),""))</f>
        <v>20</v>
      </c>
      <c r="B1336" s="24" t="str">
        <f t="shared" si="43"/>
        <v>Terminal Handling Charge - OriginArgentina</v>
      </c>
      <c r="C1336" s="24" t="s">
        <v>697</v>
      </c>
      <c r="D1336" s="24" t="s">
        <v>746</v>
      </c>
      <c r="E1336" s="1" t="s">
        <v>55</v>
      </c>
      <c r="F1336" s="12" t="s">
        <v>757</v>
      </c>
      <c r="G1336" s="13">
        <v>44866</v>
      </c>
      <c r="H1336" s="11" t="s">
        <v>189</v>
      </c>
      <c r="I1336" s="11" t="s">
        <v>190</v>
      </c>
      <c r="J1336" s="11" t="s">
        <v>697</v>
      </c>
      <c r="K1336" s="11" t="s">
        <v>19</v>
      </c>
      <c r="L1336" s="11" t="s">
        <v>19</v>
      </c>
      <c r="M1336" s="11" t="s">
        <v>19</v>
      </c>
      <c r="N1336" s="11" t="s">
        <v>19</v>
      </c>
      <c r="O1336" s="11" t="s">
        <v>18</v>
      </c>
      <c r="P1336" s="11" t="s">
        <v>18</v>
      </c>
      <c r="Q1336" s="11" t="s">
        <v>18</v>
      </c>
      <c r="R1336" s="11" t="s">
        <v>27</v>
      </c>
      <c r="S1336" s="20" t="s">
        <v>27</v>
      </c>
      <c r="T1336" s="11" t="s">
        <v>28</v>
      </c>
      <c r="U1336" s="11" t="s">
        <v>22</v>
      </c>
      <c r="V1336" s="11" t="s">
        <v>22</v>
      </c>
      <c r="W1336" s="11" t="s">
        <v>23</v>
      </c>
      <c r="X1336" s="11" t="s">
        <v>24</v>
      </c>
      <c r="Y1336">
        <v>575</v>
      </c>
      <c r="Z1336" t="e">
        <f t="shared" si="44"/>
        <v>#REF!</v>
      </c>
    </row>
    <row r="1337" spans="1:26" ht="29" x14ac:dyDescent="0.35">
      <c r="A1337" s="24" t="str">
        <f>+IF(B1337&lt;&gt;'Terminal Handling Charge'!$B$3,"",IF(COUNTIF(B:B,B1337)&gt;0,COUNTIF(B$3:B1337,B1337),""))</f>
        <v/>
      </c>
      <c r="B1337" s="24" t="str">
        <f t="shared" si="43"/>
        <v>Terminal Handling Charge - OriginCosta Rica</v>
      </c>
      <c r="C1337" s="24" t="s">
        <v>701</v>
      </c>
      <c r="D1337" s="24" t="s">
        <v>746</v>
      </c>
      <c r="E1337" s="1" t="s">
        <v>101</v>
      </c>
      <c r="F1337" s="12" t="s">
        <v>757</v>
      </c>
      <c r="G1337" s="13">
        <v>44866</v>
      </c>
      <c r="H1337" s="11" t="s">
        <v>151</v>
      </c>
      <c r="I1337" s="11" t="s">
        <v>152</v>
      </c>
      <c r="J1337" s="11" t="s">
        <v>701</v>
      </c>
      <c r="K1337" s="11" t="s">
        <v>19</v>
      </c>
      <c r="L1337" s="11" t="s">
        <v>19</v>
      </c>
      <c r="M1337" s="11" t="s">
        <v>19</v>
      </c>
      <c r="N1337" s="11" t="s">
        <v>19</v>
      </c>
      <c r="O1337" s="11" t="s">
        <v>18</v>
      </c>
      <c r="P1337" s="11" t="s">
        <v>18</v>
      </c>
      <c r="Q1337" s="11" t="s">
        <v>18</v>
      </c>
      <c r="R1337" s="11" t="s">
        <v>78</v>
      </c>
      <c r="S1337" s="20" t="s">
        <v>78</v>
      </c>
      <c r="T1337" s="11" t="s">
        <v>32</v>
      </c>
      <c r="U1337" s="11" t="s">
        <v>22</v>
      </c>
      <c r="V1337" s="11" t="s">
        <v>22</v>
      </c>
      <c r="W1337" s="11" t="s">
        <v>23</v>
      </c>
      <c r="X1337" s="11" t="s">
        <v>24</v>
      </c>
      <c r="Y1337">
        <v>210</v>
      </c>
      <c r="Z1337" t="e">
        <f t="shared" si="44"/>
        <v>#REF!</v>
      </c>
    </row>
    <row r="1338" spans="1:26" x14ac:dyDescent="0.35">
      <c r="A1338" s="24">
        <f>+IF(B1338&lt;&gt;'Terminal Handling Charge'!$B$3,"",IF(COUNTIF(B:B,B1338)&gt;0,COUNTIF(B$3:B1338,B1338),""))</f>
        <v>21</v>
      </c>
      <c r="B1338" s="24" t="str">
        <f t="shared" si="43"/>
        <v>Terminal Handling Charge - OriginArgentina</v>
      </c>
      <c r="C1338" s="24" t="s">
        <v>697</v>
      </c>
      <c r="D1338" s="24" t="s">
        <v>746</v>
      </c>
      <c r="E1338" s="1" t="s">
        <v>55</v>
      </c>
      <c r="F1338" s="12" t="s">
        <v>757</v>
      </c>
      <c r="G1338" s="13">
        <v>44866</v>
      </c>
      <c r="H1338" s="11" t="s">
        <v>250</v>
      </c>
      <c r="I1338" s="11" t="s">
        <v>251</v>
      </c>
      <c r="J1338" s="11" t="s">
        <v>697</v>
      </c>
      <c r="K1338" s="11" t="s">
        <v>19</v>
      </c>
      <c r="L1338" s="11" t="s">
        <v>19</v>
      </c>
      <c r="M1338" s="11" t="s">
        <v>19</v>
      </c>
      <c r="N1338" s="11" t="s">
        <v>19</v>
      </c>
      <c r="O1338" s="11" t="s">
        <v>18</v>
      </c>
      <c r="P1338" s="11" t="s">
        <v>18</v>
      </c>
      <c r="Q1338" s="11" t="s">
        <v>18</v>
      </c>
      <c r="R1338" s="11" t="s">
        <v>40</v>
      </c>
      <c r="S1338" s="20">
        <v>20</v>
      </c>
      <c r="T1338" s="11" t="s">
        <v>21</v>
      </c>
      <c r="U1338" s="11" t="s">
        <v>22</v>
      </c>
      <c r="V1338" s="11" t="s">
        <v>22</v>
      </c>
      <c r="W1338" s="11" t="s">
        <v>23</v>
      </c>
      <c r="X1338" s="11" t="s">
        <v>24</v>
      </c>
      <c r="Y1338">
        <v>460</v>
      </c>
      <c r="Z1338" t="e">
        <f t="shared" si="44"/>
        <v>#REF!</v>
      </c>
    </row>
    <row r="1339" spans="1:26" x14ac:dyDescent="0.35">
      <c r="A1339" s="24">
        <f>+IF(B1339&lt;&gt;'Terminal Handling Charge'!$B$3,"",IF(COUNTIF(B:B,B1339)&gt;0,COUNTIF(B$3:B1339,B1339),""))</f>
        <v>22</v>
      </c>
      <c r="B1339" s="24" t="str">
        <f t="shared" si="43"/>
        <v>Terminal Handling Charge - OriginArgentina</v>
      </c>
      <c r="C1339" s="24" t="s">
        <v>697</v>
      </c>
      <c r="D1339" s="24" t="s">
        <v>746</v>
      </c>
      <c r="E1339" s="1" t="s">
        <v>55</v>
      </c>
      <c r="F1339" s="12" t="s">
        <v>757</v>
      </c>
      <c r="G1339" s="13">
        <v>44866</v>
      </c>
      <c r="H1339" s="11" t="s">
        <v>250</v>
      </c>
      <c r="I1339" s="11" t="s">
        <v>251</v>
      </c>
      <c r="J1339" s="11" t="s">
        <v>697</v>
      </c>
      <c r="K1339" s="11" t="s">
        <v>19</v>
      </c>
      <c r="L1339" s="11" t="s">
        <v>19</v>
      </c>
      <c r="M1339" s="11" t="s">
        <v>19</v>
      </c>
      <c r="N1339" s="11" t="s">
        <v>19</v>
      </c>
      <c r="O1339" s="11" t="s">
        <v>18</v>
      </c>
      <c r="P1339" s="11" t="s">
        <v>18</v>
      </c>
      <c r="Q1339" s="11" t="s">
        <v>18</v>
      </c>
      <c r="R1339" s="11" t="s">
        <v>20</v>
      </c>
      <c r="S1339" s="20">
        <v>40</v>
      </c>
      <c r="T1339" s="11" t="s">
        <v>21</v>
      </c>
      <c r="U1339" s="11" t="s">
        <v>22</v>
      </c>
      <c r="V1339" s="11" t="s">
        <v>22</v>
      </c>
      <c r="W1339" s="11" t="s">
        <v>23</v>
      </c>
      <c r="X1339" s="11" t="s">
        <v>24</v>
      </c>
      <c r="Y1339">
        <v>460</v>
      </c>
      <c r="Z1339" t="e">
        <f t="shared" si="44"/>
        <v>#REF!</v>
      </c>
    </row>
    <row r="1340" spans="1:26" x14ac:dyDescent="0.35">
      <c r="A1340" s="24">
        <f>+IF(B1340&lt;&gt;'Terminal Handling Charge'!$B$3,"",IF(COUNTIF(B:B,B1340)&gt;0,COUNTIF(B$3:B1340,B1340),""))</f>
        <v>23</v>
      </c>
      <c r="B1340" s="24" t="str">
        <f t="shared" si="43"/>
        <v>Terminal Handling Charge - OriginArgentina</v>
      </c>
      <c r="C1340" s="24" t="s">
        <v>697</v>
      </c>
      <c r="D1340" s="24" t="s">
        <v>746</v>
      </c>
      <c r="E1340" s="1" t="s">
        <v>55</v>
      </c>
      <c r="F1340" s="12" t="s">
        <v>757</v>
      </c>
      <c r="G1340" s="13">
        <v>44866</v>
      </c>
      <c r="H1340" s="11" t="s">
        <v>250</v>
      </c>
      <c r="I1340" s="11" t="s">
        <v>251</v>
      </c>
      <c r="J1340" s="11" t="s">
        <v>697</v>
      </c>
      <c r="K1340" s="11" t="s">
        <v>19</v>
      </c>
      <c r="L1340" s="11" t="s">
        <v>19</v>
      </c>
      <c r="M1340" s="11" t="s">
        <v>19</v>
      </c>
      <c r="N1340" s="11" t="s">
        <v>19</v>
      </c>
      <c r="O1340" s="11" t="s">
        <v>18</v>
      </c>
      <c r="P1340" s="11" t="s">
        <v>18</v>
      </c>
      <c r="Q1340" s="11" t="s">
        <v>18</v>
      </c>
      <c r="R1340" s="11" t="s">
        <v>65</v>
      </c>
      <c r="S1340" s="20">
        <v>45</v>
      </c>
      <c r="T1340" s="11" t="s">
        <v>21</v>
      </c>
      <c r="U1340" s="11" t="s">
        <v>22</v>
      </c>
      <c r="V1340" s="11" t="s">
        <v>22</v>
      </c>
      <c r="W1340" s="11" t="s">
        <v>23</v>
      </c>
      <c r="X1340" s="11" t="s">
        <v>24</v>
      </c>
      <c r="Y1340">
        <v>460</v>
      </c>
      <c r="Z1340" t="e">
        <f t="shared" si="44"/>
        <v>#REF!</v>
      </c>
    </row>
    <row r="1341" spans="1:26" x14ac:dyDescent="0.35">
      <c r="A1341" s="24">
        <f>+IF(B1341&lt;&gt;'Terminal Handling Charge'!$B$3,"",IF(COUNTIF(B:B,B1341)&gt;0,COUNTIF(B$3:B1341,B1341),""))</f>
        <v>24</v>
      </c>
      <c r="B1341" s="24" t="str">
        <f t="shared" si="43"/>
        <v>Terminal Handling Charge - OriginArgentina</v>
      </c>
      <c r="C1341" s="24" t="s">
        <v>697</v>
      </c>
      <c r="D1341" s="24" t="s">
        <v>746</v>
      </c>
      <c r="E1341" s="1" t="s">
        <v>55</v>
      </c>
      <c r="F1341" s="12" t="s">
        <v>757</v>
      </c>
      <c r="G1341" s="13">
        <v>44866</v>
      </c>
      <c r="H1341" s="11" t="s">
        <v>250</v>
      </c>
      <c r="I1341" s="11" t="s">
        <v>251</v>
      </c>
      <c r="J1341" s="11" t="s">
        <v>697</v>
      </c>
      <c r="K1341" s="11" t="s">
        <v>19</v>
      </c>
      <c r="L1341" s="11" t="s">
        <v>19</v>
      </c>
      <c r="M1341" s="11" t="s">
        <v>19</v>
      </c>
      <c r="N1341" s="11" t="s">
        <v>19</v>
      </c>
      <c r="O1341" s="11" t="s">
        <v>18</v>
      </c>
      <c r="P1341" s="11" t="s">
        <v>18</v>
      </c>
      <c r="Q1341" s="11" t="s">
        <v>18</v>
      </c>
      <c r="R1341" s="11" t="s">
        <v>27</v>
      </c>
      <c r="S1341" s="20" t="s">
        <v>27</v>
      </c>
      <c r="T1341" s="11" t="s">
        <v>28</v>
      </c>
      <c r="U1341" s="11" t="s">
        <v>22</v>
      </c>
      <c r="V1341" s="11" t="s">
        <v>22</v>
      </c>
      <c r="W1341" s="11" t="s">
        <v>23</v>
      </c>
      <c r="X1341" s="11" t="s">
        <v>24</v>
      </c>
      <c r="Y1341">
        <v>575</v>
      </c>
      <c r="Z1341" t="e">
        <f t="shared" si="44"/>
        <v>#REF!</v>
      </c>
    </row>
    <row r="1342" spans="1:26" ht="29" x14ac:dyDescent="0.35">
      <c r="A1342" s="24" t="str">
        <f>+IF(B1342&lt;&gt;'Terminal Handling Charge'!$B$3,"",IF(COUNTIF(B:B,B1342)&gt;0,COUNTIF(B$3:B1342,B1342),""))</f>
        <v/>
      </c>
      <c r="B1342" s="24" t="str">
        <f t="shared" si="43"/>
        <v>Terminal Handling Charge - OriginHonduras</v>
      </c>
      <c r="C1342" s="24" t="s">
        <v>726</v>
      </c>
      <c r="D1342" s="24" t="s">
        <v>746</v>
      </c>
      <c r="E1342" s="1" t="s">
        <v>207</v>
      </c>
      <c r="F1342" s="12" t="s">
        <v>757</v>
      </c>
      <c r="G1342" s="13">
        <v>44866</v>
      </c>
      <c r="H1342" s="11" t="s">
        <v>240</v>
      </c>
      <c r="I1342" s="11" t="s">
        <v>241</v>
      </c>
      <c r="J1342" s="11" t="s">
        <v>726</v>
      </c>
      <c r="K1342" s="11" t="s">
        <v>19</v>
      </c>
      <c r="L1342" s="11" t="s">
        <v>19</v>
      </c>
      <c r="M1342" s="11" t="s">
        <v>19</v>
      </c>
      <c r="N1342" s="11" t="s">
        <v>19</v>
      </c>
      <c r="O1342" s="11" t="s">
        <v>18</v>
      </c>
      <c r="P1342" s="11" t="s">
        <v>18</v>
      </c>
      <c r="Q1342" s="11" t="s">
        <v>18</v>
      </c>
      <c r="R1342" s="11" t="s">
        <v>78</v>
      </c>
      <c r="S1342" s="20" t="s">
        <v>78</v>
      </c>
      <c r="T1342" s="11" t="s">
        <v>32</v>
      </c>
      <c r="U1342" s="11" t="s">
        <v>22</v>
      </c>
      <c r="V1342" s="11" t="s">
        <v>22</v>
      </c>
      <c r="W1342" s="11" t="s">
        <v>23</v>
      </c>
      <c r="X1342" s="11" t="s">
        <v>24</v>
      </c>
      <c r="Y1342">
        <v>270</v>
      </c>
      <c r="Z1342" t="e">
        <f t="shared" si="44"/>
        <v>#REF!</v>
      </c>
    </row>
    <row r="1343" spans="1:26" x14ac:dyDescent="0.35">
      <c r="A1343" s="24" t="str">
        <f>+IF(B1343&lt;&gt;'Terminal Handling Charge'!$B$3,"",IF(COUNTIF(B:B,B1343)&gt;0,COUNTIF(B$3:B1343,B1343),""))</f>
        <v/>
      </c>
      <c r="B1343" s="24" t="str">
        <f t="shared" si="43"/>
        <v>Terminal Handling Charge - OriginHonduras</v>
      </c>
      <c r="C1343" s="24" t="s">
        <v>726</v>
      </c>
      <c r="D1343" s="24" t="s">
        <v>746</v>
      </c>
      <c r="E1343" s="1" t="s">
        <v>207</v>
      </c>
      <c r="F1343" s="12" t="s">
        <v>757</v>
      </c>
      <c r="G1343" s="13">
        <v>44866</v>
      </c>
      <c r="H1343" s="11" t="s">
        <v>240</v>
      </c>
      <c r="I1343" s="11" t="s">
        <v>241</v>
      </c>
      <c r="J1343" s="11" t="s">
        <v>726</v>
      </c>
      <c r="K1343" s="11" t="s">
        <v>19</v>
      </c>
      <c r="L1343" s="11" t="s">
        <v>19</v>
      </c>
      <c r="M1343" s="11" t="s">
        <v>19</v>
      </c>
      <c r="N1343" s="11" t="s">
        <v>19</v>
      </c>
      <c r="O1343" s="11" t="s">
        <v>18</v>
      </c>
      <c r="P1343" s="11" t="s">
        <v>18</v>
      </c>
      <c r="Q1343" s="11" t="s">
        <v>18</v>
      </c>
      <c r="R1343" s="11" t="s">
        <v>27</v>
      </c>
      <c r="S1343" s="20" t="s">
        <v>27</v>
      </c>
      <c r="T1343" s="11" t="s">
        <v>28</v>
      </c>
      <c r="U1343" s="11" t="s">
        <v>22</v>
      </c>
      <c r="V1343" s="11" t="s">
        <v>22</v>
      </c>
      <c r="W1343" s="11" t="s">
        <v>23</v>
      </c>
      <c r="X1343" s="11" t="s">
        <v>24</v>
      </c>
      <c r="Y1343">
        <v>270</v>
      </c>
      <c r="Z1343" t="e">
        <f t="shared" si="44"/>
        <v>#REF!</v>
      </c>
    </row>
    <row r="1344" spans="1:26" x14ac:dyDescent="0.35">
      <c r="A1344" s="24" t="str">
        <f>+IF(B1344&lt;&gt;'Terminal Handling Charge'!$B$3,"",IF(COUNTIF(B:B,B1344)&gt;0,COUNTIF(B$3:B1344,B1344),""))</f>
        <v/>
      </c>
      <c r="B1344" s="24" t="str">
        <f t="shared" si="43"/>
        <v>Terminal Handling Charge - OriginCosta Rica</v>
      </c>
      <c r="C1344" s="24" t="s">
        <v>701</v>
      </c>
      <c r="D1344" s="24" t="s">
        <v>746</v>
      </c>
      <c r="E1344" s="1" t="s">
        <v>101</v>
      </c>
      <c r="F1344" s="12" t="s">
        <v>757</v>
      </c>
      <c r="G1344" s="13">
        <v>44866</v>
      </c>
      <c r="H1344" s="11" t="s">
        <v>138</v>
      </c>
      <c r="I1344" s="11" t="s">
        <v>139</v>
      </c>
      <c r="J1344" s="11" t="s">
        <v>701</v>
      </c>
      <c r="K1344" s="11" t="s">
        <v>19</v>
      </c>
      <c r="L1344" s="11" t="s">
        <v>19</v>
      </c>
      <c r="M1344" s="11" t="s">
        <v>19</v>
      </c>
      <c r="N1344" s="11" t="s">
        <v>19</v>
      </c>
      <c r="O1344" s="11" t="s">
        <v>18</v>
      </c>
      <c r="P1344" s="11" t="s">
        <v>18</v>
      </c>
      <c r="Q1344" s="11" t="s">
        <v>18</v>
      </c>
      <c r="R1344" s="11" t="s">
        <v>30</v>
      </c>
      <c r="S1344" s="20" t="s">
        <v>30</v>
      </c>
      <c r="T1344" s="11" t="s">
        <v>21</v>
      </c>
      <c r="U1344" s="11" t="s">
        <v>22</v>
      </c>
      <c r="V1344" s="11" t="s">
        <v>22</v>
      </c>
      <c r="W1344" s="11" t="s">
        <v>23</v>
      </c>
      <c r="X1344" s="11" t="s">
        <v>24</v>
      </c>
      <c r="Y1344">
        <v>210</v>
      </c>
      <c r="Z1344" t="e">
        <f t="shared" si="44"/>
        <v>#REF!</v>
      </c>
    </row>
    <row r="1345" spans="1:26" x14ac:dyDescent="0.35">
      <c r="A1345" s="24" t="str">
        <f>+IF(B1345&lt;&gt;'Terminal Handling Charge'!$B$3,"",IF(COUNTIF(B:B,B1345)&gt;0,COUNTIF(B$3:B1345,B1345),""))</f>
        <v/>
      </c>
      <c r="B1345" s="24" t="str">
        <f t="shared" si="43"/>
        <v>Terminal Handling Charge - OriginCosta Rica</v>
      </c>
      <c r="C1345" s="24" t="s">
        <v>701</v>
      </c>
      <c r="D1345" s="24" t="s">
        <v>746</v>
      </c>
      <c r="E1345" s="1" t="s">
        <v>101</v>
      </c>
      <c r="F1345" s="12" t="s">
        <v>757</v>
      </c>
      <c r="G1345" s="13">
        <v>44866</v>
      </c>
      <c r="H1345" s="11" t="s">
        <v>138</v>
      </c>
      <c r="I1345" s="11" t="s">
        <v>139</v>
      </c>
      <c r="J1345" s="11" t="s">
        <v>701</v>
      </c>
      <c r="K1345" s="11" t="s">
        <v>19</v>
      </c>
      <c r="L1345" s="11" t="s">
        <v>19</v>
      </c>
      <c r="M1345" s="11" t="s">
        <v>19</v>
      </c>
      <c r="N1345" s="11" t="s">
        <v>19</v>
      </c>
      <c r="O1345" s="11" t="s">
        <v>18</v>
      </c>
      <c r="P1345" s="11" t="s">
        <v>18</v>
      </c>
      <c r="Q1345" s="11" t="s">
        <v>18</v>
      </c>
      <c r="R1345" s="11" t="s">
        <v>27</v>
      </c>
      <c r="S1345" s="20" t="s">
        <v>27</v>
      </c>
      <c r="T1345" s="11" t="s">
        <v>28</v>
      </c>
      <c r="U1345" s="11" t="s">
        <v>22</v>
      </c>
      <c r="V1345" s="11" t="s">
        <v>22</v>
      </c>
      <c r="W1345" s="11" t="s">
        <v>23</v>
      </c>
      <c r="X1345" s="11" t="s">
        <v>24</v>
      </c>
      <c r="Y1345">
        <v>250</v>
      </c>
      <c r="Z1345" t="e">
        <f t="shared" si="44"/>
        <v>#REF!</v>
      </c>
    </row>
    <row r="1346" spans="1:26" ht="29" x14ac:dyDescent="0.35">
      <c r="A1346" s="24" t="str">
        <f>+IF(B1346&lt;&gt;'Terminal Handling Charge'!$B$3,"",IF(COUNTIF(B:B,B1346)&gt;0,COUNTIF(B$3:B1346,B1346),""))</f>
        <v/>
      </c>
      <c r="B1346" s="24" t="str">
        <f t="shared" si="43"/>
        <v>Terminal Handling Charge - OriginGuatemala</v>
      </c>
      <c r="C1346" s="24" t="s">
        <v>723</v>
      </c>
      <c r="D1346" s="24" t="s">
        <v>746</v>
      </c>
      <c r="E1346" s="1" t="s">
        <v>207</v>
      </c>
      <c r="F1346" s="12" t="s">
        <v>757</v>
      </c>
      <c r="G1346" s="13">
        <v>44866</v>
      </c>
      <c r="H1346" s="11" t="s">
        <v>232</v>
      </c>
      <c r="I1346" s="11" t="s">
        <v>233</v>
      </c>
      <c r="J1346" s="11" t="s">
        <v>723</v>
      </c>
      <c r="K1346" s="11" t="s">
        <v>19</v>
      </c>
      <c r="L1346" s="11" t="s">
        <v>19</v>
      </c>
      <c r="M1346" s="11" t="s">
        <v>19</v>
      </c>
      <c r="N1346" s="11" t="s">
        <v>19</v>
      </c>
      <c r="O1346" s="11" t="s">
        <v>18</v>
      </c>
      <c r="P1346" s="11" t="s">
        <v>18</v>
      </c>
      <c r="Q1346" s="11" t="s">
        <v>18</v>
      </c>
      <c r="R1346" s="11" t="s">
        <v>78</v>
      </c>
      <c r="S1346" s="20" t="s">
        <v>78</v>
      </c>
      <c r="T1346" s="11" t="s">
        <v>32</v>
      </c>
      <c r="U1346" s="11" t="s">
        <v>22</v>
      </c>
      <c r="V1346" s="11" t="s">
        <v>22</v>
      </c>
      <c r="W1346" s="11" t="s">
        <v>23</v>
      </c>
      <c r="X1346" s="11" t="s">
        <v>24</v>
      </c>
      <c r="Y1346">
        <v>220</v>
      </c>
      <c r="Z1346" t="e">
        <f t="shared" si="44"/>
        <v>#REF!</v>
      </c>
    </row>
    <row r="1347" spans="1:26" x14ac:dyDescent="0.35">
      <c r="A1347" s="24" t="str">
        <f>+IF(B1347&lt;&gt;'Terminal Handling Charge'!$B$3,"",IF(COUNTIF(B:B,B1347)&gt;0,COUNTIF(B$3:B1347,B1347),""))</f>
        <v/>
      </c>
      <c r="B1347" s="24" t="str">
        <f t="shared" si="43"/>
        <v>Terminal Handling Charge - OriginGeorgia</v>
      </c>
      <c r="C1347" s="24" t="s">
        <v>671</v>
      </c>
      <c r="D1347" s="24" t="s">
        <v>746</v>
      </c>
      <c r="E1347" s="1" t="s">
        <v>17</v>
      </c>
      <c r="F1347" s="12" t="s">
        <v>31</v>
      </c>
      <c r="G1347" s="13">
        <v>44866</v>
      </c>
      <c r="H1347" s="11" t="s">
        <v>164</v>
      </c>
      <c r="I1347" s="11" t="s">
        <v>165</v>
      </c>
      <c r="J1347" s="11" t="s">
        <v>671</v>
      </c>
      <c r="K1347" s="11" t="s">
        <v>19</v>
      </c>
      <c r="L1347" s="11" t="s">
        <v>19</v>
      </c>
      <c r="M1347" s="11" t="s">
        <v>19</v>
      </c>
      <c r="N1347" s="11" t="s">
        <v>19</v>
      </c>
      <c r="O1347" s="11" t="s">
        <v>18</v>
      </c>
      <c r="P1347" s="11" t="s">
        <v>18</v>
      </c>
      <c r="Q1347" s="11" t="s">
        <v>18</v>
      </c>
      <c r="R1347" s="11" t="s">
        <v>762</v>
      </c>
      <c r="S1347" s="20">
        <v>20</v>
      </c>
      <c r="T1347" s="11" t="s">
        <v>34</v>
      </c>
      <c r="U1347" s="11" t="s">
        <v>22</v>
      </c>
      <c r="V1347" s="11" t="s">
        <v>22</v>
      </c>
      <c r="W1347" s="11" t="s">
        <v>23</v>
      </c>
      <c r="X1347" s="11" t="s">
        <v>24</v>
      </c>
      <c r="Y1347">
        <v>518</v>
      </c>
      <c r="Z1347" t="e">
        <f t="shared" si="44"/>
        <v>#REF!</v>
      </c>
    </row>
    <row r="1348" spans="1:26" x14ac:dyDescent="0.35">
      <c r="A1348" s="24" t="str">
        <f>+IF(B1348&lt;&gt;'Terminal Handling Charge'!$B$3,"",IF(COUNTIF(B:B,B1348)&gt;0,COUNTIF(B$3:B1348,B1348),""))</f>
        <v/>
      </c>
      <c r="B1348" s="24" t="str">
        <f t="shared" si="43"/>
        <v>Terminal Handling Charge - OriginGeorgia</v>
      </c>
      <c r="C1348" s="24" t="s">
        <v>671</v>
      </c>
      <c r="D1348" s="24" t="s">
        <v>746</v>
      </c>
      <c r="E1348" s="1" t="s">
        <v>17</v>
      </c>
      <c r="F1348" s="12" t="s">
        <v>31</v>
      </c>
      <c r="G1348" s="13">
        <v>44866</v>
      </c>
      <c r="H1348" s="11" t="s">
        <v>164</v>
      </c>
      <c r="I1348" s="11" t="s">
        <v>165</v>
      </c>
      <c r="J1348" s="11" t="s">
        <v>671</v>
      </c>
      <c r="K1348" s="11" t="s">
        <v>19</v>
      </c>
      <c r="L1348" s="11" t="s">
        <v>19</v>
      </c>
      <c r="M1348" s="11" t="s">
        <v>19</v>
      </c>
      <c r="N1348" s="11" t="s">
        <v>19</v>
      </c>
      <c r="O1348" s="11" t="s">
        <v>18</v>
      </c>
      <c r="P1348" s="11" t="s">
        <v>18</v>
      </c>
      <c r="Q1348" s="11" t="s">
        <v>18</v>
      </c>
      <c r="R1348" s="11" t="s">
        <v>40</v>
      </c>
      <c r="S1348" s="20">
        <v>20</v>
      </c>
      <c r="T1348" s="11" t="s">
        <v>34</v>
      </c>
      <c r="U1348" s="11" t="s">
        <v>22</v>
      </c>
      <c r="V1348" s="11" t="s">
        <v>22</v>
      </c>
      <c r="W1348" s="11" t="s">
        <v>23</v>
      </c>
      <c r="X1348" s="11" t="s">
        <v>24</v>
      </c>
      <c r="Y1348">
        <v>345</v>
      </c>
      <c r="Z1348" t="e">
        <f t="shared" si="44"/>
        <v>#REF!</v>
      </c>
    </row>
    <row r="1349" spans="1:26" x14ac:dyDescent="0.35">
      <c r="A1349" s="24" t="str">
        <f>+IF(B1349&lt;&gt;'Terminal Handling Charge'!$B$3,"",IF(COUNTIF(B:B,B1349)&gt;0,COUNTIF(B$3:B1349,B1349),""))</f>
        <v/>
      </c>
      <c r="B1349" s="24" t="str">
        <f t="shared" si="43"/>
        <v>Terminal Handling Charge - OriginGeorgia</v>
      </c>
      <c r="C1349" s="24" t="s">
        <v>671</v>
      </c>
      <c r="D1349" s="24" t="s">
        <v>746</v>
      </c>
      <c r="E1349" s="1" t="s">
        <v>17</v>
      </c>
      <c r="F1349" s="12" t="s">
        <v>31</v>
      </c>
      <c r="G1349" s="13">
        <v>44866</v>
      </c>
      <c r="H1349" s="11" t="s">
        <v>164</v>
      </c>
      <c r="I1349" s="11" t="s">
        <v>165</v>
      </c>
      <c r="J1349" s="11" t="s">
        <v>671</v>
      </c>
      <c r="K1349" s="11" t="s">
        <v>19</v>
      </c>
      <c r="L1349" s="11" t="s">
        <v>19</v>
      </c>
      <c r="M1349" s="11" t="s">
        <v>19</v>
      </c>
      <c r="N1349" s="11" t="s">
        <v>19</v>
      </c>
      <c r="O1349" s="11" t="s">
        <v>18</v>
      </c>
      <c r="P1349" s="11" t="s">
        <v>18</v>
      </c>
      <c r="Q1349" s="11" t="s">
        <v>18</v>
      </c>
      <c r="R1349" s="11" t="s">
        <v>38</v>
      </c>
      <c r="S1349" s="20">
        <v>40</v>
      </c>
      <c r="T1349" s="11" t="s">
        <v>34</v>
      </c>
      <c r="U1349" s="11" t="s">
        <v>22</v>
      </c>
      <c r="V1349" s="11" t="s">
        <v>22</v>
      </c>
      <c r="W1349" s="11" t="s">
        <v>23</v>
      </c>
      <c r="X1349" s="11" t="s">
        <v>24</v>
      </c>
      <c r="Y1349">
        <v>598</v>
      </c>
      <c r="Z1349" t="e">
        <f t="shared" si="44"/>
        <v>#REF!</v>
      </c>
    </row>
    <row r="1350" spans="1:26" x14ac:dyDescent="0.35">
      <c r="A1350" s="24" t="str">
        <f>+IF(B1350&lt;&gt;'Terminal Handling Charge'!$B$3,"",IF(COUNTIF(B:B,B1350)&gt;0,COUNTIF(B$3:B1350,B1350),""))</f>
        <v/>
      </c>
      <c r="B1350" s="24" t="str">
        <f t="shared" si="43"/>
        <v>Terminal Handling Charge - OriginGeorgia</v>
      </c>
      <c r="C1350" s="24" t="s">
        <v>671</v>
      </c>
      <c r="D1350" s="24" t="s">
        <v>746</v>
      </c>
      <c r="E1350" s="1" t="s">
        <v>17</v>
      </c>
      <c r="F1350" s="12" t="s">
        <v>31</v>
      </c>
      <c r="G1350" s="13">
        <v>44866</v>
      </c>
      <c r="H1350" s="11" t="s">
        <v>164</v>
      </c>
      <c r="I1350" s="11" t="s">
        <v>165</v>
      </c>
      <c r="J1350" s="11" t="s">
        <v>671</v>
      </c>
      <c r="K1350" s="11" t="s">
        <v>19</v>
      </c>
      <c r="L1350" s="11" t="s">
        <v>19</v>
      </c>
      <c r="M1350" s="11" t="s">
        <v>19</v>
      </c>
      <c r="N1350" s="11" t="s">
        <v>19</v>
      </c>
      <c r="O1350" s="11" t="s">
        <v>18</v>
      </c>
      <c r="P1350" s="11" t="s">
        <v>18</v>
      </c>
      <c r="Q1350" s="11" t="s">
        <v>18</v>
      </c>
      <c r="R1350" s="11" t="s">
        <v>20</v>
      </c>
      <c r="S1350" s="20">
        <v>40</v>
      </c>
      <c r="T1350" s="11" t="s">
        <v>34</v>
      </c>
      <c r="U1350" s="11" t="s">
        <v>22</v>
      </c>
      <c r="V1350" s="11" t="s">
        <v>22</v>
      </c>
      <c r="W1350" s="11" t="s">
        <v>23</v>
      </c>
      <c r="X1350" s="11" t="s">
        <v>24</v>
      </c>
      <c r="Y1350">
        <v>403</v>
      </c>
      <c r="Z1350" t="e">
        <f t="shared" si="44"/>
        <v>#REF!</v>
      </c>
    </row>
    <row r="1351" spans="1:26" x14ac:dyDescent="0.35">
      <c r="A1351" s="24" t="str">
        <f>+IF(B1351&lt;&gt;'Terminal Handling Charge'!$B$3,"",IF(COUNTIF(B:B,B1351)&gt;0,COUNTIF(B$3:B1351,B1351),""))</f>
        <v/>
      </c>
      <c r="B1351" s="24" t="str">
        <f t="shared" si="43"/>
        <v>Terminal Handling Charge - OriginGeorgia</v>
      </c>
      <c r="C1351" s="24" t="s">
        <v>671</v>
      </c>
      <c r="D1351" s="24" t="s">
        <v>746</v>
      </c>
      <c r="E1351" s="1" t="s">
        <v>17</v>
      </c>
      <c r="F1351" s="12" t="s">
        <v>31</v>
      </c>
      <c r="G1351" s="13">
        <v>44866</v>
      </c>
      <c r="H1351" s="11" t="s">
        <v>164</v>
      </c>
      <c r="I1351" s="11" t="s">
        <v>165</v>
      </c>
      <c r="J1351" s="11" t="s">
        <v>671</v>
      </c>
      <c r="K1351" s="11" t="s">
        <v>19</v>
      </c>
      <c r="L1351" s="11" t="s">
        <v>19</v>
      </c>
      <c r="M1351" s="11" t="s">
        <v>19</v>
      </c>
      <c r="N1351" s="11" t="s">
        <v>19</v>
      </c>
      <c r="O1351" s="11" t="s">
        <v>18</v>
      </c>
      <c r="P1351" s="11" t="s">
        <v>18</v>
      </c>
      <c r="Q1351" s="11" t="s">
        <v>18</v>
      </c>
      <c r="R1351" s="11" t="s">
        <v>65</v>
      </c>
      <c r="S1351" s="20">
        <v>45</v>
      </c>
      <c r="T1351" s="11" t="s">
        <v>34</v>
      </c>
      <c r="U1351" s="11" t="s">
        <v>22</v>
      </c>
      <c r="V1351" s="11" t="s">
        <v>22</v>
      </c>
      <c r="W1351" s="11" t="s">
        <v>23</v>
      </c>
      <c r="X1351" s="11" t="s">
        <v>24</v>
      </c>
      <c r="Y1351">
        <v>403</v>
      </c>
      <c r="Z1351" t="e">
        <f t="shared" si="44"/>
        <v>#REF!</v>
      </c>
    </row>
    <row r="1352" spans="1:26" x14ac:dyDescent="0.35">
      <c r="A1352" s="24" t="str">
        <f>+IF(B1352&lt;&gt;'Terminal Handling Charge'!$B$3,"",IF(COUNTIF(B:B,B1352)&gt;0,COUNTIF(B$3:B1352,B1352),""))</f>
        <v/>
      </c>
      <c r="B1352" s="24" t="str">
        <f t="shared" si="43"/>
        <v>Terminal Handling Charge - OriginGeorgia</v>
      </c>
      <c r="C1352" s="24" t="s">
        <v>671</v>
      </c>
      <c r="D1352" s="24" t="s">
        <v>746</v>
      </c>
      <c r="E1352" s="1" t="s">
        <v>17</v>
      </c>
      <c r="F1352" s="12" t="s">
        <v>31</v>
      </c>
      <c r="G1352" s="13">
        <v>44866</v>
      </c>
      <c r="H1352" s="11" t="s">
        <v>164</v>
      </c>
      <c r="I1352" s="11" t="s">
        <v>165</v>
      </c>
      <c r="J1352" s="11" t="s">
        <v>671</v>
      </c>
      <c r="K1352" s="11" t="s">
        <v>19</v>
      </c>
      <c r="L1352" s="11" t="s">
        <v>19</v>
      </c>
      <c r="M1352" s="11" t="s">
        <v>19</v>
      </c>
      <c r="N1352" s="11" t="s">
        <v>19</v>
      </c>
      <c r="O1352" s="11" t="s">
        <v>18</v>
      </c>
      <c r="P1352" s="11" t="s">
        <v>18</v>
      </c>
      <c r="Q1352" s="11" t="s">
        <v>18</v>
      </c>
      <c r="R1352" s="11" t="s">
        <v>40</v>
      </c>
      <c r="S1352" s="20">
        <v>20</v>
      </c>
      <c r="T1352" s="11" t="s">
        <v>21</v>
      </c>
      <c r="U1352" s="11" t="s">
        <v>22</v>
      </c>
      <c r="V1352" s="11" t="s">
        <v>22</v>
      </c>
      <c r="W1352" s="11" t="s">
        <v>23</v>
      </c>
      <c r="X1352" s="11" t="s">
        <v>24</v>
      </c>
      <c r="Y1352">
        <v>311</v>
      </c>
      <c r="Z1352" t="e">
        <f t="shared" si="44"/>
        <v>#REF!</v>
      </c>
    </row>
    <row r="1353" spans="1:26" x14ac:dyDescent="0.35">
      <c r="A1353" s="24" t="str">
        <f>+IF(B1353&lt;&gt;'Terminal Handling Charge'!$B$3,"",IF(COUNTIF(B:B,B1353)&gt;0,COUNTIF(B$3:B1353,B1353),""))</f>
        <v/>
      </c>
      <c r="B1353" s="24" t="str">
        <f t="shared" ref="B1353:B1416" si="45">D1353&amp;C1353</f>
        <v>Terminal Handling Charge - OriginGeorgia</v>
      </c>
      <c r="C1353" s="24" t="s">
        <v>671</v>
      </c>
      <c r="D1353" s="24" t="s">
        <v>746</v>
      </c>
      <c r="E1353" s="1" t="s">
        <v>17</v>
      </c>
      <c r="F1353" s="12" t="s">
        <v>31</v>
      </c>
      <c r="G1353" s="13">
        <v>44866</v>
      </c>
      <c r="H1353" s="11" t="s">
        <v>164</v>
      </c>
      <c r="I1353" s="11" t="s">
        <v>165</v>
      </c>
      <c r="J1353" s="11" t="s">
        <v>671</v>
      </c>
      <c r="K1353" s="11" t="s">
        <v>19</v>
      </c>
      <c r="L1353" s="11" t="s">
        <v>19</v>
      </c>
      <c r="M1353" s="11" t="s">
        <v>19</v>
      </c>
      <c r="N1353" s="11" t="s">
        <v>19</v>
      </c>
      <c r="O1353" s="11" t="s">
        <v>18</v>
      </c>
      <c r="P1353" s="11" t="s">
        <v>18</v>
      </c>
      <c r="Q1353" s="11" t="s">
        <v>18</v>
      </c>
      <c r="R1353" s="11" t="s">
        <v>20</v>
      </c>
      <c r="S1353" s="20">
        <v>40</v>
      </c>
      <c r="T1353" s="11" t="s">
        <v>21</v>
      </c>
      <c r="U1353" s="11" t="s">
        <v>22</v>
      </c>
      <c r="V1353" s="11" t="s">
        <v>22</v>
      </c>
      <c r="W1353" s="11" t="s">
        <v>23</v>
      </c>
      <c r="X1353" s="11" t="s">
        <v>24</v>
      </c>
      <c r="Y1353">
        <v>357</v>
      </c>
      <c r="Z1353" t="e">
        <f t="shared" ref="Z1353:Z1416" si="46">Z1352+1</f>
        <v>#REF!</v>
      </c>
    </row>
    <row r="1354" spans="1:26" x14ac:dyDescent="0.35">
      <c r="A1354" s="24" t="str">
        <f>+IF(B1354&lt;&gt;'Terminal Handling Charge'!$B$3,"",IF(COUNTIF(B:B,B1354)&gt;0,COUNTIF(B$3:B1354,B1354),""))</f>
        <v/>
      </c>
      <c r="B1354" s="24" t="str">
        <f t="shared" si="45"/>
        <v>Terminal Handling Charge - OriginGeorgia</v>
      </c>
      <c r="C1354" s="24" t="s">
        <v>671</v>
      </c>
      <c r="D1354" s="24" t="s">
        <v>746</v>
      </c>
      <c r="E1354" s="1" t="s">
        <v>17</v>
      </c>
      <c r="F1354" s="12" t="s">
        <v>31</v>
      </c>
      <c r="G1354" s="13">
        <v>44866</v>
      </c>
      <c r="H1354" s="11" t="s">
        <v>164</v>
      </c>
      <c r="I1354" s="11" t="s">
        <v>165</v>
      </c>
      <c r="J1354" s="11" t="s">
        <v>671</v>
      </c>
      <c r="K1354" s="11" t="s">
        <v>19</v>
      </c>
      <c r="L1354" s="11" t="s">
        <v>19</v>
      </c>
      <c r="M1354" s="11" t="s">
        <v>19</v>
      </c>
      <c r="N1354" s="11" t="s">
        <v>19</v>
      </c>
      <c r="O1354" s="11" t="s">
        <v>18</v>
      </c>
      <c r="P1354" s="11" t="s">
        <v>18</v>
      </c>
      <c r="Q1354" s="11" t="s">
        <v>18</v>
      </c>
      <c r="R1354" s="11" t="s">
        <v>65</v>
      </c>
      <c r="S1354" s="20">
        <v>45</v>
      </c>
      <c r="T1354" s="11" t="s">
        <v>21</v>
      </c>
      <c r="U1354" s="11" t="s">
        <v>22</v>
      </c>
      <c r="V1354" s="11" t="s">
        <v>22</v>
      </c>
      <c r="W1354" s="11" t="s">
        <v>23</v>
      </c>
      <c r="X1354" s="11" t="s">
        <v>24</v>
      </c>
      <c r="Y1354">
        <v>357</v>
      </c>
      <c r="Z1354" t="e">
        <f t="shared" si="46"/>
        <v>#REF!</v>
      </c>
    </row>
    <row r="1355" spans="1:26" x14ac:dyDescent="0.35">
      <c r="A1355" s="24" t="str">
        <f>+IF(B1355&lt;&gt;'Terminal Handling Charge'!$B$3,"",IF(COUNTIF(B:B,B1355)&gt;0,COUNTIF(B$3:B1355,B1355),""))</f>
        <v/>
      </c>
      <c r="B1355" s="24" t="str">
        <f t="shared" si="45"/>
        <v>Terminal Handling Charge - OriginGeorgia</v>
      </c>
      <c r="C1355" s="24" t="s">
        <v>671</v>
      </c>
      <c r="D1355" s="24" t="s">
        <v>746</v>
      </c>
      <c r="E1355" s="1" t="s">
        <v>17</v>
      </c>
      <c r="F1355" s="12" t="s">
        <v>31</v>
      </c>
      <c r="G1355" s="13">
        <v>44866</v>
      </c>
      <c r="H1355" s="11" t="s">
        <v>164</v>
      </c>
      <c r="I1355" s="11" t="s">
        <v>165</v>
      </c>
      <c r="J1355" s="11" t="s">
        <v>671</v>
      </c>
      <c r="K1355" s="11" t="s">
        <v>19</v>
      </c>
      <c r="L1355" s="11" t="s">
        <v>19</v>
      </c>
      <c r="M1355" s="11" t="s">
        <v>19</v>
      </c>
      <c r="N1355" s="11" t="s">
        <v>19</v>
      </c>
      <c r="O1355" s="11" t="s">
        <v>18</v>
      </c>
      <c r="P1355" s="11" t="s">
        <v>18</v>
      </c>
      <c r="Q1355" s="11" t="s">
        <v>18</v>
      </c>
      <c r="R1355" s="11" t="s">
        <v>762</v>
      </c>
      <c r="S1355" s="20">
        <v>20</v>
      </c>
      <c r="T1355" s="11" t="s">
        <v>28</v>
      </c>
      <c r="U1355" s="11" t="s">
        <v>22</v>
      </c>
      <c r="V1355" s="11" t="s">
        <v>22</v>
      </c>
      <c r="W1355" s="11" t="s">
        <v>23</v>
      </c>
      <c r="X1355" s="11" t="s">
        <v>24</v>
      </c>
      <c r="Y1355">
        <v>518</v>
      </c>
      <c r="Z1355" t="e">
        <f t="shared" si="46"/>
        <v>#REF!</v>
      </c>
    </row>
    <row r="1356" spans="1:26" x14ac:dyDescent="0.35">
      <c r="A1356" s="24" t="str">
        <f>+IF(B1356&lt;&gt;'Terminal Handling Charge'!$B$3,"",IF(COUNTIF(B:B,B1356)&gt;0,COUNTIF(B$3:B1356,B1356),""))</f>
        <v/>
      </c>
      <c r="B1356" s="24" t="str">
        <f t="shared" si="45"/>
        <v>Terminal Handling Charge - OriginGeorgia</v>
      </c>
      <c r="C1356" s="24" t="s">
        <v>671</v>
      </c>
      <c r="D1356" s="24" t="s">
        <v>746</v>
      </c>
      <c r="E1356" s="1" t="s">
        <v>17</v>
      </c>
      <c r="F1356" s="12" t="s">
        <v>31</v>
      </c>
      <c r="G1356" s="13">
        <v>44866</v>
      </c>
      <c r="H1356" s="11" t="s">
        <v>164</v>
      </c>
      <c r="I1356" s="11" t="s">
        <v>165</v>
      </c>
      <c r="J1356" s="11" t="s">
        <v>671</v>
      </c>
      <c r="K1356" s="11" t="s">
        <v>19</v>
      </c>
      <c r="L1356" s="11" t="s">
        <v>19</v>
      </c>
      <c r="M1356" s="11" t="s">
        <v>19</v>
      </c>
      <c r="N1356" s="11" t="s">
        <v>19</v>
      </c>
      <c r="O1356" s="11" t="s">
        <v>18</v>
      </c>
      <c r="P1356" s="11" t="s">
        <v>18</v>
      </c>
      <c r="Q1356" s="11" t="s">
        <v>18</v>
      </c>
      <c r="R1356" s="11" t="s">
        <v>38</v>
      </c>
      <c r="S1356" s="20">
        <v>40</v>
      </c>
      <c r="T1356" s="11" t="s">
        <v>28</v>
      </c>
      <c r="U1356" s="11" t="s">
        <v>22</v>
      </c>
      <c r="V1356" s="11" t="s">
        <v>22</v>
      </c>
      <c r="W1356" s="11" t="s">
        <v>23</v>
      </c>
      <c r="X1356" s="11" t="s">
        <v>24</v>
      </c>
      <c r="Y1356">
        <v>598</v>
      </c>
      <c r="Z1356" t="e">
        <f t="shared" si="46"/>
        <v>#REF!</v>
      </c>
    </row>
    <row r="1357" spans="1:26" x14ac:dyDescent="0.35">
      <c r="A1357" s="24" t="str">
        <f>+IF(B1357&lt;&gt;'Terminal Handling Charge'!$B$3,"",IF(COUNTIF(B:B,B1357)&gt;0,COUNTIF(B$3:B1357,B1357),""))</f>
        <v/>
      </c>
      <c r="B1357" s="24" t="str">
        <f t="shared" si="45"/>
        <v>Terminal Handling Charge - OriginPortugal</v>
      </c>
      <c r="C1357" s="24" t="s">
        <v>585</v>
      </c>
      <c r="D1357" s="24" t="s">
        <v>746</v>
      </c>
      <c r="E1357" s="1" t="s">
        <v>753</v>
      </c>
      <c r="F1357" s="12" t="s">
        <v>31</v>
      </c>
      <c r="G1357" s="13">
        <v>44866</v>
      </c>
      <c r="H1357" s="11" t="s">
        <v>148</v>
      </c>
      <c r="I1357" s="11" t="s">
        <v>585</v>
      </c>
      <c r="J1357" s="11" t="s">
        <v>585</v>
      </c>
      <c r="K1357" s="11" t="s">
        <v>19</v>
      </c>
      <c r="L1357" s="11" t="s">
        <v>19</v>
      </c>
      <c r="M1357" s="11" t="s">
        <v>19</v>
      </c>
      <c r="N1357" s="11" t="s">
        <v>19</v>
      </c>
      <c r="O1357" s="11" t="s">
        <v>18</v>
      </c>
      <c r="P1357" s="11" t="s">
        <v>18</v>
      </c>
      <c r="Q1357" s="11" t="s">
        <v>18</v>
      </c>
      <c r="R1357" s="11" t="s">
        <v>56</v>
      </c>
      <c r="S1357" s="20">
        <v>20</v>
      </c>
      <c r="T1357" s="11" t="s">
        <v>21</v>
      </c>
      <c r="U1357" s="11" t="s">
        <v>22</v>
      </c>
      <c r="V1357" s="11" t="s">
        <v>22</v>
      </c>
      <c r="W1357" s="11" t="s">
        <v>23</v>
      </c>
      <c r="X1357" s="11" t="s">
        <v>31</v>
      </c>
      <c r="Y1357">
        <v>250</v>
      </c>
      <c r="Z1357" t="e">
        <f t="shared" si="46"/>
        <v>#REF!</v>
      </c>
    </row>
    <row r="1358" spans="1:26" x14ac:dyDescent="0.35">
      <c r="A1358" s="24" t="str">
        <f>+IF(B1358&lt;&gt;'Terminal Handling Charge'!$B$3,"",IF(COUNTIF(B:B,B1358)&gt;0,COUNTIF(B$3:B1358,B1358),""))</f>
        <v/>
      </c>
      <c r="B1358" s="24" t="str">
        <f t="shared" si="45"/>
        <v>Terminal Handling Charge - OriginPortugal</v>
      </c>
      <c r="C1358" s="24" t="s">
        <v>585</v>
      </c>
      <c r="D1358" s="24" t="s">
        <v>746</v>
      </c>
      <c r="E1358" s="1" t="s">
        <v>753</v>
      </c>
      <c r="F1358" s="12" t="s">
        <v>31</v>
      </c>
      <c r="G1358" s="13">
        <v>44866</v>
      </c>
      <c r="H1358" s="11" t="s">
        <v>148</v>
      </c>
      <c r="I1358" s="11" t="s">
        <v>585</v>
      </c>
      <c r="J1358" s="11" t="s">
        <v>585</v>
      </c>
      <c r="K1358" s="11" t="s">
        <v>19</v>
      </c>
      <c r="L1358" s="11" t="s">
        <v>19</v>
      </c>
      <c r="M1358" s="11" t="s">
        <v>19</v>
      </c>
      <c r="N1358" s="11" t="s">
        <v>19</v>
      </c>
      <c r="O1358" s="11" t="s">
        <v>18</v>
      </c>
      <c r="P1358" s="11" t="s">
        <v>18</v>
      </c>
      <c r="Q1358" s="11" t="s">
        <v>18</v>
      </c>
      <c r="R1358" s="11" t="s">
        <v>30</v>
      </c>
      <c r="S1358" s="20" t="s">
        <v>30</v>
      </c>
      <c r="T1358" s="11" t="s">
        <v>21</v>
      </c>
      <c r="U1358" s="11" t="s">
        <v>22</v>
      </c>
      <c r="V1358" s="11" t="s">
        <v>22</v>
      </c>
      <c r="W1358" s="11" t="s">
        <v>23</v>
      </c>
      <c r="X1358" s="11" t="s">
        <v>31</v>
      </c>
      <c r="Y1358">
        <v>215</v>
      </c>
      <c r="Z1358" t="e">
        <f t="shared" si="46"/>
        <v>#REF!</v>
      </c>
    </row>
    <row r="1359" spans="1:26" x14ac:dyDescent="0.35">
      <c r="A1359" s="24" t="str">
        <f>+IF(B1359&lt;&gt;'Terminal Handling Charge'!$B$3,"",IF(COUNTIF(B:B,B1359)&gt;0,COUNTIF(B$3:B1359,B1359),""))</f>
        <v/>
      </c>
      <c r="B1359" s="24" t="str">
        <f t="shared" si="45"/>
        <v>Terminal Handling Charge - OriginPortugal</v>
      </c>
      <c r="C1359" s="24" t="s">
        <v>585</v>
      </c>
      <c r="D1359" s="24" t="s">
        <v>746</v>
      </c>
      <c r="E1359" s="1" t="s">
        <v>753</v>
      </c>
      <c r="F1359" s="12" t="s">
        <v>31</v>
      </c>
      <c r="G1359" s="13">
        <v>44866</v>
      </c>
      <c r="H1359" s="11" t="s">
        <v>148</v>
      </c>
      <c r="I1359" s="11" t="s">
        <v>585</v>
      </c>
      <c r="J1359" s="11" t="s">
        <v>585</v>
      </c>
      <c r="K1359" s="11" t="s">
        <v>19</v>
      </c>
      <c r="L1359" s="11" t="s">
        <v>19</v>
      </c>
      <c r="M1359" s="11" t="s">
        <v>19</v>
      </c>
      <c r="N1359" s="11" t="s">
        <v>19</v>
      </c>
      <c r="O1359" s="11" t="s">
        <v>18</v>
      </c>
      <c r="P1359" s="11" t="s">
        <v>18</v>
      </c>
      <c r="Q1359" s="11" t="s">
        <v>18</v>
      </c>
      <c r="R1359" s="11" t="s">
        <v>27</v>
      </c>
      <c r="S1359" s="20" t="s">
        <v>27</v>
      </c>
      <c r="T1359" s="11" t="s">
        <v>28</v>
      </c>
      <c r="U1359" s="11" t="s">
        <v>22</v>
      </c>
      <c r="V1359" s="11" t="s">
        <v>22</v>
      </c>
      <c r="W1359" s="11" t="s">
        <v>23</v>
      </c>
      <c r="X1359" s="11" t="s">
        <v>31</v>
      </c>
      <c r="Y1359">
        <v>270</v>
      </c>
      <c r="Z1359" t="e">
        <f t="shared" si="46"/>
        <v>#REF!</v>
      </c>
    </row>
    <row r="1360" spans="1:26" x14ac:dyDescent="0.35">
      <c r="A1360" s="24" t="str">
        <f>+IF(B1360&lt;&gt;'Terminal Handling Charge'!$B$3,"",IF(COUNTIF(B:B,B1360)&gt;0,COUNTIF(B$3:B1360,B1360),""))</f>
        <v/>
      </c>
      <c r="B1360" s="24" t="str">
        <f t="shared" si="45"/>
        <v>Terminal Handling Charge - OriginPortugal</v>
      </c>
      <c r="C1360" s="24" t="s">
        <v>585</v>
      </c>
      <c r="D1360" s="24" t="s">
        <v>746</v>
      </c>
      <c r="E1360" s="1" t="s">
        <v>753</v>
      </c>
      <c r="F1360" s="12" t="s">
        <v>31</v>
      </c>
      <c r="G1360" s="13">
        <v>44866</v>
      </c>
      <c r="H1360" s="11" t="s">
        <v>148</v>
      </c>
      <c r="I1360" s="11" t="s">
        <v>585</v>
      </c>
      <c r="J1360" s="11" t="s">
        <v>585</v>
      </c>
      <c r="K1360" s="11" t="s">
        <v>19</v>
      </c>
      <c r="L1360" s="11" t="s">
        <v>19</v>
      </c>
      <c r="M1360" s="11" t="s">
        <v>19</v>
      </c>
      <c r="N1360" s="11" t="s">
        <v>19</v>
      </c>
      <c r="O1360" s="11" t="s">
        <v>18</v>
      </c>
      <c r="P1360" s="11" t="s">
        <v>18</v>
      </c>
      <c r="Q1360" s="11" t="s">
        <v>18</v>
      </c>
      <c r="R1360" s="11" t="s">
        <v>61</v>
      </c>
      <c r="S1360" s="20">
        <v>20</v>
      </c>
      <c r="T1360" s="11" t="s">
        <v>738</v>
      </c>
      <c r="U1360" s="11" t="s">
        <v>22</v>
      </c>
      <c r="V1360" s="11" t="s">
        <v>22</v>
      </c>
      <c r="W1360" s="11" t="s">
        <v>23</v>
      </c>
      <c r="X1360" s="11" t="s">
        <v>31</v>
      </c>
      <c r="Y1360">
        <v>250</v>
      </c>
      <c r="Z1360" t="e">
        <f t="shared" si="46"/>
        <v>#REF!</v>
      </c>
    </row>
    <row r="1361" spans="1:26" x14ac:dyDescent="0.35">
      <c r="A1361" s="24" t="str">
        <f>+IF(B1361&lt;&gt;'Terminal Handling Charge'!$B$3,"",IF(COUNTIF(B:B,B1361)&gt;0,COUNTIF(B$3:B1361,B1361),""))</f>
        <v/>
      </c>
      <c r="B1361" s="24" t="str">
        <f t="shared" si="45"/>
        <v>Terminal Handling Charge - OriginPortugal</v>
      </c>
      <c r="C1361" s="24" t="s">
        <v>585</v>
      </c>
      <c r="D1361" s="24" t="s">
        <v>746</v>
      </c>
      <c r="E1361" s="1" t="s">
        <v>753</v>
      </c>
      <c r="F1361" s="12" t="s">
        <v>31</v>
      </c>
      <c r="G1361" s="13">
        <v>44866</v>
      </c>
      <c r="H1361" s="11" t="s">
        <v>148</v>
      </c>
      <c r="I1361" s="11" t="s">
        <v>585</v>
      </c>
      <c r="J1361" s="11" t="s">
        <v>585</v>
      </c>
      <c r="K1361" s="11" t="s">
        <v>19</v>
      </c>
      <c r="L1361" s="11" t="s">
        <v>19</v>
      </c>
      <c r="M1361" s="11" t="s">
        <v>19</v>
      </c>
      <c r="N1361" s="11" t="s">
        <v>19</v>
      </c>
      <c r="O1361" s="11" t="s">
        <v>18</v>
      </c>
      <c r="P1361" s="11" t="s">
        <v>18</v>
      </c>
      <c r="Q1361" s="11" t="s">
        <v>18</v>
      </c>
      <c r="R1361" s="11" t="s">
        <v>59</v>
      </c>
      <c r="S1361" s="20">
        <v>20</v>
      </c>
      <c r="T1361" s="11" t="s">
        <v>738</v>
      </c>
      <c r="U1361" s="11" t="s">
        <v>22</v>
      </c>
      <c r="V1361" s="11" t="s">
        <v>22</v>
      </c>
      <c r="W1361" s="11" t="s">
        <v>23</v>
      </c>
      <c r="X1361" s="11" t="s">
        <v>31</v>
      </c>
      <c r="Y1361">
        <v>250</v>
      </c>
      <c r="Z1361" t="e">
        <f t="shared" si="46"/>
        <v>#REF!</v>
      </c>
    </row>
    <row r="1362" spans="1:26" x14ac:dyDescent="0.35">
      <c r="A1362" s="24" t="str">
        <f>+IF(B1362&lt;&gt;'Terminal Handling Charge'!$B$3,"",IF(COUNTIF(B:B,B1362)&gt;0,COUNTIF(B$3:B1362,B1362),""))</f>
        <v/>
      </c>
      <c r="B1362" s="24" t="str">
        <f t="shared" si="45"/>
        <v>Terminal Handling Charge - OriginPortugal</v>
      </c>
      <c r="C1362" s="24" t="s">
        <v>585</v>
      </c>
      <c r="D1362" s="24" t="s">
        <v>746</v>
      </c>
      <c r="E1362" s="1" t="s">
        <v>753</v>
      </c>
      <c r="F1362" s="12" t="s">
        <v>31</v>
      </c>
      <c r="G1362" s="13">
        <v>44866</v>
      </c>
      <c r="H1362" s="11" t="s">
        <v>148</v>
      </c>
      <c r="I1362" s="11" t="s">
        <v>585</v>
      </c>
      <c r="J1362" s="11" t="s">
        <v>585</v>
      </c>
      <c r="K1362" s="11" t="s">
        <v>19</v>
      </c>
      <c r="L1362" s="11" t="s">
        <v>19</v>
      </c>
      <c r="M1362" s="11" t="s">
        <v>19</v>
      </c>
      <c r="N1362" s="11" t="s">
        <v>19</v>
      </c>
      <c r="O1362" s="11" t="s">
        <v>18</v>
      </c>
      <c r="P1362" s="11" t="s">
        <v>18</v>
      </c>
      <c r="Q1362" s="11" t="s">
        <v>18</v>
      </c>
      <c r="R1362" s="11" t="s">
        <v>63</v>
      </c>
      <c r="S1362" s="20">
        <v>20</v>
      </c>
      <c r="T1362" s="11" t="s">
        <v>738</v>
      </c>
      <c r="U1362" s="11" t="s">
        <v>22</v>
      </c>
      <c r="V1362" s="11" t="s">
        <v>22</v>
      </c>
      <c r="W1362" s="11" t="s">
        <v>23</v>
      </c>
      <c r="X1362" s="11" t="s">
        <v>31</v>
      </c>
      <c r="Y1362">
        <v>250</v>
      </c>
      <c r="Z1362" t="e">
        <f t="shared" si="46"/>
        <v>#REF!</v>
      </c>
    </row>
    <row r="1363" spans="1:26" x14ac:dyDescent="0.35">
      <c r="A1363" s="24" t="str">
        <f>+IF(B1363&lt;&gt;'Terminal Handling Charge'!$B$3,"",IF(COUNTIF(B:B,B1363)&gt;0,COUNTIF(B$3:B1363,B1363),""))</f>
        <v/>
      </c>
      <c r="B1363" s="24" t="str">
        <f t="shared" si="45"/>
        <v>Terminal Handling Charge - OriginPortugal</v>
      </c>
      <c r="C1363" s="24" t="s">
        <v>585</v>
      </c>
      <c r="D1363" s="24" t="s">
        <v>746</v>
      </c>
      <c r="E1363" s="1" t="s">
        <v>753</v>
      </c>
      <c r="F1363" s="12" t="s">
        <v>31</v>
      </c>
      <c r="G1363" s="13">
        <v>44866</v>
      </c>
      <c r="H1363" s="11" t="s">
        <v>148</v>
      </c>
      <c r="I1363" s="11" t="s">
        <v>585</v>
      </c>
      <c r="J1363" s="11" t="s">
        <v>585</v>
      </c>
      <c r="K1363" s="11" t="s">
        <v>19</v>
      </c>
      <c r="L1363" s="11" t="s">
        <v>19</v>
      </c>
      <c r="M1363" s="11" t="s">
        <v>19</v>
      </c>
      <c r="N1363" s="11" t="s">
        <v>19</v>
      </c>
      <c r="O1363" s="11" t="s">
        <v>18</v>
      </c>
      <c r="P1363" s="11" t="s">
        <v>18</v>
      </c>
      <c r="Q1363" s="11" t="s">
        <v>18</v>
      </c>
      <c r="R1363" s="11" t="s">
        <v>77</v>
      </c>
      <c r="S1363" s="20">
        <v>20</v>
      </c>
      <c r="T1363" s="11" t="s">
        <v>738</v>
      </c>
      <c r="U1363" s="11" t="s">
        <v>22</v>
      </c>
      <c r="V1363" s="11" t="s">
        <v>22</v>
      </c>
      <c r="W1363" s="11" t="s">
        <v>23</v>
      </c>
      <c r="X1363" s="11" t="s">
        <v>31</v>
      </c>
      <c r="Y1363">
        <v>250</v>
      </c>
      <c r="Z1363" t="e">
        <f t="shared" si="46"/>
        <v>#REF!</v>
      </c>
    </row>
    <row r="1364" spans="1:26" x14ac:dyDescent="0.35">
      <c r="A1364" s="24" t="str">
        <f>+IF(B1364&lt;&gt;'Terminal Handling Charge'!$B$3,"",IF(COUNTIF(B:B,B1364)&gt;0,COUNTIF(B$3:B1364,B1364),""))</f>
        <v/>
      </c>
      <c r="B1364" s="24" t="str">
        <f t="shared" si="45"/>
        <v>Terminal Handling Charge - OriginPortugal</v>
      </c>
      <c r="C1364" s="24" t="s">
        <v>585</v>
      </c>
      <c r="D1364" s="24" t="s">
        <v>746</v>
      </c>
      <c r="E1364" s="1" t="s">
        <v>753</v>
      </c>
      <c r="F1364" s="12" t="s">
        <v>31</v>
      </c>
      <c r="G1364" s="13">
        <v>44866</v>
      </c>
      <c r="H1364" s="11" t="s">
        <v>148</v>
      </c>
      <c r="I1364" s="11" t="s">
        <v>585</v>
      </c>
      <c r="J1364" s="11" t="s">
        <v>585</v>
      </c>
      <c r="K1364" s="11" t="s">
        <v>19</v>
      </c>
      <c r="L1364" s="11" t="s">
        <v>19</v>
      </c>
      <c r="M1364" s="11" t="s">
        <v>19</v>
      </c>
      <c r="N1364" s="11" t="s">
        <v>19</v>
      </c>
      <c r="O1364" s="11" t="s">
        <v>18</v>
      </c>
      <c r="P1364" s="11" t="s">
        <v>18</v>
      </c>
      <c r="Q1364" s="11" t="s">
        <v>18</v>
      </c>
      <c r="R1364" s="11" t="s">
        <v>64</v>
      </c>
      <c r="S1364" s="20">
        <v>40</v>
      </c>
      <c r="T1364" s="11" t="s">
        <v>738</v>
      </c>
      <c r="U1364" s="11" t="s">
        <v>22</v>
      </c>
      <c r="V1364" s="11" t="s">
        <v>22</v>
      </c>
      <c r="W1364" s="11" t="s">
        <v>23</v>
      </c>
      <c r="X1364" s="11" t="s">
        <v>31</v>
      </c>
      <c r="Y1364">
        <v>250</v>
      </c>
      <c r="Z1364" t="e">
        <f t="shared" si="46"/>
        <v>#REF!</v>
      </c>
    </row>
    <row r="1365" spans="1:26" x14ac:dyDescent="0.35">
      <c r="A1365" s="24" t="str">
        <f>+IF(B1365&lt;&gt;'Terminal Handling Charge'!$B$3,"",IF(COUNTIF(B:B,B1365)&gt;0,COUNTIF(B$3:B1365,B1365),""))</f>
        <v/>
      </c>
      <c r="B1365" s="24" t="str">
        <f t="shared" si="45"/>
        <v>Terminal Handling Charge - OriginPortugal</v>
      </c>
      <c r="C1365" s="24" t="s">
        <v>585</v>
      </c>
      <c r="D1365" s="24" t="s">
        <v>746</v>
      </c>
      <c r="E1365" s="1" t="s">
        <v>753</v>
      </c>
      <c r="F1365" s="12" t="s">
        <v>31</v>
      </c>
      <c r="G1365" s="13">
        <v>44866</v>
      </c>
      <c r="H1365" s="11" t="s">
        <v>148</v>
      </c>
      <c r="I1365" s="11" t="s">
        <v>585</v>
      </c>
      <c r="J1365" s="11" t="s">
        <v>585</v>
      </c>
      <c r="K1365" s="11" t="s">
        <v>19</v>
      </c>
      <c r="L1365" s="11" t="s">
        <v>19</v>
      </c>
      <c r="M1365" s="11" t="s">
        <v>19</v>
      </c>
      <c r="N1365" s="11" t="s">
        <v>19</v>
      </c>
      <c r="O1365" s="11" t="s">
        <v>18</v>
      </c>
      <c r="P1365" s="11" t="s">
        <v>18</v>
      </c>
      <c r="Q1365" s="11" t="s">
        <v>18</v>
      </c>
      <c r="R1365" s="11" t="s">
        <v>58</v>
      </c>
      <c r="S1365" s="20">
        <v>40</v>
      </c>
      <c r="T1365" s="11" t="s">
        <v>738</v>
      </c>
      <c r="U1365" s="11" t="s">
        <v>22</v>
      </c>
      <c r="V1365" s="11" t="s">
        <v>22</v>
      </c>
      <c r="W1365" s="11" t="s">
        <v>23</v>
      </c>
      <c r="X1365" s="11" t="s">
        <v>31</v>
      </c>
      <c r="Y1365">
        <v>250</v>
      </c>
      <c r="Z1365" t="e">
        <f t="shared" si="46"/>
        <v>#REF!</v>
      </c>
    </row>
    <row r="1366" spans="1:26" x14ac:dyDescent="0.35">
      <c r="A1366" s="24" t="str">
        <f>+IF(B1366&lt;&gt;'Terminal Handling Charge'!$B$3,"",IF(COUNTIF(B:B,B1366)&gt;0,COUNTIF(B$3:B1366,B1366),""))</f>
        <v/>
      </c>
      <c r="B1366" s="24" t="str">
        <f t="shared" si="45"/>
        <v>Terminal Handling Charge - OriginPortugal</v>
      </c>
      <c r="C1366" s="24" t="s">
        <v>585</v>
      </c>
      <c r="D1366" s="24" t="s">
        <v>746</v>
      </c>
      <c r="E1366" s="1" t="s">
        <v>753</v>
      </c>
      <c r="F1366" s="12" t="s">
        <v>31</v>
      </c>
      <c r="G1366" s="13">
        <v>44866</v>
      </c>
      <c r="H1366" s="11" t="s">
        <v>148</v>
      </c>
      <c r="I1366" s="11" t="s">
        <v>585</v>
      </c>
      <c r="J1366" s="11" t="s">
        <v>585</v>
      </c>
      <c r="K1366" s="11" t="s">
        <v>19</v>
      </c>
      <c r="L1366" s="11" t="s">
        <v>19</v>
      </c>
      <c r="M1366" s="11" t="s">
        <v>19</v>
      </c>
      <c r="N1366" s="11" t="s">
        <v>19</v>
      </c>
      <c r="O1366" s="11" t="s">
        <v>18</v>
      </c>
      <c r="P1366" s="11" t="s">
        <v>18</v>
      </c>
      <c r="Q1366" s="11" t="s">
        <v>18</v>
      </c>
      <c r="R1366" s="11" t="s">
        <v>60</v>
      </c>
      <c r="S1366" s="20">
        <v>40</v>
      </c>
      <c r="T1366" s="11" t="s">
        <v>738</v>
      </c>
      <c r="U1366" s="11" t="s">
        <v>22</v>
      </c>
      <c r="V1366" s="11" t="s">
        <v>22</v>
      </c>
      <c r="W1366" s="11" t="s">
        <v>23</v>
      </c>
      <c r="X1366" s="11" t="s">
        <v>31</v>
      </c>
      <c r="Y1366">
        <v>250</v>
      </c>
      <c r="Z1366" t="e">
        <f t="shared" si="46"/>
        <v>#REF!</v>
      </c>
    </row>
    <row r="1367" spans="1:26" x14ac:dyDescent="0.35">
      <c r="A1367" s="24" t="str">
        <f>+IF(B1367&lt;&gt;'Terminal Handling Charge'!$B$3,"",IF(COUNTIF(B:B,B1367)&gt;0,COUNTIF(B$3:B1367,B1367),""))</f>
        <v/>
      </c>
      <c r="B1367" s="24" t="str">
        <f t="shared" si="45"/>
        <v>Terminal Handling Charge - OriginPortugal</v>
      </c>
      <c r="C1367" s="24" t="s">
        <v>585</v>
      </c>
      <c r="D1367" s="24" t="s">
        <v>746</v>
      </c>
      <c r="E1367" s="1" t="s">
        <v>753</v>
      </c>
      <c r="F1367" s="12" t="s">
        <v>31</v>
      </c>
      <c r="G1367" s="13">
        <v>44866</v>
      </c>
      <c r="H1367" s="11" t="s">
        <v>148</v>
      </c>
      <c r="I1367" s="11" t="s">
        <v>585</v>
      </c>
      <c r="J1367" s="11" t="s">
        <v>585</v>
      </c>
      <c r="K1367" s="11" t="s">
        <v>19</v>
      </c>
      <c r="L1367" s="11" t="s">
        <v>19</v>
      </c>
      <c r="M1367" s="11" t="s">
        <v>19</v>
      </c>
      <c r="N1367" s="11" t="s">
        <v>19</v>
      </c>
      <c r="O1367" s="11" t="s">
        <v>18</v>
      </c>
      <c r="P1367" s="11" t="s">
        <v>18</v>
      </c>
      <c r="Q1367" s="11" t="s">
        <v>18</v>
      </c>
      <c r="R1367" s="11" t="s">
        <v>33</v>
      </c>
      <c r="S1367" s="20">
        <v>40</v>
      </c>
      <c r="T1367" s="11" t="s">
        <v>738</v>
      </c>
      <c r="U1367" s="11" t="s">
        <v>22</v>
      </c>
      <c r="V1367" s="11" t="s">
        <v>22</v>
      </c>
      <c r="W1367" s="11" t="s">
        <v>23</v>
      </c>
      <c r="X1367" s="11" t="s">
        <v>31</v>
      </c>
      <c r="Y1367">
        <v>250</v>
      </c>
      <c r="Z1367" t="e">
        <f t="shared" si="46"/>
        <v>#REF!</v>
      </c>
    </row>
    <row r="1368" spans="1:26" x14ac:dyDescent="0.35">
      <c r="A1368" s="24" t="str">
        <f>+IF(B1368&lt;&gt;'Terminal Handling Charge'!$B$3,"",IF(COUNTIF(B:B,B1368)&gt;0,COUNTIF(B$3:B1368,B1368),""))</f>
        <v/>
      </c>
      <c r="B1368" s="24" t="str">
        <f t="shared" si="45"/>
        <v>Terminal Handling Charge - DestinationCanada</v>
      </c>
      <c r="C1368" s="24" t="s">
        <v>48</v>
      </c>
      <c r="D1368" s="24" t="s">
        <v>747</v>
      </c>
      <c r="E1368" s="1" t="s">
        <v>105</v>
      </c>
      <c r="F1368" s="12" t="s">
        <v>758</v>
      </c>
      <c r="G1368" s="13">
        <v>44866</v>
      </c>
      <c r="H1368" s="11" t="s">
        <v>148</v>
      </c>
      <c r="I1368" s="11" t="s">
        <v>585</v>
      </c>
      <c r="J1368" s="11" t="s">
        <v>585</v>
      </c>
      <c r="K1368" s="11" t="s">
        <v>19</v>
      </c>
      <c r="L1368" s="11" t="s">
        <v>19</v>
      </c>
      <c r="M1368" s="11" t="s">
        <v>19</v>
      </c>
      <c r="N1368" s="11" t="s">
        <v>19</v>
      </c>
      <c r="O1368" s="11" t="s">
        <v>47</v>
      </c>
      <c r="P1368" s="11" t="s">
        <v>48</v>
      </c>
      <c r="Q1368" s="11" t="s">
        <v>48</v>
      </c>
      <c r="R1368" s="11" t="s">
        <v>45</v>
      </c>
      <c r="S1368" s="20">
        <v>20</v>
      </c>
      <c r="T1368" s="11" t="s">
        <v>32</v>
      </c>
      <c r="U1368" s="11" t="s">
        <v>22</v>
      </c>
      <c r="V1368" s="11" t="s">
        <v>22</v>
      </c>
      <c r="W1368" s="11" t="s">
        <v>23</v>
      </c>
      <c r="X1368" s="11" t="s">
        <v>24</v>
      </c>
      <c r="Y1368">
        <v>445</v>
      </c>
      <c r="Z1368" t="e">
        <f t="shared" si="46"/>
        <v>#REF!</v>
      </c>
    </row>
    <row r="1369" spans="1:26" ht="29" x14ac:dyDescent="0.35">
      <c r="A1369" s="24" t="str">
        <f>+IF(B1369&lt;&gt;'Terminal Handling Charge'!$B$3,"",IF(COUNTIF(B:B,B1369)&gt;0,COUNTIF(B$3:B1369,B1369),""))</f>
        <v/>
      </c>
      <c r="B1369" s="24" t="str">
        <f t="shared" si="45"/>
        <v>Terminal Handling Charge - OriginHaiti</v>
      </c>
      <c r="C1369" s="24" t="s">
        <v>725</v>
      </c>
      <c r="D1369" s="24" t="s">
        <v>746</v>
      </c>
      <c r="E1369" s="1" t="s">
        <v>101</v>
      </c>
      <c r="F1369" s="12" t="s">
        <v>757</v>
      </c>
      <c r="G1369" s="13">
        <v>44866</v>
      </c>
      <c r="H1369" s="11" t="s">
        <v>238</v>
      </c>
      <c r="I1369" s="11" t="s">
        <v>239</v>
      </c>
      <c r="J1369" s="11" t="s">
        <v>725</v>
      </c>
      <c r="K1369" s="11" t="s">
        <v>19</v>
      </c>
      <c r="L1369" s="11" t="s">
        <v>19</v>
      </c>
      <c r="M1369" s="11" t="s">
        <v>19</v>
      </c>
      <c r="N1369" s="11" t="s">
        <v>19</v>
      </c>
      <c r="O1369" s="11" t="s">
        <v>18</v>
      </c>
      <c r="P1369" s="11" t="s">
        <v>18</v>
      </c>
      <c r="Q1369" s="11" t="s">
        <v>18</v>
      </c>
      <c r="R1369" s="11" t="s">
        <v>78</v>
      </c>
      <c r="S1369" s="20" t="s">
        <v>78</v>
      </c>
      <c r="T1369" s="11" t="s">
        <v>32</v>
      </c>
      <c r="U1369" s="11" t="s">
        <v>22</v>
      </c>
      <c r="V1369" s="11" t="s">
        <v>22</v>
      </c>
      <c r="W1369" s="11" t="s">
        <v>23</v>
      </c>
      <c r="X1369" s="11" t="s">
        <v>24</v>
      </c>
      <c r="Y1369">
        <v>240</v>
      </c>
      <c r="Z1369" t="e">
        <f t="shared" si="46"/>
        <v>#REF!</v>
      </c>
    </row>
    <row r="1370" spans="1:26" x14ac:dyDescent="0.35">
      <c r="A1370" s="24" t="str">
        <f>+IF(B1370&lt;&gt;'Terminal Handling Charge'!$B$3,"",IF(COUNTIF(B:B,B1370)&gt;0,COUNTIF(B$3:B1370,B1370),""))</f>
        <v/>
      </c>
      <c r="B1370" s="24" t="str">
        <f t="shared" si="45"/>
        <v>Terminal Handling Charge - DestinationCanada</v>
      </c>
      <c r="C1370" s="24" t="s">
        <v>48</v>
      </c>
      <c r="D1370" s="24" t="s">
        <v>747</v>
      </c>
      <c r="E1370" s="1" t="s">
        <v>105</v>
      </c>
      <c r="F1370" s="12" t="s">
        <v>758</v>
      </c>
      <c r="G1370" s="13">
        <v>44866</v>
      </c>
      <c r="H1370" s="11" t="s">
        <v>503</v>
      </c>
      <c r="I1370" s="11" t="s">
        <v>504</v>
      </c>
      <c r="J1370" s="11" t="s">
        <v>710</v>
      </c>
      <c r="K1370" s="11" t="s">
        <v>19</v>
      </c>
      <c r="L1370" s="11" t="s">
        <v>19</v>
      </c>
      <c r="M1370" s="11" t="s">
        <v>19</v>
      </c>
      <c r="N1370" s="11" t="s">
        <v>19</v>
      </c>
      <c r="O1370" s="11" t="s">
        <v>47</v>
      </c>
      <c r="P1370" s="11" t="s">
        <v>48</v>
      </c>
      <c r="Q1370" s="11" t="s">
        <v>48</v>
      </c>
      <c r="R1370" s="11" t="s">
        <v>45</v>
      </c>
      <c r="S1370" s="20">
        <v>20</v>
      </c>
      <c r="T1370" s="11" t="s">
        <v>32</v>
      </c>
      <c r="U1370" s="11" t="s">
        <v>22</v>
      </c>
      <c r="V1370" s="11" t="s">
        <v>22</v>
      </c>
      <c r="W1370" s="11" t="s">
        <v>23</v>
      </c>
      <c r="X1370" s="11" t="s">
        <v>24</v>
      </c>
      <c r="Y1370">
        <v>445</v>
      </c>
      <c r="Z1370" t="e">
        <f t="shared" si="46"/>
        <v>#REF!</v>
      </c>
    </row>
    <row r="1371" spans="1:26" x14ac:dyDescent="0.35">
      <c r="A1371" s="24" t="str">
        <f>+IF(B1371&lt;&gt;'Terminal Handling Charge'!$B$3,"",IF(COUNTIF(B:B,B1371)&gt;0,COUNTIF(B$3:B1371,B1371),""))</f>
        <v/>
      </c>
      <c r="B1371" s="24" t="str">
        <f t="shared" si="45"/>
        <v>Terminal Handling Charge - OriginSolomon Islands</v>
      </c>
      <c r="C1371" s="24" t="s">
        <v>720</v>
      </c>
      <c r="D1371" s="24" t="s">
        <v>746</v>
      </c>
      <c r="E1371" s="1" t="s">
        <v>62</v>
      </c>
      <c r="F1371" s="12" t="s">
        <v>756</v>
      </c>
      <c r="G1371" s="13">
        <v>44866</v>
      </c>
      <c r="H1371" s="11" t="s">
        <v>211</v>
      </c>
      <c r="I1371" s="11" t="s">
        <v>212</v>
      </c>
      <c r="J1371" s="11" t="s">
        <v>720</v>
      </c>
      <c r="K1371" s="11" t="s">
        <v>19</v>
      </c>
      <c r="L1371" s="11" t="s">
        <v>19</v>
      </c>
      <c r="M1371" s="11" t="s">
        <v>19</v>
      </c>
      <c r="N1371" s="11" t="s">
        <v>19</v>
      </c>
      <c r="O1371" s="11" t="s">
        <v>18</v>
      </c>
      <c r="P1371" s="11" t="s">
        <v>18</v>
      </c>
      <c r="Q1371" s="11" t="s">
        <v>18</v>
      </c>
      <c r="R1371" s="11" t="s">
        <v>45</v>
      </c>
      <c r="S1371" s="20">
        <v>20</v>
      </c>
      <c r="T1371" s="11" t="s">
        <v>32</v>
      </c>
      <c r="U1371" s="11" t="s">
        <v>22</v>
      </c>
      <c r="V1371" s="11" t="s">
        <v>22</v>
      </c>
      <c r="W1371" s="11" t="s">
        <v>23</v>
      </c>
      <c r="X1371" s="11" t="s">
        <v>24</v>
      </c>
      <c r="Y1371">
        <v>690</v>
      </c>
      <c r="Z1371" t="e">
        <f t="shared" si="46"/>
        <v>#REF!</v>
      </c>
    </row>
    <row r="1372" spans="1:26" x14ac:dyDescent="0.35">
      <c r="A1372" s="24" t="str">
        <f>+IF(B1372&lt;&gt;'Terminal Handling Charge'!$B$3,"",IF(COUNTIF(B:B,B1372)&gt;0,COUNTIF(B$3:B1372,B1372),""))</f>
        <v/>
      </c>
      <c r="B1372" s="24" t="str">
        <f t="shared" si="45"/>
        <v>Terminal Handling Charge - OriginSolomon Islands</v>
      </c>
      <c r="C1372" s="24" t="s">
        <v>720</v>
      </c>
      <c r="D1372" s="24" t="s">
        <v>746</v>
      </c>
      <c r="E1372" s="1" t="s">
        <v>62</v>
      </c>
      <c r="F1372" s="12" t="s">
        <v>756</v>
      </c>
      <c r="G1372" s="13">
        <v>44866</v>
      </c>
      <c r="H1372" s="11" t="s">
        <v>211</v>
      </c>
      <c r="I1372" s="11" t="s">
        <v>212</v>
      </c>
      <c r="J1372" s="11" t="s">
        <v>720</v>
      </c>
      <c r="K1372" s="11" t="s">
        <v>19</v>
      </c>
      <c r="L1372" s="11" t="s">
        <v>19</v>
      </c>
      <c r="M1372" s="11" t="s">
        <v>19</v>
      </c>
      <c r="N1372" s="11" t="s">
        <v>19</v>
      </c>
      <c r="O1372" s="11" t="s">
        <v>18</v>
      </c>
      <c r="P1372" s="11" t="s">
        <v>18</v>
      </c>
      <c r="Q1372" s="11" t="s">
        <v>18</v>
      </c>
      <c r="R1372" s="11" t="s">
        <v>737</v>
      </c>
      <c r="S1372" s="20">
        <v>40</v>
      </c>
      <c r="T1372" s="11" t="s">
        <v>32</v>
      </c>
      <c r="U1372" s="11" t="s">
        <v>22</v>
      </c>
      <c r="V1372" s="11" t="s">
        <v>22</v>
      </c>
      <c r="W1372" s="11" t="s">
        <v>23</v>
      </c>
      <c r="X1372" s="11" t="s">
        <v>24</v>
      </c>
      <c r="Y1372">
        <v>1030</v>
      </c>
      <c r="Z1372" t="e">
        <f t="shared" si="46"/>
        <v>#REF!</v>
      </c>
    </row>
    <row r="1373" spans="1:26" x14ac:dyDescent="0.35">
      <c r="A1373" s="24" t="str">
        <f>+IF(B1373&lt;&gt;'Terminal Handling Charge'!$B$3,"",IF(COUNTIF(B:B,B1373)&gt;0,COUNTIF(B$3:B1373,B1373),""))</f>
        <v/>
      </c>
      <c r="B1373" s="24" t="str">
        <f t="shared" si="45"/>
        <v>Terminal Handling Charge - OriginSolomon Islands</v>
      </c>
      <c r="C1373" s="24" t="s">
        <v>720</v>
      </c>
      <c r="D1373" s="24" t="s">
        <v>746</v>
      </c>
      <c r="E1373" s="1" t="s">
        <v>62</v>
      </c>
      <c r="F1373" s="12" t="s">
        <v>756</v>
      </c>
      <c r="G1373" s="13">
        <v>44866</v>
      </c>
      <c r="H1373" s="11" t="s">
        <v>211</v>
      </c>
      <c r="I1373" s="11" t="s">
        <v>212</v>
      </c>
      <c r="J1373" s="11" t="s">
        <v>720</v>
      </c>
      <c r="K1373" s="11" t="s">
        <v>19</v>
      </c>
      <c r="L1373" s="11" t="s">
        <v>19</v>
      </c>
      <c r="M1373" s="11" t="s">
        <v>19</v>
      </c>
      <c r="N1373" s="11" t="s">
        <v>19</v>
      </c>
      <c r="O1373" s="11" t="s">
        <v>18</v>
      </c>
      <c r="P1373" s="11" t="s">
        <v>18</v>
      </c>
      <c r="Q1373" s="11" t="s">
        <v>18</v>
      </c>
      <c r="R1373" s="11" t="s">
        <v>65</v>
      </c>
      <c r="S1373" s="20">
        <v>45</v>
      </c>
      <c r="T1373" s="11" t="s">
        <v>21</v>
      </c>
      <c r="U1373" s="11" t="s">
        <v>22</v>
      </c>
      <c r="V1373" s="11" t="s">
        <v>22</v>
      </c>
      <c r="W1373" s="11" t="s">
        <v>23</v>
      </c>
      <c r="X1373" s="11" t="s">
        <v>24</v>
      </c>
      <c r="Y1373">
        <v>1030</v>
      </c>
      <c r="Z1373" t="e">
        <f t="shared" si="46"/>
        <v>#REF!</v>
      </c>
    </row>
    <row r="1374" spans="1:26" x14ac:dyDescent="0.35">
      <c r="A1374" s="24" t="str">
        <f>+IF(B1374&lt;&gt;'Terminal Handling Charge'!$B$3,"",IF(COUNTIF(B:B,B1374)&gt;0,COUNTIF(B$3:B1374,B1374),""))</f>
        <v/>
      </c>
      <c r="B1374" s="24" t="str">
        <f t="shared" si="45"/>
        <v>Terminal Handling Charge - OriginPapua New Guinea</v>
      </c>
      <c r="C1374" s="24" t="s">
        <v>695</v>
      </c>
      <c r="D1374" s="24" t="s">
        <v>746</v>
      </c>
      <c r="E1374" s="1" t="s">
        <v>62</v>
      </c>
      <c r="F1374" s="12" t="s">
        <v>756</v>
      </c>
      <c r="G1374" s="13">
        <v>44927</v>
      </c>
      <c r="H1374" s="11" t="s">
        <v>132</v>
      </c>
      <c r="I1374" s="11" t="s">
        <v>133</v>
      </c>
      <c r="J1374" s="11" t="s">
        <v>695</v>
      </c>
      <c r="K1374" s="11" t="s">
        <v>19</v>
      </c>
      <c r="L1374" s="11" t="s">
        <v>19</v>
      </c>
      <c r="M1374" s="11" t="s">
        <v>19</v>
      </c>
      <c r="N1374" s="11" t="s">
        <v>19</v>
      </c>
      <c r="O1374" s="11" t="s">
        <v>18</v>
      </c>
      <c r="P1374" s="11" t="s">
        <v>18</v>
      </c>
      <c r="Q1374" s="11" t="s">
        <v>18</v>
      </c>
      <c r="R1374" s="11" t="s">
        <v>40</v>
      </c>
      <c r="S1374" s="20">
        <v>20</v>
      </c>
      <c r="T1374" s="11" t="s">
        <v>21</v>
      </c>
      <c r="U1374" s="11" t="s">
        <v>22</v>
      </c>
      <c r="V1374" s="11" t="s">
        <v>22</v>
      </c>
      <c r="W1374" s="11" t="s">
        <v>23</v>
      </c>
      <c r="X1374" s="11" t="s">
        <v>66</v>
      </c>
      <c r="Y1374">
        <v>1610</v>
      </c>
      <c r="Z1374" t="e">
        <f t="shared" si="46"/>
        <v>#REF!</v>
      </c>
    </row>
    <row r="1375" spans="1:26" x14ac:dyDescent="0.35">
      <c r="A1375" s="24" t="str">
        <f>+IF(B1375&lt;&gt;'Terminal Handling Charge'!$B$3,"",IF(COUNTIF(B:B,B1375)&gt;0,COUNTIF(B$3:B1375,B1375),""))</f>
        <v/>
      </c>
      <c r="B1375" s="24" t="str">
        <f t="shared" si="45"/>
        <v>Terminal Handling Charge - OriginPapua New Guinea</v>
      </c>
      <c r="C1375" s="24" t="s">
        <v>695</v>
      </c>
      <c r="D1375" s="24" t="s">
        <v>746</v>
      </c>
      <c r="E1375" s="1" t="s">
        <v>62</v>
      </c>
      <c r="F1375" s="12" t="s">
        <v>756</v>
      </c>
      <c r="G1375" s="13">
        <v>44927</v>
      </c>
      <c r="H1375" s="11" t="s">
        <v>132</v>
      </c>
      <c r="I1375" s="11" t="s">
        <v>133</v>
      </c>
      <c r="J1375" s="11" t="s">
        <v>695</v>
      </c>
      <c r="K1375" s="11" t="s">
        <v>19</v>
      </c>
      <c r="L1375" s="11" t="s">
        <v>19</v>
      </c>
      <c r="M1375" s="11" t="s">
        <v>19</v>
      </c>
      <c r="N1375" s="11" t="s">
        <v>19</v>
      </c>
      <c r="O1375" s="11" t="s">
        <v>18</v>
      </c>
      <c r="P1375" s="11" t="s">
        <v>18</v>
      </c>
      <c r="Q1375" s="11" t="s">
        <v>18</v>
      </c>
      <c r="R1375" s="11" t="s">
        <v>20</v>
      </c>
      <c r="S1375" s="20">
        <v>40</v>
      </c>
      <c r="T1375" s="11" t="s">
        <v>21</v>
      </c>
      <c r="U1375" s="11" t="s">
        <v>22</v>
      </c>
      <c r="V1375" s="11" t="s">
        <v>22</v>
      </c>
      <c r="W1375" s="11" t="s">
        <v>23</v>
      </c>
      <c r="X1375" s="11" t="s">
        <v>66</v>
      </c>
      <c r="Y1375">
        <v>3215</v>
      </c>
      <c r="Z1375" t="e">
        <f t="shared" si="46"/>
        <v>#REF!</v>
      </c>
    </row>
    <row r="1376" spans="1:26" x14ac:dyDescent="0.35">
      <c r="A1376" s="24" t="str">
        <f>+IF(B1376&lt;&gt;'Terminal Handling Charge'!$B$3,"",IF(COUNTIF(B:B,B1376)&gt;0,COUNTIF(B$3:B1376,B1376),""))</f>
        <v/>
      </c>
      <c r="B1376" s="24" t="str">
        <f t="shared" si="45"/>
        <v>Terminal Handling Charge - OriginPapua New Guinea</v>
      </c>
      <c r="C1376" s="24" t="s">
        <v>695</v>
      </c>
      <c r="D1376" s="24" t="s">
        <v>746</v>
      </c>
      <c r="E1376" s="1" t="s">
        <v>62</v>
      </c>
      <c r="F1376" s="12" t="s">
        <v>756</v>
      </c>
      <c r="G1376" s="13">
        <v>44927</v>
      </c>
      <c r="H1376" s="11" t="s">
        <v>132</v>
      </c>
      <c r="I1376" s="11" t="s">
        <v>133</v>
      </c>
      <c r="J1376" s="11" t="s">
        <v>695</v>
      </c>
      <c r="K1376" s="11" t="s">
        <v>19</v>
      </c>
      <c r="L1376" s="11" t="s">
        <v>19</v>
      </c>
      <c r="M1376" s="11" t="s">
        <v>19</v>
      </c>
      <c r="N1376" s="11" t="s">
        <v>19</v>
      </c>
      <c r="O1376" s="11" t="s">
        <v>18</v>
      </c>
      <c r="P1376" s="11" t="s">
        <v>18</v>
      </c>
      <c r="Q1376" s="11" t="s">
        <v>18</v>
      </c>
      <c r="R1376" s="11" t="s">
        <v>65</v>
      </c>
      <c r="S1376" s="20">
        <v>45</v>
      </c>
      <c r="T1376" s="11" t="s">
        <v>21</v>
      </c>
      <c r="U1376" s="11" t="s">
        <v>22</v>
      </c>
      <c r="V1376" s="11" t="s">
        <v>22</v>
      </c>
      <c r="W1376" s="11" t="s">
        <v>23</v>
      </c>
      <c r="X1376" s="11" t="s">
        <v>66</v>
      </c>
      <c r="Y1376">
        <v>3215</v>
      </c>
      <c r="Z1376" t="e">
        <f t="shared" si="46"/>
        <v>#REF!</v>
      </c>
    </row>
    <row r="1377" spans="1:26" x14ac:dyDescent="0.35">
      <c r="A1377" s="24" t="str">
        <f>+IF(B1377&lt;&gt;'Terminal Handling Charge'!$B$3,"",IF(COUNTIF(B:B,B1377)&gt;0,COUNTIF(B$3:B1377,B1377),""))</f>
        <v/>
      </c>
      <c r="B1377" s="24" t="str">
        <f t="shared" si="45"/>
        <v>Terminal Handling Charge - OriginPapua New Guinea</v>
      </c>
      <c r="C1377" s="24" t="s">
        <v>695</v>
      </c>
      <c r="D1377" s="24" t="s">
        <v>746</v>
      </c>
      <c r="E1377" s="1" t="s">
        <v>62</v>
      </c>
      <c r="F1377" s="12" t="s">
        <v>756</v>
      </c>
      <c r="G1377" s="13">
        <v>44927</v>
      </c>
      <c r="H1377" s="11" t="s">
        <v>132</v>
      </c>
      <c r="I1377" s="11" t="s">
        <v>133</v>
      </c>
      <c r="J1377" s="11" t="s">
        <v>695</v>
      </c>
      <c r="K1377" s="11" t="s">
        <v>19</v>
      </c>
      <c r="L1377" s="11" t="s">
        <v>19</v>
      </c>
      <c r="M1377" s="11" t="s">
        <v>19</v>
      </c>
      <c r="N1377" s="11" t="s">
        <v>19</v>
      </c>
      <c r="O1377" s="11" t="s">
        <v>18</v>
      </c>
      <c r="P1377" s="11" t="s">
        <v>18</v>
      </c>
      <c r="Q1377" s="11" t="s">
        <v>18</v>
      </c>
      <c r="R1377" s="11" t="s">
        <v>762</v>
      </c>
      <c r="S1377" s="20">
        <v>20</v>
      </c>
      <c r="T1377" s="11" t="s">
        <v>28</v>
      </c>
      <c r="U1377" s="11" t="s">
        <v>22</v>
      </c>
      <c r="V1377" s="11" t="s">
        <v>22</v>
      </c>
      <c r="W1377" s="11" t="s">
        <v>23</v>
      </c>
      <c r="X1377" s="11" t="s">
        <v>66</v>
      </c>
      <c r="Y1377">
        <v>1870</v>
      </c>
      <c r="Z1377" t="e">
        <f t="shared" si="46"/>
        <v>#REF!</v>
      </c>
    </row>
    <row r="1378" spans="1:26" x14ac:dyDescent="0.35">
      <c r="A1378" s="24" t="str">
        <f>+IF(B1378&lt;&gt;'Terminal Handling Charge'!$B$3,"",IF(COUNTIF(B:B,B1378)&gt;0,COUNTIF(B$3:B1378,B1378),""))</f>
        <v/>
      </c>
      <c r="B1378" s="24" t="str">
        <f t="shared" si="45"/>
        <v>Terminal Handling Charge - OriginPapua New Guinea</v>
      </c>
      <c r="C1378" s="24" t="s">
        <v>695</v>
      </c>
      <c r="D1378" s="24" t="s">
        <v>746</v>
      </c>
      <c r="E1378" s="1" t="s">
        <v>62</v>
      </c>
      <c r="F1378" s="12" t="s">
        <v>756</v>
      </c>
      <c r="G1378" s="13">
        <v>44927</v>
      </c>
      <c r="H1378" s="11" t="s">
        <v>132</v>
      </c>
      <c r="I1378" s="11" t="s">
        <v>133</v>
      </c>
      <c r="J1378" s="11" t="s">
        <v>695</v>
      </c>
      <c r="K1378" s="11" t="s">
        <v>19</v>
      </c>
      <c r="L1378" s="11" t="s">
        <v>19</v>
      </c>
      <c r="M1378" s="11" t="s">
        <v>19</v>
      </c>
      <c r="N1378" s="11" t="s">
        <v>19</v>
      </c>
      <c r="O1378" s="11" t="s">
        <v>18</v>
      </c>
      <c r="P1378" s="11" t="s">
        <v>18</v>
      </c>
      <c r="Q1378" s="11" t="s">
        <v>18</v>
      </c>
      <c r="R1378" s="11" t="s">
        <v>38</v>
      </c>
      <c r="S1378" s="20">
        <v>40</v>
      </c>
      <c r="T1378" s="11" t="s">
        <v>28</v>
      </c>
      <c r="U1378" s="11" t="s">
        <v>22</v>
      </c>
      <c r="V1378" s="11" t="s">
        <v>22</v>
      </c>
      <c r="W1378" s="11" t="s">
        <v>23</v>
      </c>
      <c r="X1378" s="11" t="s">
        <v>66</v>
      </c>
      <c r="Y1378">
        <v>3590</v>
      </c>
      <c r="Z1378" t="e">
        <f t="shared" si="46"/>
        <v>#REF!</v>
      </c>
    </row>
    <row r="1379" spans="1:26" ht="29" x14ac:dyDescent="0.35">
      <c r="A1379" s="24" t="str">
        <f>+IF(B1379&lt;&gt;'Terminal Handling Charge'!$B$3,"",IF(COUNTIF(B:B,B1379)&gt;0,COUNTIF(B$3:B1379,B1379),""))</f>
        <v/>
      </c>
      <c r="B1379" s="24" t="str">
        <f t="shared" si="45"/>
        <v>Terminal Handling Charge - OriginPoland</v>
      </c>
      <c r="C1379" s="24" t="s">
        <v>704</v>
      </c>
      <c r="D1379" s="24" t="s">
        <v>746</v>
      </c>
      <c r="E1379" s="1" t="s">
        <v>752</v>
      </c>
      <c r="F1379" s="12" t="s">
        <v>31</v>
      </c>
      <c r="G1379" s="13">
        <v>44866</v>
      </c>
      <c r="H1379" s="11" t="s">
        <v>147</v>
      </c>
      <c r="I1379" s="11" t="s">
        <v>704</v>
      </c>
      <c r="J1379" s="11" t="s">
        <v>704</v>
      </c>
      <c r="K1379" s="11" t="s">
        <v>19</v>
      </c>
      <c r="L1379" s="11" t="s">
        <v>19</v>
      </c>
      <c r="M1379" s="11" t="s">
        <v>19</v>
      </c>
      <c r="N1379" s="11" t="s">
        <v>19</v>
      </c>
      <c r="O1379" s="11" t="s">
        <v>18</v>
      </c>
      <c r="P1379" s="11" t="s">
        <v>18</v>
      </c>
      <c r="Q1379" s="11" t="s">
        <v>18</v>
      </c>
      <c r="R1379" s="11" t="s">
        <v>78</v>
      </c>
      <c r="S1379" s="20" t="s">
        <v>78</v>
      </c>
      <c r="T1379" s="11" t="s">
        <v>34</v>
      </c>
      <c r="U1379" s="11" t="s">
        <v>22</v>
      </c>
      <c r="V1379" s="11" t="s">
        <v>22</v>
      </c>
      <c r="W1379" s="11" t="s">
        <v>23</v>
      </c>
      <c r="X1379" s="11" t="s">
        <v>31</v>
      </c>
      <c r="Y1379">
        <v>325</v>
      </c>
      <c r="Z1379" t="e">
        <f t="shared" si="46"/>
        <v>#REF!</v>
      </c>
    </row>
    <row r="1380" spans="1:26" x14ac:dyDescent="0.35">
      <c r="A1380" s="24" t="str">
        <f>+IF(B1380&lt;&gt;'Terminal Handling Charge'!$B$3,"",IF(COUNTIF(B:B,B1380)&gt;0,COUNTIF(B$3:B1380,B1380),""))</f>
        <v/>
      </c>
      <c r="B1380" s="24" t="str">
        <f t="shared" si="45"/>
        <v>Terminal Handling Charge - OriginPoland</v>
      </c>
      <c r="C1380" s="24" t="s">
        <v>704</v>
      </c>
      <c r="D1380" s="24" t="s">
        <v>746</v>
      </c>
      <c r="E1380" s="1" t="s">
        <v>752</v>
      </c>
      <c r="F1380" s="12" t="s">
        <v>31</v>
      </c>
      <c r="G1380" s="13">
        <v>44866</v>
      </c>
      <c r="H1380" s="11" t="s">
        <v>147</v>
      </c>
      <c r="I1380" s="11" t="s">
        <v>704</v>
      </c>
      <c r="J1380" s="11" t="s">
        <v>704</v>
      </c>
      <c r="K1380" s="11" t="s">
        <v>19</v>
      </c>
      <c r="L1380" s="11" t="s">
        <v>19</v>
      </c>
      <c r="M1380" s="11" t="s">
        <v>19</v>
      </c>
      <c r="N1380" s="11" t="s">
        <v>19</v>
      </c>
      <c r="O1380" s="11" t="s">
        <v>18</v>
      </c>
      <c r="P1380" s="11" t="s">
        <v>18</v>
      </c>
      <c r="Q1380" s="11" t="s">
        <v>18</v>
      </c>
      <c r="R1380" s="11" t="s">
        <v>56</v>
      </c>
      <c r="S1380" s="20">
        <v>20</v>
      </c>
      <c r="T1380" s="11" t="s">
        <v>21</v>
      </c>
      <c r="U1380" s="11" t="s">
        <v>22</v>
      </c>
      <c r="V1380" s="11" t="s">
        <v>22</v>
      </c>
      <c r="W1380" s="11" t="s">
        <v>23</v>
      </c>
      <c r="X1380" s="11" t="s">
        <v>31</v>
      </c>
      <c r="Y1380">
        <v>325</v>
      </c>
      <c r="Z1380" t="e">
        <f t="shared" si="46"/>
        <v>#REF!</v>
      </c>
    </row>
    <row r="1381" spans="1:26" x14ac:dyDescent="0.35">
      <c r="A1381" s="24" t="str">
        <f>+IF(B1381&lt;&gt;'Terminal Handling Charge'!$B$3,"",IF(COUNTIF(B:B,B1381)&gt;0,COUNTIF(B$3:B1381,B1381),""))</f>
        <v/>
      </c>
      <c r="B1381" s="24" t="str">
        <f t="shared" si="45"/>
        <v>Terminal Handling Charge - OriginPoland</v>
      </c>
      <c r="C1381" s="24" t="s">
        <v>704</v>
      </c>
      <c r="D1381" s="24" t="s">
        <v>746</v>
      </c>
      <c r="E1381" s="1" t="s">
        <v>752</v>
      </c>
      <c r="F1381" s="12" t="s">
        <v>31</v>
      </c>
      <c r="G1381" s="13">
        <v>44866</v>
      </c>
      <c r="H1381" s="11" t="s">
        <v>147</v>
      </c>
      <c r="I1381" s="11" t="s">
        <v>704</v>
      </c>
      <c r="J1381" s="11" t="s">
        <v>704</v>
      </c>
      <c r="K1381" s="11" t="s">
        <v>19</v>
      </c>
      <c r="L1381" s="11" t="s">
        <v>19</v>
      </c>
      <c r="M1381" s="11" t="s">
        <v>19</v>
      </c>
      <c r="N1381" s="11" t="s">
        <v>19</v>
      </c>
      <c r="O1381" s="11" t="s">
        <v>18</v>
      </c>
      <c r="P1381" s="11" t="s">
        <v>18</v>
      </c>
      <c r="Q1381" s="11" t="s">
        <v>18</v>
      </c>
      <c r="R1381" s="11" t="s">
        <v>30</v>
      </c>
      <c r="S1381" s="20" t="s">
        <v>30</v>
      </c>
      <c r="T1381" s="11" t="s">
        <v>21</v>
      </c>
      <c r="U1381" s="11" t="s">
        <v>22</v>
      </c>
      <c r="V1381" s="11" t="s">
        <v>22</v>
      </c>
      <c r="W1381" s="11" t="s">
        <v>23</v>
      </c>
      <c r="X1381" s="11" t="s">
        <v>31</v>
      </c>
      <c r="Y1381">
        <v>200</v>
      </c>
      <c r="Z1381" t="e">
        <f t="shared" si="46"/>
        <v>#REF!</v>
      </c>
    </row>
    <row r="1382" spans="1:26" x14ac:dyDescent="0.35">
      <c r="A1382" s="24" t="str">
        <f>+IF(B1382&lt;&gt;'Terminal Handling Charge'!$B$3,"",IF(COUNTIF(B:B,B1382)&gt;0,COUNTIF(B$3:B1382,B1382),""))</f>
        <v/>
      </c>
      <c r="B1382" s="24" t="str">
        <f t="shared" si="45"/>
        <v>Terminal Handling Charge - OriginPoland</v>
      </c>
      <c r="C1382" s="24" t="s">
        <v>704</v>
      </c>
      <c r="D1382" s="24" t="s">
        <v>746</v>
      </c>
      <c r="E1382" s="1" t="s">
        <v>752</v>
      </c>
      <c r="F1382" s="12" t="s">
        <v>31</v>
      </c>
      <c r="G1382" s="13">
        <v>44866</v>
      </c>
      <c r="H1382" s="11" t="s">
        <v>147</v>
      </c>
      <c r="I1382" s="11" t="s">
        <v>704</v>
      </c>
      <c r="J1382" s="11" t="s">
        <v>704</v>
      </c>
      <c r="K1382" s="11" t="s">
        <v>19</v>
      </c>
      <c r="L1382" s="11" t="s">
        <v>19</v>
      </c>
      <c r="M1382" s="11" t="s">
        <v>19</v>
      </c>
      <c r="N1382" s="11" t="s">
        <v>19</v>
      </c>
      <c r="O1382" s="11" t="s">
        <v>18</v>
      </c>
      <c r="P1382" s="11" t="s">
        <v>18</v>
      </c>
      <c r="Q1382" s="11" t="s">
        <v>18</v>
      </c>
      <c r="R1382" s="11" t="s">
        <v>27</v>
      </c>
      <c r="S1382" s="20" t="s">
        <v>27</v>
      </c>
      <c r="T1382" s="11" t="s">
        <v>28</v>
      </c>
      <c r="U1382" s="11" t="s">
        <v>22</v>
      </c>
      <c r="V1382" s="11" t="s">
        <v>22</v>
      </c>
      <c r="W1382" s="11" t="s">
        <v>23</v>
      </c>
      <c r="X1382" s="11" t="s">
        <v>31</v>
      </c>
      <c r="Y1382">
        <v>350</v>
      </c>
      <c r="Z1382" t="e">
        <f t="shared" si="46"/>
        <v>#REF!</v>
      </c>
    </row>
    <row r="1383" spans="1:26" x14ac:dyDescent="0.35">
      <c r="A1383" s="24" t="str">
        <f>+IF(B1383&lt;&gt;'Terminal Handling Charge'!$B$3,"",IF(COUNTIF(B:B,B1383)&gt;0,COUNTIF(B$3:B1383,B1383),""))</f>
        <v/>
      </c>
      <c r="B1383" s="24" t="str">
        <f t="shared" si="45"/>
        <v>Terminal Handling Charge - OriginPoland</v>
      </c>
      <c r="C1383" s="24" t="s">
        <v>704</v>
      </c>
      <c r="D1383" s="24" t="s">
        <v>746</v>
      </c>
      <c r="E1383" s="1" t="s">
        <v>752</v>
      </c>
      <c r="F1383" s="12" t="s">
        <v>31</v>
      </c>
      <c r="G1383" s="13">
        <v>44866</v>
      </c>
      <c r="H1383" s="11" t="s">
        <v>147</v>
      </c>
      <c r="I1383" s="11" t="s">
        <v>704</v>
      </c>
      <c r="J1383" s="11" t="s">
        <v>704</v>
      </c>
      <c r="K1383" s="11" t="s">
        <v>19</v>
      </c>
      <c r="L1383" s="11" t="s">
        <v>19</v>
      </c>
      <c r="M1383" s="11" t="s">
        <v>19</v>
      </c>
      <c r="N1383" s="11" t="s">
        <v>19</v>
      </c>
      <c r="O1383" s="11" t="s">
        <v>18</v>
      </c>
      <c r="P1383" s="11" t="s">
        <v>18</v>
      </c>
      <c r="Q1383" s="11" t="s">
        <v>18</v>
      </c>
      <c r="R1383" s="11" t="s">
        <v>61</v>
      </c>
      <c r="S1383" s="20">
        <v>20</v>
      </c>
      <c r="T1383" s="11" t="s">
        <v>738</v>
      </c>
      <c r="U1383" s="11" t="s">
        <v>22</v>
      </c>
      <c r="V1383" s="11" t="s">
        <v>22</v>
      </c>
      <c r="W1383" s="11" t="s">
        <v>23</v>
      </c>
      <c r="X1383" s="11" t="s">
        <v>31</v>
      </c>
      <c r="Y1383">
        <v>325</v>
      </c>
      <c r="Z1383" t="e">
        <f t="shared" si="46"/>
        <v>#REF!</v>
      </c>
    </row>
    <row r="1384" spans="1:26" x14ac:dyDescent="0.35">
      <c r="A1384" s="24" t="str">
        <f>+IF(B1384&lt;&gt;'Terminal Handling Charge'!$B$3,"",IF(COUNTIF(B:B,B1384)&gt;0,COUNTIF(B$3:B1384,B1384),""))</f>
        <v/>
      </c>
      <c r="B1384" s="24" t="str">
        <f t="shared" si="45"/>
        <v>Terminal Handling Charge - OriginPoland</v>
      </c>
      <c r="C1384" s="24" t="s">
        <v>704</v>
      </c>
      <c r="D1384" s="24" t="s">
        <v>746</v>
      </c>
      <c r="E1384" s="1" t="s">
        <v>752</v>
      </c>
      <c r="F1384" s="12" t="s">
        <v>31</v>
      </c>
      <c r="G1384" s="13">
        <v>44866</v>
      </c>
      <c r="H1384" s="11" t="s">
        <v>147</v>
      </c>
      <c r="I1384" s="11" t="s">
        <v>704</v>
      </c>
      <c r="J1384" s="11" t="s">
        <v>704</v>
      </c>
      <c r="K1384" s="11" t="s">
        <v>19</v>
      </c>
      <c r="L1384" s="11" t="s">
        <v>19</v>
      </c>
      <c r="M1384" s="11" t="s">
        <v>19</v>
      </c>
      <c r="N1384" s="11" t="s">
        <v>19</v>
      </c>
      <c r="O1384" s="11" t="s">
        <v>18</v>
      </c>
      <c r="P1384" s="11" t="s">
        <v>18</v>
      </c>
      <c r="Q1384" s="11" t="s">
        <v>18</v>
      </c>
      <c r="R1384" s="11" t="s">
        <v>63</v>
      </c>
      <c r="S1384" s="20">
        <v>20</v>
      </c>
      <c r="T1384" s="11" t="s">
        <v>738</v>
      </c>
      <c r="U1384" s="11" t="s">
        <v>22</v>
      </c>
      <c r="V1384" s="11" t="s">
        <v>22</v>
      </c>
      <c r="W1384" s="11" t="s">
        <v>23</v>
      </c>
      <c r="X1384" s="11" t="s">
        <v>31</v>
      </c>
      <c r="Y1384">
        <v>325</v>
      </c>
      <c r="Z1384" t="e">
        <f t="shared" si="46"/>
        <v>#REF!</v>
      </c>
    </row>
    <row r="1385" spans="1:26" x14ac:dyDescent="0.35">
      <c r="A1385" s="24" t="str">
        <f>+IF(B1385&lt;&gt;'Terminal Handling Charge'!$B$3,"",IF(COUNTIF(B:B,B1385)&gt;0,COUNTIF(B$3:B1385,B1385),""))</f>
        <v/>
      </c>
      <c r="B1385" s="24" t="str">
        <f t="shared" si="45"/>
        <v>Terminal Handling Charge - OriginPoland</v>
      </c>
      <c r="C1385" s="24" t="s">
        <v>704</v>
      </c>
      <c r="D1385" s="24" t="s">
        <v>746</v>
      </c>
      <c r="E1385" s="1" t="s">
        <v>752</v>
      </c>
      <c r="F1385" s="12" t="s">
        <v>31</v>
      </c>
      <c r="G1385" s="13">
        <v>44866</v>
      </c>
      <c r="H1385" s="11" t="s">
        <v>147</v>
      </c>
      <c r="I1385" s="11" t="s">
        <v>704</v>
      </c>
      <c r="J1385" s="11" t="s">
        <v>704</v>
      </c>
      <c r="K1385" s="11" t="s">
        <v>19</v>
      </c>
      <c r="L1385" s="11" t="s">
        <v>19</v>
      </c>
      <c r="M1385" s="11" t="s">
        <v>19</v>
      </c>
      <c r="N1385" s="11" t="s">
        <v>19</v>
      </c>
      <c r="O1385" s="11" t="s">
        <v>18</v>
      </c>
      <c r="P1385" s="11" t="s">
        <v>18</v>
      </c>
      <c r="Q1385" s="11" t="s">
        <v>18</v>
      </c>
      <c r="R1385" s="11" t="s">
        <v>77</v>
      </c>
      <c r="S1385" s="20">
        <v>20</v>
      </c>
      <c r="T1385" s="11" t="s">
        <v>738</v>
      </c>
      <c r="U1385" s="11" t="s">
        <v>22</v>
      </c>
      <c r="V1385" s="11" t="s">
        <v>22</v>
      </c>
      <c r="W1385" s="11" t="s">
        <v>23</v>
      </c>
      <c r="X1385" s="11" t="s">
        <v>31</v>
      </c>
      <c r="Y1385">
        <v>325</v>
      </c>
      <c r="Z1385" t="e">
        <f t="shared" si="46"/>
        <v>#REF!</v>
      </c>
    </row>
    <row r="1386" spans="1:26" x14ac:dyDescent="0.35">
      <c r="A1386" s="24" t="str">
        <f>+IF(B1386&lt;&gt;'Terminal Handling Charge'!$B$3,"",IF(COUNTIF(B:B,B1386)&gt;0,COUNTIF(B$3:B1386,B1386),""))</f>
        <v/>
      </c>
      <c r="B1386" s="24" t="str">
        <f t="shared" si="45"/>
        <v>Terminal Handling Charge - OriginPoland</v>
      </c>
      <c r="C1386" s="24" t="s">
        <v>704</v>
      </c>
      <c r="D1386" s="24" t="s">
        <v>746</v>
      </c>
      <c r="E1386" s="1" t="s">
        <v>752</v>
      </c>
      <c r="F1386" s="12" t="s">
        <v>31</v>
      </c>
      <c r="G1386" s="13">
        <v>44866</v>
      </c>
      <c r="H1386" s="11" t="s">
        <v>147</v>
      </c>
      <c r="I1386" s="11" t="s">
        <v>704</v>
      </c>
      <c r="J1386" s="11" t="s">
        <v>704</v>
      </c>
      <c r="K1386" s="11" t="s">
        <v>19</v>
      </c>
      <c r="L1386" s="11" t="s">
        <v>19</v>
      </c>
      <c r="M1386" s="11" t="s">
        <v>19</v>
      </c>
      <c r="N1386" s="11" t="s">
        <v>19</v>
      </c>
      <c r="O1386" s="11" t="s">
        <v>18</v>
      </c>
      <c r="P1386" s="11" t="s">
        <v>18</v>
      </c>
      <c r="Q1386" s="11" t="s">
        <v>18</v>
      </c>
      <c r="R1386" s="11" t="s">
        <v>59</v>
      </c>
      <c r="S1386" s="20">
        <v>20</v>
      </c>
      <c r="T1386" s="11" t="s">
        <v>738</v>
      </c>
      <c r="U1386" s="11" t="s">
        <v>22</v>
      </c>
      <c r="V1386" s="11" t="s">
        <v>22</v>
      </c>
      <c r="W1386" s="11" t="s">
        <v>23</v>
      </c>
      <c r="X1386" s="11" t="s">
        <v>31</v>
      </c>
      <c r="Y1386">
        <v>325</v>
      </c>
      <c r="Z1386" t="e">
        <f t="shared" si="46"/>
        <v>#REF!</v>
      </c>
    </row>
    <row r="1387" spans="1:26" x14ac:dyDescent="0.35">
      <c r="A1387" s="24" t="str">
        <f>+IF(B1387&lt;&gt;'Terminal Handling Charge'!$B$3,"",IF(COUNTIF(B:B,B1387)&gt;0,COUNTIF(B$3:B1387,B1387),""))</f>
        <v/>
      </c>
      <c r="B1387" s="24" t="str">
        <f t="shared" si="45"/>
        <v>Terminal Handling Charge - OriginPoland</v>
      </c>
      <c r="C1387" s="24" t="s">
        <v>704</v>
      </c>
      <c r="D1387" s="24" t="s">
        <v>746</v>
      </c>
      <c r="E1387" s="1" t="s">
        <v>752</v>
      </c>
      <c r="F1387" s="12" t="s">
        <v>31</v>
      </c>
      <c r="G1387" s="13">
        <v>44866</v>
      </c>
      <c r="H1387" s="11" t="s">
        <v>147</v>
      </c>
      <c r="I1387" s="11" t="s">
        <v>704</v>
      </c>
      <c r="J1387" s="11" t="s">
        <v>704</v>
      </c>
      <c r="K1387" s="11" t="s">
        <v>19</v>
      </c>
      <c r="L1387" s="11" t="s">
        <v>19</v>
      </c>
      <c r="M1387" s="11" t="s">
        <v>19</v>
      </c>
      <c r="N1387" s="11" t="s">
        <v>19</v>
      </c>
      <c r="O1387" s="11" t="s">
        <v>18</v>
      </c>
      <c r="P1387" s="11" t="s">
        <v>18</v>
      </c>
      <c r="Q1387" s="11" t="s">
        <v>18</v>
      </c>
      <c r="R1387" s="11" t="s">
        <v>60</v>
      </c>
      <c r="S1387" s="20">
        <v>40</v>
      </c>
      <c r="T1387" s="11" t="s">
        <v>738</v>
      </c>
      <c r="U1387" s="11" t="s">
        <v>22</v>
      </c>
      <c r="V1387" s="11" t="s">
        <v>22</v>
      </c>
      <c r="W1387" s="11" t="s">
        <v>23</v>
      </c>
      <c r="X1387" s="11" t="s">
        <v>31</v>
      </c>
      <c r="Y1387">
        <v>325</v>
      </c>
      <c r="Z1387" t="e">
        <f t="shared" si="46"/>
        <v>#REF!</v>
      </c>
    </row>
    <row r="1388" spans="1:26" x14ac:dyDescent="0.35">
      <c r="A1388" s="24" t="str">
        <f>+IF(B1388&lt;&gt;'Terminal Handling Charge'!$B$3,"",IF(COUNTIF(B:B,B1388)&gt;0,COUNTIF(B$3:B1388,B1388),""))</f>
        <v/>
      </c>
      <c r="B1388" s="24" t="str">
        <f t="shared" si="45"/>
        <v>Terminal Handling Charge - OriginPoland</v>
      </c>
      <c r="C1388" s="24" t="s">
        <v>704</v>
      </c>
      <c r="D1388" s="24" t="s">
        <v>746</v>
      </c>
      <c r="E1388" s="1" t="s">
        <v>752</v>
      </c>
      <c r="F1388" s="12" t="s">
        <v>31</v>
      </c>
      <c r="G1388" s="13">
        <v>44866</v>
      </c>
      <c r="H1388" s="11" t="s">
        <v>147</v>
      </c>
      <c r="I1388" s="11" t="s">
        <v>704</v>
      </c>
      <c r="J1388" s="11" t="s">
        <v>704</v>
      </c>
      <c r="K1388" s="11" t="s">
        <v>19</v>
      </c>
      <c r="L1388" s="11" t="s">
        <v>19</v>
      </c>
      <c r="M1388" s="11" t="s">
        <v>19</v>
      </c>
      <c r="N1388" s="11" t="s">
        <v>19</v>
      </c>
      <c r="O1388" s="11" t="s">
        <v>18</v>
      </c>
      <c r="P1388" s="11" t="s">
        <v>18</v>
      </c>
      <c r="Q1388" s="11" t="s">
        <v>18</v>
      </c>
      <c r="R1388" s="11" t="s">
        <v>33</v>
      </c>
      <c r="S1388" s="20">
        <v>40</v>
      </c>
      <c r="T1388" s="11" t="s">
        <v>738</v>
      </c>
      <c r="U1388" s="11" t="s">
        <v>22</v>
      </c>
      <c r="V1388" s="11" t="s">
        <v>22</v>
      </c>
      <c r="W1388" s="11" t="s">
        <v>23</v>
      </c>
      <c r="X1388" s="11" t="s">
        <v>31</v>
      </c>
      <c r="Y1388">
        <v>325</v>
      </c>
      <c r="Z1388" t="e">
        <f t="shared" si="46"/>
        <v>#REF!</v>
      </c>
    </row>
    <row r="1389" spans="1:26" x14ac:dyDescent="0.35">
      <c r="A1389" s="24" t="str">
        <f>+IF(B1389&lt;&gt;'Terminal Handling Charge'!$B$3,"",IF(COUNTIF(B:B,B1389)&gt;0,COUNTIF(B$3:B1389,B1389),""))</f>
        <v/>
      </c>
      <c r="B1389" s="24" t="str">
        <f t="shared" si="45"/>
        <v>Terminal Handling Charge - OriginPoland</v>
      </c>
      <c r="C1389" s="24" t="s">
        <v>704</v>
      </c>
      <c r="D1389" s="24" t="s">
        <v>746</v>
      </c>
      <c r="E1389" s="1" t="s">
        <v>752</v>
      </c>
      <c r="F1389" s="12" t="s">
        <v>31</v>
      </c>
      <c r="G1389" s="13">
        <v>44866</v>
      </c>
      <c r="H1389" s="11" t="s">
        <v>147</v>
      </c>
      <c r="I1389" s="11" t="s">
        <v>704</v>
      </c>
      <c r="J1389" s="11" t="s">
        <v>704</v>
      </c>
      <c r="K1389" s="11" t="s">
        <v>19</v>
      </c>
      <c r="L1389" s="11" t="s">
        <v>19</v>
      </c>
      <c r="M1389" s="11" t="s">
        <v>19</v>
      </c>
      <c r="N1389" s="11" t="s">
        <v>19</v>
      </c>
      <c r="O1389" s="11" t="s">
        <v>18</v>
      </c>
      <c r="P1389" s="11" t="s">
        <v>18</v>
      </c>
      <c r="Q1389" s="11" t="s">
        <v>18</v>
      </c>
      <c r="R1389" s="11" t="s">
        <v>64</v>
      </c>
      <c r="S1389" s="20">
        <v>40</v>
      </c>
      <c r="T1389" s="11" t="s">
        <v>738</v>
      </c>
      <c r="U1389" s="11" t="s">
        <v>22</v>
      </c>
      <c r="V1389" s="11" t="s">
        <v>22</v>
      </c>
      <c r="W1389" s="11" t="s">
        <v>23</v>
      </c>
      <c r="X1389" s="11" t="s">
        <v>31</v>
      </c>
      <c r="Y1389">
        <v>325</v>
      </c>
      <c r="Z1389" t="e">
        <f t="shared" si="46"/>
        <v>#REF!</v>
      </c>
    </row>
    <row r="1390" spans="1:26" x14ac:dyDescent="0.35">
      <c r="A1390" s="24" t="str">
        <f>+IF(B1390&lt;&gt;'Terminal Handling Charge'!$B$3,"",IF(COUNTIF(B:B,B1390)&gt;0,COUNTIF(B$3:B1390,B1390),""))</f>
        <v/>
      </c>
      <c r="B1390" s="24" t="str">
        <f t="shared" si="45"/>
        <v>Terminal Handling Charge - OriginPoland</v>
      </c>
      <c r="C1390" s="24" t="s">
        <v>704</v>
      </c>
      <c r="D1390" s="24" t="s">
        <v>746</v>
      </c>
      <c r="E1390" s="1" t="s">
        <v>752</v>
      </c>
      <c r="F1390" s="12" t="s">
        <v>31</v>
      </c>
      <c r="G1390" s="13">
        <v>44866</v>
      </c>
      <c r="H1390" s="11" t="s">
        <v>147</v>
      </c>
      <c r="I1390" s="11" t="s">
        <v>704</v>
      </c>
      <c r="J1390" s="11" t="s">
        <v>704</v>
      </c>
      <c r="K1390" s="11" t="s">
        <v>19</v>
      </c>
      <c r="L1390" s="11" t="s">
        <v>19</v>
      </c>
      <c r="M1390" s="11" t="s">
        <v>19</v>
      </c>
      <c r="N1390" s="11" t="s">
        <v>19</v>
      </c>
      <c r="O1390" s="11" t="s">
        <v>18</v>
      </c>
      <c r="P1390" s="11" t="s">
        <v>18</v>
      </c>
      <c r="Q1390" s="11" t="s">
        <v>18</v>
      </c>
      <c r="R1390" s="11" t="s">
        <v>58</v>
      </c>
      <c r="S1390" s="20">
        <v>40</v>
      </c>
      <c r="T1390" s="11" t="s">
        <v>738</v>
      </c>
      <c r="U1390" s="11" t="s">
        <v>22</v>
      </c>
      <c r="V1390" s="11" t="s">
        <v>22</v>
      </c>
      <c r="W1390" s="11" t="s">
        <v>23</v>
      </c>
      <c r="X1390" s="11" t="s">
        <v>31</v>
      </c>
      <c r="Y1390">
        <v>325</v>
      </c>
      <c r="Z1390" t="e">
        <f t="shared" si="46"/>
        <v>#REF!</v>
      </c>
    </row>
    <row r="1391" spans="1:26" ht="29" x14ac:dyDescent="0.35">
      <c r="A1391" s="24" t="str">
        <f>+IF(B1391&lt;&gt;'Terminal Handling Charge'!$B$3,"",IF(COUNTIF(B:B,B1391)&gt;0,COUNTIF(B$3:B1391,B1391),""))</f>
        <v/>
      </c>
      <c r="B1391" s="24" t="str">
        <f t="shared" si="45"/>
        <v>Terminal Handling Charge - OriginGreece</v>
      </c>
      <c r="C1391" s="24" t="s">
        <v>341</v>
      </c>
      <c r="D1391" s="24" t="s">
        <v>746</v>
      </c>
      <c r="E1391" s="1" t="s">
        <v>750</v>
      </c>
      <c r="F1391" s="12" t="s">
        <v>31</v>
      </c>
      <c r="G1391" s="13">
        <v>44866</v>
      </c>
      <c r="H1391" s="11" t="s">
        <v>234</v>
      </c>
      <c r="I1391" s="11" t="s">
        <v>235</v>
      </c>
      <c r="J1391" s="11" t="s">
        <v>341</v>
      </c>
      <c r="K1391" s="11" t="s">
        <v>19</v>
      </c>
      <c r="L1391" s="11" t="s">
        <v>19</v>
      </c>
      <c r="M1391" s="11" t="s">
        <v>19</v>
      </c>
      <c r="N1391" s="11" t="s">
        <v>19</v>
      </c>
      <c r="O1391" s="11" t="s">
        <v>18</v>
      </c>
      <c r="P1391" s="11" t="s">
        <v>18</v>
      </c>
      <c r="Q1391" s="11" t="s">
        <v>18</v>
      </c>
      <c r="R1391" s="11" t="s">
        <v>78</v>
      </c>
      <c r="S1391" s="20" t="s">
        <v>78</v>
      </c>
      <c r="T1391" s="11" t="s">
        <v>32</v>
      </c>
      <c r="U1391" s="11" t="s">
        <v>22</v>
      </c>
      <c r="V1391" s="11" t="s">
        <v>22</v>
      </c>
      <c r="W1391" s="11" t="s">
        <v>23</v>
      </c>
      <c r="X1391" s="11" t="s">
        <v>31</v>
      </c>
      <c r="Y1391">
        <v>191</v>
      </c>
      <c r="Z1391" t="e">
        <f t="shared" si="46"/>
        <v>#REF!</v>
      </c>
    </row>
    <row r="1392" spans="1:26" ht="29" x14ac:dyDescent="0.35">
      <c r="A1392" s="24" t="str">
        <f>+IF(B1392&lt;&gt;'Terminal Handling Charge'!$B$3,"",IF(COUNTIF(B:B,B1392)&gt;0,COUNTIF(B$3:B1392,B1392),""))</f>
        <v/>
      </c>
      <c r="B1392" s="24" t="str">
        <f t="shared" si="45"/>
        <v>Terminal Handling Charge - OriginGreece</v>
      </c>
      <c r="C1392" s="24" t="s">
        <v>341</v>
      </c>
      <c r="D1392" s="24" t="s">
        <v>746</v>
      </c>
      <c r="E1392" s="1" t="s">
        <v>750</v>
      </c>
      <c r="F1392" s="12" t="s">
        <v>31</v>
      </c>
      <c r="G1392" s="13">
        <v>44866</v>
      </c>
      <c r="H1392" s="11" t="s">
        <v>234</v>
      </c>
      <c r="I1392" s="11" t="s">
        <v>235</v>
      </c>
      <c r="J1392" s="11" t="s">
        <v>341</v>
      </c>
      <c r="K1392" s="11" t="s">
        <v>19</v>
      </c>
      <c r="L1392" s="11" t="s">
        <v>19</v>
      </c>
      <c r="M1392" s="11" t="s">
        <v>19</v>
      </c>
      <c r="N1392" s="11" t="s">
        <v>19</v>
      </c>
      <c r="O1392" s="11" t="s">
        <v>18</v>
      </c>
      <c r="P1392" s="11" t="s">
        <v>18</v>
      </c>
      <c r="Q1392" s="11" t="s">
        <v>18</v>
      </c>
      <c r="R1392" s="11" t="s">
        <v>78</v>
      </c>
      <c r="S1392" s="20" t="s">
        <v>78</v>
      </c>
      <c r="T1392" s="11" t="s">
        <v>34</v>
      </c>
      <c r="U1392" s="11" t="s">
        <v>22</v>
      </c>
      <c r="V1392" s="11" t="s">
        <v>22</v>
      </c>
      <c r="W1392" s="11" t="s">
        <v>23</v>
      </c>
      <c r="X1392" s="11" t="s">
        <v>31</v>
      </c>
      <c r="Y1392">
        <v>349</v>
      </c>
      <c r="Z1392" t="e">
        <f t="shared" si="46"/>
        <v>#REF!</v>
      </c>
    </row>
    <row r="1393" spans="1:26" x14ac:dyDescent="0.35">
      <c r="A1393" s="24" t="str">
        <f>+IF(B1393&lt;&gt;'Terminal Handling Charge'!$B$3,"",IF(COUNTIF(B:B,B1393)&gt;0,COUNTIF(B$3:B1393,B1393),""))</f>
        <v/>
      </c>
      <c r="B1393" s="24" t="str">
        <f t="shared" si="45"/>
        <v>Terminal Handling Charge - OriginIndia</v>
      </c>
      <c r="C1393" s="24" t="s">
        <v>764</v>
      </c>
      <c r="D1393" s="24" t="s">
        <v>746</v>
      </c>
      <c r="E1393" s="1" t="s">
        <v>773</v>
      </c>
      <c r="F1393" s="12" t="s">
        <v>774</v>
      </c>
      <c r="G1393" s="13">
        <v>44866</v>
      </c>
      <c r="H1393" s="11" t="s">
        <v>775</v>
      </c>
      <c r="I1393" s="11" t="s">
        <v>788</v>
      </c>
      <c r="J1393" s="11" t="s">
        <v>764</v>
      </c>
      <c r="K1393" s="11" t="s">
        <v>19</v>
      </c>
      <c r="L1393" s="11" t="s">
        <v>19</v>
      </c>
      <c r="M1393" s="11" t="s">
        <v>19</v>
      </c>
      <c r="N1393" s="11" t="s">
        <v>19</v>
      </c>
      <c r="O1393" s="11" t="s">
        <v>18</v>
      </c>
      <c r="P1393" s="11" t="s">
        <v>18</v>
      </c>
      <c r="Q1393" s="11" t="s">
        <v>18</v>
      </c>
      <c r="R1393" s="11" t="s">
        <v>40</v>
      </c>
      <c r="S1393" s="20">
        <v>20</v>
      </c>
      <c r="T1393" s="11" t="s">
        <v>21</v>
      </c>
      <c r="U1393" s="11"/>
      <c r="V1393" s="11"/>
      <c r="W1393" s="11"/>
      <c r="X1393" s="11" t="s">
        <v>801</v>
      </c>
      <c r="Y1393">
        <v>8691</v>
      </c>
      <c r="Z1393" t="e">
        <f t="shared" si="46"/>
        <v>#REF!</v>
      </c>
    </row>
    <row r="1394" spans="1:26" x14ac:dyDescent="0.35">
      <c r="A1394" s="24" t="str">
        <f>+IF(B1394&lt;&gt;'Terminal Handling Charge'!$B$3,"",IF(COUNTIF(B:B,B1394)&gt;0,COUNTIF(B$3:B1394,B1394),""))</f>
        <v/>
      </c>
      <c r="B1394" s="24" t="str">
        <f t="shared" si="45"/>
        <v>Terminal Handling Charge - OriginIndia</v>
      </c>
      <c r="C1394" s="24" t="s">
        <v>764</v>
      </c>
      <c r="D1394" s="24" t="s">
        <v>746</v>
      </c>
      <c r="E1394" s="1" t="s">
        <v>773</v>
      </c>
      <c r="F1394" s="12" t="s">
        <v>774</v>
      </c>
      <c r="G1394" s="13">
        <v>44866</v>
      </c>
      <c r="H1394" s="11" t="s">
        <v>775</v>
      </c>
      <c r="I1394" s="11" t="s">
        <v>788</v>
      </c>
      <c r="J1394" s="11" t="s">
        <v>764</v>
      </c>
      <c r="K1394" s="11" t="s">
        <v>19</v>
      </c>
      <c r="L1394" s="11" t="s">
        <v>19</v>
      </c>
      <c r="M1394" s="11" t="s">
        <v>19</v>
      </c>
      <c r="N1394" s="11" t="s">
        <v>19</v>
      </c>
      <c r="O1394" s="11" t="s">
        <v>18</v>
      </c>
      <c r="P1394" s="11" t="s">
        <v>18</v>
      </c>
      <c r="Q1394" s="11" t="s">
        <v>18</v>
      </c>
      <c r="R1394" s="11" t="s">
        <v>20</v>
      </c>
      <c r="S1394" s="20">
        <v>40</v>
      </c>
      <c r="T1394" s="11" t="s">
        <v>21</v>
      </c>
      <c r="U1394" s="11"/>
      <c r="V1394" s="11"/>
      <c r="W1394" s="11"/>
      <c r="X1394" s="11" t="s">
        <v>801</v>
      </c>
      <c r="Y1394">
        <v>12816</v>
      </c>
      <c r="Z1394" t="e">
        <f t="shared" si="46"/>
        <v>#REF!</v>
      </c>
    </row>
    <row r="1395" spans="1:26" x14ac:dyDescent="0.35">
      <c r="A1395" s="24" t="str">
        <f>+IF(B1395&lt;&gt;'Terminal Handling Charge'!$B$3,"",IF(COUNTIF(B:B,B1395)&gt;0,COUNTIF(B$3:B1395,B1395),""))</f>
        <v/>
      </c>
      <c r="B1395" s="24" t="str">
        <f t="shared" si="45"/>
        <v>Terminal Handling Charge - OriginIndia</v>
      </c>
      <c r="C1395" s="24" t="s">
        <v>764</v>
      </c>
      <c r="D1395" s="24" t="s">
        <v>746</v>
      </c>
      <c r="E1395" s="1" t="s">
        <v>773</v>
      </c>
      <c r="F1395" s="12" t="s">
        <v>774</v>
      </c>
      <c r="G1395" s="13">
        <v>44866</v>
      </c>
      <c r="H1395" s="11" t="s">
        <v>775</v>
      </c>
      <c r="I1395" s="11" t="s">
        <v>788</v>
      </c>
      <c r="J1395" s="11" t="s">
        <v>764</v>
      </c>
      <c r="K1395" s="11" t="s">
        <v>19</v>
      </c>
      <c r="L1395" s="11" t="s">
        <v>19</v>
      </c>
      <c r="M1395" s="11" t="s">
        <v>19</v>
      </c>
      <c r="N1395" s="11" t="s">
        <v>19</v>
      </c>
      <c r="O1395" s="11" t="s">
        <v>18</v>
      </c>
      <c r="P1395" s="11" t="s">
        <v>18</v>
      </c>
      <c r="Q1395" s="11" t="s">
        <v>18</v>
      </c>
      <c r="R1395" s="11" t="s">
        <v>65</v>
      </c>
      <c r="S1395" s="20">
        <v>45</v>
      </c>
      <c r="T1395" s="11" t="s">
        <v>21</v>
      </c>
      <c r="U1395" s="11"/>
      <c r="V1395" s="11"/>
      <c r="W1395" s="11"/>
      <c r="X1395" s="11" t="s">
        <v>801</v>
      </c>
      <c r="Y1395">
        <v>16216</v>
      </c>
      <c r="Z1395" t="e">
        <f t="shared" si="46"/>
        <v>#REF!</v>
      </c>
    </row>
    <row r="1396" spans="1:26" x14ac:dyDescent="0.35">
      <c r="A1396" s="24" t="str">
        <f>+IF(B1396&lt;&gt;'Terminal Handling Charge'!$B$3,"",IF(COUNTIF(B:B,B1396)&gt;0,COUNTIF(B$3:B1396,B1396),""))</f>
        <v/>
      </c>
      <c r="B1396" s="24" t="str">
        <f t="shared" si="45"/>
        <v>Terminal Handling Charge - OriginIndia</v>
      </c>
      <c r="C1396" s="24" t="s">
        <v>764</v>
      </c>
      <c r="D1396" s="24" t="s">
        <v>746</v>
      </c>
      <c r="E1396" s="1" t="s">
        <v>773</v>
      </c>
      <c r="F1396" s="12" t="s">
        <v>774</v>
      </c>
      <c r="G1396" s="13">
        <v>44866</v>
      </c>
      <c r="H1396" s="11" t="s">
        <v>775</v>
      </c>
      <c r="I1396" s="11" t="s">
        <v>788</v>
      </c>
      <c r="J1396" s="11" t="s">
        <v>764</v>
      </c>
      <c r="K1396" s="11" t="s">
        <v>19</v>
      </c>
      <c r="L1396" s="11" t="s">
        <v>19</v>
      </c>
      <c r="M1396" s="11" t="s">
        <v>19</v>
      </c>
      <c r="N1396" s="11" t="s">
        <v>19</v>
      </c>
      <c r="O1396" s="11" t="s">
        <v>18</v>
      </c>
      <c r="P1396" s="11" t="s">
        <v>18</v>
      </c>
      <c r="Q1396" s="11" t="s">
        <v>18</v>
      </c>
      <c r="R1396" s="11" t="s">
        <v>61</v>
      </c>
      <c r="S1396" s="20">
        <v>20</v>
      </c>
      <c r="T1396" s="11" t="s">
        <v>772</v>
      </c>
      <c r="U1396" s="11" t="s">
        <v>22</v>
      </c>
      <c r="V1396" s="11" t="s">
        <v>22</v>
      </c>
      <c r="W1396" s="11" t="s">
        <v>23</v>
      </c>
      <c r="X1396" s="11" t="s">
        <v>801</v>
      </c>
      <c r="Y1396">
        <v>13111</v>
      </c>
      <c r="Z1396" t="e">
        <f t="shared" si="46"/>
        <v>#REF!</v>
      </c>
    </row>
    <row r="1397" spans="1:26" x14ac:dyDescent="0.35">
      <c r="A1397" s="24" t="str">
        <f>+IF(B1397&lt;&gt;'Terminal Handling Charge'!$B$3,"",IF(COUNTIF(B:B,B1397)&gt;0,COUNTIF(B$3:B1397,B1397),""))</f>
        <v/>
      </c>
      <c r="B1397" s="24" t="str">
        <f t="shared" si="45"/>
        <v>Terminal Handling Charge - OriginIndia</v>
      </c>
      <c r="C1397" s="24" t="s">
        <v>764</v>
      </c>
      <c r="D1397" s="24" t="s">
        <v>746</v>
      </c>
      <c r="E1397" s="1" t="s">
        <v>773</v>
      </c>
      <c r="F1397" s="12" t="s">
        <v>774</v>
      </c>
      <c r="G1397" s="13">
        <v>44866</v>
      </c>
      <c r="H1397" s="11" t="s">
        <v>775</v>
      </c>
      <c r="I1397" s="11" t="s">
        <v>788</v>
      </c>
      <c r="J1397" s="11" t="s">
        <v>764</v>
      </c>
      <c r="K1397" s="11" t="s">
        <v>19</v>
      </c>
      <c r="L1397" s="11" t="s">
        <v>19</v>
      </c>
      <c r="M1397" s="11" t="s">
        <v>19</v>
      </c>
      <c r="N1397" s="11" t="s">
        <v>19</v>
      </c>
      <c r="O1397" s="11" t="s">
        <v>18</v>
      </c>
      <c r="P1397" s="11" t="s">
        <v>18</v>
      </c>
      <c r="Q1397" s="11" t="s">
        <v>18</v>
      </c>
      <c r="R1397" s="11" t="s">
        <v>56</v>
      </c>
      <c r="S1397" s="20">
        <v>20</v>
      </c>
      <c r="T1397" s="11" t="s">
        <v>772</v>
      </c>
      <c r="U1397" s="11"/>
      <c r="V1397" s="11"/>
      <c r="W1397" s="11"/>
      <c r="X1397" s="11" t="s">
        <v>801</v>
      </c>
      <c r="Y1397">
        <v>13111</v>
      </c>
      <c r="Z1397" t="e">
        <f t="shared" si="46"/>
        <v>#REF!</v>
      </c>
    </row>
    <row r="1398" spans="1:26" x14ac:dyDescent="0.35">
      <c r="A1398" s="24" t="str">
        <f>+IF(B1398&lt;&gt;'Terminal Handling Charge'!$B$3,"",IF(COUNTIF(B:B,B1398)&gt;0,COUNTIF(B$3:B1398,B1398),""))</f>
        <v/>
      </c>
      <c r="B1398" s="24" t="str">
        <f t="shared" si="45"/>
        <v>Terminal Handling Charge - OriginIndia</v>
      </c>
      <c r="C1398" s="24" t="s">
        <v>764</v>
      </c>
      <c r="D1398" s="24" t="s">
        <v>746</v>
      </c>
      <c r="E1398" s="1" t="s">
        <v>773</v>
      </c>
      <c r="F1398" s="12" t="s">
        <v>774</v>
      </c>
      <c r="G1398" s="13">
        <v>44866</v>
      </c>
      <c r="H1398" s="11" t="s">
        <v>775</v>
      </c>
      <c r="I1398" s="11" t="s">
        <v>788</v>
      </c>
      <c r="J1398" s="11" t="s">
        <v>764</v>
      </c>
      <c r="K1398" s="11" t="s">
        <v>19</v>
      </c>
      <c r="L1398" s="11" t="s">
        <v>19</v>
      </c>
      <c r="M1398" s="11" t="s">
        <v>19</v>
      </c>
      <c r="N1398" s="11" t="s">
        <v>19</v>
      </c>
      <c r="O1398" s="11" t="s">
        <v>18</v>
      </c>
      <c r="P1398" s="11" t="s">
        <v>18</v>
      </c>
      <c r="Q1398" s="11" t="s">
        <v>18</v>
      </c>
      <c r="R1398" s="11" t="s">
        <v>59</v>
      </c>
      <c r="S1398" s="20">
        <v>20</v>
      </c>
      <c r="T1398" s="11" t="s">
        <v>772</v>
      </c>
      <c r="U1398" s="11"/>
      <c r="V1398" s="11"/>
      <c r="W1398" s="11"/>
      <c r="X1398" s="11" t="s">
        <v>801</v>
      </c>
      <c r="Y1398">
        <v>13111</v>
      </c>
      <c r="Z1398" t="e">
        <f t="shared" si="46"/>
        <v>#REF!</v>
      </c>
    </row>
    <row r="1399" spans="1:26" x14ac:dyDescent="0.35">
      <c r="A1399" s="24" t="str">
        <f>+IF(B1399&lt;&gt;'Terminal Handling Charge'!$B$3,"",IF(COUNTIF(B:B,B1399)&gt;0,COUNTIF(B$3:B1399,B1399),""))</f>
        <v/>
      </c>
      <c r="B1399" s="24" t="str">
        <f t="shared" si="45"/>
        <v>Terminal Handling Charge - OriginIndia</v>
      </c>
      <c r="C1399" s="24" t="s">
        <v>764</v>
      </c>
      <c r="D1399" s="24" t="s">
        <v>746</v>
      </c>
      <c r="E1399" s="1" t="s">
        <v>773</v>
      </c>
      <c r="F1399" s="12" t="s">
        <v>774</v>
      </c>
      <c r="G1399" s="13">
        <v>44866</v>
      </c>
      <c r="H1399" s="11" t="s">
        <v>775</v>
      </c>
      <c r="I1399" s="11" t="s">
        <v>788</v>
      </c>
      <c r="J1399" s="11" t="s">
        <v>764</v>
      </c>
      <c r="K1399" s="11" t="s">
        <v>19</v>
      </c>
      <c r="L1399" s="11" t="s">
        <v>19</v>
      </c>
      <c r="M1399" s="11" t="s">
        <v>19</v>
      </c>
      <c r="N1399" s="11" t="s">
        <v>19</v>
      </c>
      <c r="O1399" s="11" t="s">
        <v>18</v>
      </c>
      <c r="P1399" s="11" t="s">
        <v>18</v>
      </c>
      <c r="Q1399" s="11" t="s">
        <v>18</v>
      </c>
      <c r="R1399" s="11" t="s">
        <v>63</v>
      </c>
      <c r="S1399" s="20">
        <v>20</v>
      </c>
      <c r="T1399" s="11" t="s">
        <v>772</v>
      </c>
      <c r="U1399" s="11"/>
      <c r="V1399" s="11"/>
      <c r="W1399" s="11"/>
      <c r="X1399" s="11" t="s">
        <v>801</v>
      </c>
      <c r="Y1399">
        <v>13111</v>
      </c>
      <c r="Z1399" t="e">
        <f t="shared" si="46"/>
        <v>#REF!</v>
      </c>
    </row>
    <row r="1400" spans="1:26" x14ac:dyDescent="0.35">
      <c r="A1400" s="24" t="str">
        <f>+IF(B1400&lt;&gt;'Terminal Handling Charge'!$B$3,"",IF(COUNTIF(B:B,B1400)&gt;0,COUNTIF(B$3:B1400,B1400),""))</f>
        <v/>
      </c>
      <c r="B1400" s="24" t="str">
        <f t="shared" si="45"/>
        <v>Terminal Handling Charge - OriginIndia</v>
      </c>
      <c r="C1400" s="24" t="s">
        <v>764</v>
      </c>
      <c r="D1400" s="24" t="s">
        <v>746</v>
      </c>
      <c r="E1400" s="1" t="s">
        <v>773</v>
      </c>
      <c r="F1400" s="12" t="s">
        <v>774</v>
      </c>
      <c r="G1400" s="13">
        <v>44866</v>
      </c>
      <c r="H1400" s="11" t="s">
        <v>775</v>
      </c>
      <c r="I1400" s="11" t="s">
        <v>788</v>
      </c>
      <c r="J1400" s="11" t="s">
        <v>764</v>
      </c>
      <c r="K1400" s="11" t="s">
        <v>19</v>
      </c>
      <c r="L1400" s="11" t="s">
        <v>19</v>
      </c>
      <c r="M1400" s="11" t="s">
        <v>19</v>
      </c>
      <c r="N1400" s="11" t="s">
        <v>19</v>
      </c>
      <c r="O1400" s="11" t="s">
        <v>18</v>
      </c>
      <c r="P1400" s="11" t="s">
        <v>18</v>
      </c>
      <c r="Q1400" s="11" t="s">
        <v>18</v>
      </c>
      <c r="R1400" s="11" t="s">
        <v>77</v>
      </c>
      <c r="S1400" s="20">
        <v>20</v>
      </c>
      <c r="T1400" s="11" t="s">
        <v>772</v>
      </c>
      <c r="U1400" s="11"/>
      <c r="V1400" s="11"/>
      <c r="W1400" s="11"/>
      <c r="X1400" s="11" t="s">
        <v>801</v>
      </c>
      <c r="Y1400">
        <v>13111</v>
      </c>
      <c r="Z1400" t="e">
        <f t="shared" si="46"/>
        <v>#REF!</v>
      </c>
    </row>
    <row r="1401" spans="1:26" x14ac:dyDescent="0.35">
      <c r="A1401" s="24" t="str">
        <f>+IF(B1401&lt;&gt;'Terminal Handling Charge'!$B$3,"",IF(COUNTIF(B:B,B1401)&gt;0,COUNTIF(B$3:B1401,B1401),""))</f>
        <v/>
      </c>
      <c r="B1401" s="24" t="str">
        <f t="shared" si="45"/>
        <v>Terminal Handling Charge - OriginIndia</v>
      </c>
      <c r="C1401" s="24" t="s">
        <v>764</v>
      </c>
      <c r="D1401" s="24" t="s">
        <v>746</v>
      </c>
      <c r="E1401" s="1" t="s">
        <v>773</v>
      </c>
      <c r="F1401" s="12" t="s">
        <v>774</v>
      </c>
      <c r="G1401" s="13">
        <v>44866</v>
      </c>
      <c r="H1401" s="11" t="s">
        <v>775</v>
      </c>
      <c r="I1401" s="11" t="s">
        <v>788</v>
      </c>
      <c r="J1401" s="11" t="s">
        <v>764</v>
      </c>
      <c r="K1401" s="11" t="s">
        <v>19</v>
      </c>
      <c r="L1401" s="11" t="s">
        <v>19</v>
      </c>
      <c r="M1401" s="11" t="s">
        <v>19</v>
      </c>
      <c r="N1401" s="11" t="s">
        <v>19</v>
      </c>
      <c r="O1401" s="11" t="s">
        <v>18</v>
      </c>
      <c r="P1401" s="11" t="s">
        <v>18</v>
      </c>
      <c r="Q1401" s="11" t="s">
        <v>18</v>
      </c>
      <c r="R1401" s="11" t="s">
        <v>60</v>
      </c>
      <c r="S1401" s="20">
        <v>40</v>
      </c>
      <c r="T1401" s="11" t="s">
        <v>772</v>
      </c>
      <c r="U1401" s="11"/>
      <c r="V1401" s="11"/>
      <c r="W1401" s="11"/>
      <c r="X1401" s="11" t="s">
        <v>801</v>
      </c>
      <c r="Y1401">
        <v>20276</v>
      </c>
      <c r="Z1401" t="e">
        <f t="shared" si="46"/>
        <v>#REF!</v>
      </c>
    </row>
    <row r="1402" spans="1:26" x14ac:dyDescent="0.35">
      <c r="A1402" s="24" t="str">
        <f>+IF(B1402&lt;&gt;'Terminal Handling Charge'!$B$3,"",IF(COUNTIF(B:B,B1402)&gt;0,COUNTIF(B$3:B1402,B1402),""))</f>
        <v/>
      </c>
      <c r="B1402" s="24" t="str">
        <f t="shared" si="45"/>
        <v>Terminal Handling Charge - OriginIndia</v>
      </c>
      <c r="C1402" s="24" t="s">
        <v>764</v>
      </c>
      <c r="D1402" s="24" t="s">
        <v>746</v>
      </c>
      <c r="E1402" s="1" t="s">
        <v>773</v>
      </c>
      <c r="F1402" s="12" t="s">
        <v>774</v>
      </c>
      <c r="G1402" s="13">
        <v>44866</v>
      </c>
      <c r="H1402" s="11" t="s">
        <v>775</v>
      </c>
      <c r="I1402" s="11" t="s">
        <v>788</v>
      </c>
      <c r="J1402" s="11" t="s">
        <v>764</v>
      </c>
      <c r="K1402" s="11" t="s">
        <v>19</v>
      </c>
      <c r="L1402" s="11" t="s">
        <v>19</v>
      </c>
      <c r="M1402" s="11" t="s">
        <v>19</v>
      </c>
      <c r="N1402" s="11" t="s">
        <v>19</v>
      </c>
      <c r="O1402" s="11" t="s">
        <v>18</v>
      </c>
      <c r="P1402" s="11" t="s">
        <v>18</v>
      </c>
      <c r="Q1402" s="11" t="s">
        <v>18</v>
      </c>
      <c r="R1402" s="11" t="s">
        <v>33</v>
      </c>
      <c r="S1402" s="20">
        <v>40</v>
      </c>
      <c r="T1402" s="11" t="s">
        <v>772</v>
      </c>
      <c r="U1402" s="11"/>
      <c r="V1402" s="11"/>
      <c r="W1402" s="11"/>
      <c r="X1402" s="11" t="s">
        <v>801</v>
      </c>
      <c r="Y1402">
        <v>20276</v>
      </c>
      <c r="Z1402" t="e">
        <f t="shared" si="46"/>
        <v>#REF!</v>
      </c>
    </row>
    <row r="1403" spans="1:26" x14ac:dyDescent="0.35">
      <c r="A1403" s="24" t="str">
        <f>+IF(B1403&lt;&gt;'Terminal Handling Charge'!$B$3,"",IF(COUNTIF(B:B,B1403)&gt;0,COUNTIF(B$3:B1403,B1403),""))</f>
        <v/>
      </c>
      <c r="B1403" s="24" t="str">
        <f t="shared" si="45"/>
        <v>Terminal Handling Charge - OriginIndia</v>
      </c>
      <c r="C1403" s="24" t="s">
        <v>764</v>
      </c>
      <c r="D1403" s="24" t="s">
        <v>746</v>
      </c>
      <c r="E1403" s="1" t="s">
        <v>773</v>
      </c>
      <c r="F1403" s="12" t="s">
        <v>774</v>
      </c>
      <c r="G1403" s="13">
        <v>44866</v>
      </c>
      <c r="H1403" s="11" t="s">
        <v>775</v>
      </c>
      <c r="I1403" s="11" t="s">
        <v>788</v>
      </c>
      <c r="J1403" s="11" t="s">
        <v>764</v>
      </c>
      <c r="K1403" s="11" t="s">
        <v>19</v>
      </c>
      <c r="L1403" s="11" t="s">
        <v>19</v>
      </c>
      <c r="M1403" s="11" t="s">
        <v>19</v>
      </c>
      <c r="N1403" s="11" t="s">
        <v>19</v>
      </c>
      <c r="O1403" s="11" t="s">
        <v>18</v>
      </c>
      <c r="P1403" s="11" t="s">
        <v>18</v>
      </c>
      <c r="Q1403" s="11" t="s">
        <v>18</v>
      </c>
      <c r="R1403" s="11" t="s">
        <v>64</v>
      </c>
      <c r="S1403" s="20">
        <v>40</v>
      </c>
      <c r="T1403" s="11" t="s">
        <v>772</v>
      </c>
      <c r="U1403" s="11"/>
      <c r="V1403" s="11"/>
      <c r="W1403" s="11"/>
      <c r="X1403" s="11" t="s">
        <v>801</v>
      </c>
      <c r="Y1403">
        <v>20276</v>
      </c>
      <c r="Z1403" t="e">
        <f t="shared" si="46"/>
        <v>#REF!</v>
      </c>
    </row>
    <row r="1404" spans="1:26" x14ac:dyDescent="0.35">
      <c r="A1404" s="24" t="str">
        <f>+IF(B1404&lt;&gt;'Terminal Handling Charge'!$B$3,"",IF(COUNTIF(B:B,B1404)&gt;0,COUNTIF(B$3:B1404,B1404),""))</f>
        <v/>
      </c>
      <c r="B1404" s="24" t="str">
        <f t="shared" si="45"/>
        <v>Terminal Handling Charge - OriginIndia</v>
      </c>
      <c r="C1404" s="24" t="s">
        <v>764</v>
      </c>
      <c r="D1404" s="24" t="s">
        <v>746</v>
      </c>
      <c r="E1404" s="1" t="s">
        <v>773</v>
      </c>
      <c r="F1404" s="12" t="s">
        <v>774</v>
      </c>
      <c r="G1404" s="13">
        <v>44866</v>
      </c>
      <c r="H1404" s="11" t="s">
        <v>775</v>
      </c>
      <c r="I1404" s="11" t="s">
        <v>788</v>
      </c>
      <c r="J1404" s="11" t="s">
        <v>764</v>
      </c>
      <c r="K1404" s="11" t="s">
        <v>19</v>
      </c>
      <c r="L1404" s="11" t="s">
        <v>19</v>
      </c>
      <c r="M1404" s="11" t="s">
        <v>19</v>
      </c>
      <c r="N1404" s="11" t="s">
        <v>19</v>
      </c>
      <c r="O1404" s="11" t="s">
        <v>18</v>
      </c>
      <c r="P1404" s="11" t="s">
        <v>18</v>
      </c>
      <c r="Q1404" s="11" t="s">
        <v>18</v>
      </c>
      <c r="R1404" s="11" t="s">
        <v>58</v>
      </c>
      <c r="S1404" s="20">
        <v>40</v>
      </c>
      <c r="T1404" s="11" t="s">
        <v>772</v>
      </c>
      <c r="U1404" s="11"/>
      <c r="V1404" s="11"/>
      <c r="W1404" s="11"/>
      <c r="X1404" s="11" t="s">
        <v>801</v>
      </c>
      <c r="Y1404">
        <v>20276</v>
      </c>
      <c r="Z1404" t="e">
        <f t="shared" si="46"/>
        <v>#REF!</v>
      </c>
    </row>
    <row r="1405" spans="1:26" x14ac:dyDescent="0.35">
      <c r="A1405" s="24" t="str">
        <f>+IF(B1405&lt;&gt;'Terminal Handling Charge'!$B$3,"",IF(COUNTIF(B:B,B1405)&gt;0,COUNTIF(B$3:B1405,B1405),""))</f>
        <v/>
      </c>
      <c r="B1405" s="24" t="str">
        <f t="shared" si="45"/>
        <v>Terminal Handling Charge - OriginPeru</v>
      </c>
      <c r="C1405" s="24" t="s">
        <v>731</v>
      </c>
      <c r="D1405" s="24" t="s">
        <v>746</v>
      </c>
      <c r="E1405" s="1" t="s">
        <v>227</v>
      </c>
      <c r="F1405" s="12" t="s">
        <v>757</v>
      </c>
      <c r="G1405" s="13">
        <v>44866</v>
      </c>
      <c r="H1405" s="11" t="s">
        <v>269</v>
      </c>
      <c r="I1405" s="11" t="s">
        <v>731</v>
      </c>
      <c r="J1405" s="11" t="s">
        <v>731</v>
      </c>
      <c r="K1405" s="11" t="s">
        <v>19</v>
      </c>
      <c r="L1405" s="11" t="s">
        <v>19</v>
      </c>
      <c r="M1405" s="11" t="s">
        <v>19</v>
      </c>
      <c r="N1405" s="11" t="s">
        <v>19</v>
      </c>
      <c r="O1405" s="11" t="s">
        <v>18</v>
      </c>
      <c r="P1405" s="11" t="s">
        <v>18</v>
      </c>
      <c r="Q1405" s="11" t="s">
        <v>18</v>
      </c>
      <c r="R1405" s="11" t="s">
        <v>30</v>
      </c>
      <c r="S1405" s="20" t="s">
        <v>30</v>
      </c>
      <c r="T1405" s="11" t="s">
        <v>21</v>
      </c>
      <c r="U1405" s="11" t="s">
        <v>22</v>
      </c>
      <c r="V1405" s="11" t="s">
        <v>22</v>
      </c>
      <c r="W1405" s="11" t="s">
        <v>23</v>
      </c>
      <c r="X1405" s="11" t="s">
        <v>24</v>
      </c>
      <c r="Y1405">
        <v>100</v>
      </c>
      <c r="Z1405" t="e">
        <f t="shared" si="46"/>
        <v>#REF!</v>
      </c>
    </row>
    <row r="1406" spans="1:26" x14ac:dyDescent="0.35">
      <c r="A1406" s="24" t="str">
        <f>+IF(B1406&lt;&gt;'Terminal Handling Charge'!$B$3,"",IF(COUNTIF(B:B,B1406)&gt;0,COUNTIF(B$3:B1406,B1406),""))</f>
        <v/>
      </c>
      <c r="B1406" s="24" t="str">
        <f t="shared" si="45"/>
        <v>Terminal Handling Charge - OriginPeru</v>
      </c>
      <c r="C1406" s="24" t="s">
        <v>731</v>
      </c>
      <c r="D1406" s="24" t="s">
        <v>746</v>
      </c>
      <c r="E1406" s="1" t="s">
        <v>227</v>
      </c>
      <c r="F1406" s="12" t="s">
        <v>757</v>
      </c>
      <c r="G1406" s="13">
        <v>44866</v>
      </c>
      <c r="H1406" s="11" t="s">
        <v>269</v>
      </c>
      <c r="I1406" s="11" t="s">
        <v>731</v>
      </c>
      <c r="J1406" s="11" t="s">
        <v>731</v>
      </c>
      <c r="K1406" s="11" t="s">
        <v>19</v>
      </c>
      <c r="L1406" s="11" t="s">
        <v>19</v>
      </c>
      <c r="M1406" s="11" t="s">
        <v>19</v>
      </c>
      <c r="N1406" s="11" t="s">
        <v>19</v>
      </c>
      <c r="O1406" s="11" t="s">
        <v>18</v>
      </c>
      <c r="P1406" s="11" t="s">
        <v>18</v>
      </c>
      <c r="Q1406" s="11" t="s">
        <v>18</v>
      </c>
      <c r="R1406" s="11" t="s">
        <v>27</v>
      </c>
      <c r="S1406" s="20" t="s">
        <v>27</v>
      </c>
      <c r="T1406" s="11" t="s">
        <v>28</v>
      </c>
      <c r="U1406" s="11" t="s">
        <v>22</v>
      </c>
      <c r="V1406" s="11" t="s">
        <v>22</v>
      </c>
      <c r="W1406" s="11" t="s">
        <v>23</v>
      </c>
      <c r="X1406" s="11" t="s">
        <v>24</v>
      </c>
      <c r="Y1406">
        <v>100</v>
      </c>
      <c r="Z1406" t="e">
        <f t="shared" si="46"/>
        <v>#REF!</v>
      </c>
    </row>
    <row r="1407" spans="1:26" x14ac:dyDescent="0.35">
      <c r="A1407" s="24" t="str">
        <f>+IF(B1407&lt;&gt;'Terminal Handling Charge'!$B$3,"",IF(COUNTIF(B:B,B1407)&gt;0,COUNTIF(B$3:B1407,B1407),""))</f>
        <v/>
      </c>
      <c r="B1407" s="24" t="str">
        <f t="shared" si="45"/>
        <v>Terminal Handling Charge - OriginMozambique</v>
      </c>
      <c r="C1407" s="24" t="s">
        <v>694</v>
      </c>
      <c r="D1407" s="24" t="s">
        <v>746</v>
      </c>
      <c r="E1407" s="1" t="s">
        <v>35</v>
      </c>
      <c r="F1407" s="12" t="s">
        <v>755</v>
      </c>
      <c r="G1407" s="13">
        <v>44866</v>
      </c>
      <c r="H1407" s="11" t="s">
        <v>90</v>
      </c>
      <c r="I1407" s="11" t="s">
        <v>91</v>
      </c>
      <c r="J1407" s="11" t="s">
        <v>694</v>
      </c>
      <c r="K1407" s="11" t="s">
        <v>19</v>
      </c>
      <c r="L1407" s="11" t="s">
        <v>19</v>
      </c>
      <c r="M1407" s="11" t="s">
        <v>19</v>
      </c>
      <c r="N1407" s="11" t="s">
        <v>19</v>
      </c>
      <c r="O1407" s="11" t="s">
        <v>18</v>
      </c>
      <c r="P1407" s="11" t="s">
        <v>18</v>
      </c>
      <c r="Q1407" s="11" t="s">
        <v>18</v>
      </c>
      <c r="R1407" s="11" t="s">
        <v>40</v>
      </c>
      <c r="S1407" s="20">
        <v>20</v>
      </c>
      <c r="T1407" s="11" t="s">
        <v>21</v>
      </c>
      <c r="U1407" s="11" t="s">
        <v>22</v>
      </c>
      <c r="V1407" s="11" t="s">
        <v>22</v>
      </c>
      <c r="W1407" s="11" t="s">
        <v>23</v>
      </c>
      <c r="X1407" s="11" t="s">
        <v>24</v>
      </c>
      <c r="Y1407">
        <v>100</v>
      </c>
      <c r="Z1407" t="e">
        <f t="shared" si="46"/>
        <v>#REF!</v>
      </c>
    </row>
    <row r="1408" spans="1:26" x14ac:dyDescent="0.35">
      <c r="A1408" s="24" t="str">
        <f>+IF(B1408&lt;&gt;'Terminal Handling Charge'!$B$3,"",IF(COUNTIF(B:B,B1408)&gt;0,COUNTIF(B$3:B1408,B1408),""))</f>
        <v/>
      </c>
      <c r="B1408" s="24" t="str">
        <f t="shared" si="45"/>
        <v>Terminal Handling Charge - OriginMozambique</v>
      </c>
      <c r="C1408" s="24" t="s">
        <v>694</v>
      </c>
      <c r="D1408" s="24" t="s">
        <v>746</v>
      </c>
      <c r="E1408" s="1" t="s">
        <v>35</v>
      </c>
      <c r="F1408" s="12" t="s">
        <v>755</v>
      </c>
      <c r="G1408" s="13">
        <v>44866</v>
      </c>
      <c r="H1408" s="11" t="s">
        <v>90</v>
      </c>
      <c r="I1408" s="11" t="s">
        <v>91</v>
      </c>
      <c r="J1408" s="11" t="s">
        <v>694</v>
      </c>
      <c r="K1408" s="11" t="s">
        <v>19</v>
      </c>
      <c r="L1408" s="11" t="s">
        <v>19</v>
      </c>
      <c r="M1408" s="11" t="s">
        <v>19</v>
      </c>
      <c r="N1408" s="11" t="s">
        <v>19</v>
      </c>
      <c r="O1408" s="11" t="s">
        <v>18</v>
      </c>
      <c r="P1408" s="11" t="s">
        <v>18</v>
      </c>
      <c r="Q1408" s="11" t="s">
        <v>18</v>
      </c>
      <c r="R1408" s="11" t="s">
        <v>20</v>
      </c>
      <c r="S1408" s="20">
        <v>40</v>
      </c>
      <c r="T1408" s="11" t="s">
        <v>21</v>
      </c>
      <c r="U1408" s="11" t="s">
        <v>22</v>
      </c>
      <c r="V1408" s="11" t="s">
        <v>22</v>
      </c>
      <c r="W1408" s="11" t="s">
        <v>23</v>
      </c>
      <c r="X1408" s="11" t="s">
        <v>24</v>
      </c>
      <c r="Y1408">
        <v>170</v>
      </c>
      <c r="Z1408" t="e">
        <f t="shared" si="46"/>
        <v>#REF!</v>
      </c>
    </row>
    <row r="1409" spans="1:26" x14ac:dyDescent="0.35">
      <c r="A1409" s="24" t="str">
        <f>+IF(B1409&lt;&gt;'Terminal Handling Charge'!$B$3,"",IF(COUNTIF(B:B,B1409)&gt;0,COUNTIF(B$3:B1409,B1409),""))</f>
        <v/>
      </c>
      <c r="B1409" s="24" t="str">
        <f t="shared" si="45"/>
        <v>Terminal Handling Charge - OriginMozambique</v>
      </c>
      <c r="C1409" s="24" t="s">
        <v>694</v>
      </c>
      <c r="D1409" s="24" t="s">
        <v>746</v>
      </c>
      <c r="E1409" s="1" t="s">
        <v>35</v>
      </c>
      <c r="F1409" s="12" t="s">
        <v>755</v>
      </c>
      <c r="G1409" s="13">
        <v>44866</v>
      </c>
      <c r="H1409" s="11" t="s">
        <v>90</v>
      </c>
      <c r="I1409" s="11" t="s">
        <v>91</v>
      </c>
      <c r="J1409" s="11" t="s">
        <v>694</v>
      </c>
      <c r="K1409" s="11" t="s">
        <v>19</v>
      </c>
      <c r="L1409" s="11" t="s">
        <v>19</v>
      </c>
      <c r="M1409" s="11" t="s">
        <v>19</v>
      </c>
      <c r="N1409" s="11" t="s">
        <v>19</v>
      </c>
      <c r="O1409" s="11" t="s">
        <v>18</v>
      </c>
      <c r="P1409" s="11" t="s">
        <v>18</v>
      </c>
      <c r="Q1409" s="11" t="s">
        <v>18</v>
      </c>
      <c r="R1409" s="11" t="s">
        <v>65</v>
      </c>
      <c r="S1409" s="20">
        <v>45</v>
      </c>
      <c r="T1409" s="11" t="s">
        <v>21</v>
      </c>
      <c r="U1409" s="11" t="s">
        <v>22</v>
      </c>
      <c r="V1409" s="11" t="s">
        <v>22</v>
      </c>
      <c r="W1409" s="11" t="s">
        <v>23</v>
      </c>
      <c r="X1409" s="11" t="s">
        <v>24</v>
      </c>
      <c r="Y1409">
        <v>170</v>
      </c>
      <c r="Z1409" t="e">
        <f t="shared" si="46"/>
        <v>#REF!</v>
      </c>
    </row>
    <row r="1410" spans="1:26" x14ac:dyDescent="0.35">
      <c r="A1410" s="24" t="str">
        <f>+IF(B1410&lt;&gt;'Terminal Handling Charge'!$B$3,"",IF(COUNTIF(B:B,B1410)&gt;0,COUNTIF(B$3:B1410,B1410),""))</f>
        <v/>
      </c>
      <c r="B1410" s="24" t="str">
        <f t="shared" si="45"/>
        <v>Terminal Handling Charge - OriginMozambique</v>
      </c>
      <c r="C1410" s="24" t="s">
        <v>694</v>
      </c>
      <c r="D1410" s="24" t="s">
        <v>746</v>
      </c>
      <c r="E1410" s="1" t="s">
        <v>35</v>
      </c>
      <c r="F1410" s="12" t="s">
        <v>755</v>
      </c>
      <c r="G1410" s="13">
        <v>44866</v>
      </c>
      <c r="H1410" s="11" t="s">
        <v>90</v>
      </c>
      <c r="I1410" s="11" t="s">
        <v>91</v>
      </c>
      <c r="J1410" s="11" t="s">
        <v>694</v>
      </c>
      <c r="K1410" s="11" t="s">
        <v>19</v>
      </c>
      <c r="L1410" s="11" t="s">
        <v>19</v>
      </c>
      <c r="M1410" s="11" t="s">
        <v>19</v>
      </c>
      <c r="N1410" s="11" t="s">
        <v>19</v>
      </c>
      <c r="O1410" s="11" t="s">
        <v>18</v>
      </c>
      <c r="P1410" s="11" t="s">
        <v>18</v>
      </c>
      <c r="Q1410" s="11" t="s">
        <v>18</v>
      </c>
      <c r="R1410" s="11" t="s">
        <v>762</v>
      </c>
      <c r="S1410" s="20">
        <v>20</v>
      </c>
      <c r="T1410" s="11" t="s">
        <v>28</v>
      </c>
      <c r="U1410" s="11" t="s">
        <v>22</v>
      </c>
      <c r="V1410" s="11" t="s">
        <v>22</v>
      </c>
      <c r="W1410" s="11" t="s">
        <v>23</v>
      </c>
      <c r="X1410" s="11" t="s">
        <v>24</v>
      </c>
      <c r="Y1410">
        <v>170</v>
      </c>
      <c r="Z1410" t="e">
        <f t="shared" si="46"/>
        <v>#REF!</v>
      </c>
    </row>
    <row r="1411" spans="1:26" x14ac:dyDescent="0.35">
      <c r="A1411" s="24" t="str">
        <f>+IF(B1411&lt;&gt;'Terminal Handling Charge'!$B$3,"",IF(COUNTIF(B:B,B1411)&gt;0,COUNTIF(B$3:B1411,B1411),""))</f>
        <v/>
      </c>
      <c r="B1411" s="24" t="str">
        <f t="shared" si="45"/>
        <v>Terminal Handling Charge - OriginMozambique</v>
      </c>
      <c r="C1411" s="24" t="s">
        <v>694</v>
      </c>
      <c r="D1411" s="24" t="s">
        <v>746</v>
      </c>
      <c r="E1411" s="1" t="s">
        <v>35</v>
      </c>
      <c r="F1411" s="12" t="s">
        <v>755</v>
      </c>
      <c r="G1411" s="13">
        <v>44866</v>
      </c>
      <c r="H1411" s="11" t="s">
        <v>90</v>
      </c>
      <c r="I1411" s="11" t="s">
        <v>91</v>
      </c>
      <c r="J1411" s="11" t="s">
        <v>694</v>
      </c>
      <c r="K1411" s="11" t="s">
        <v>19</v>
      </c>
      <c r="L1411" s="11" t="s">
        <v>19</v>
      </c>
      <c r="M1411" s="11" t="s">
        <v>19</v>
      </c>
      <c r="N1411" s="11" t="s">
        <v>19</v>
      </c>
      <c r="O1411" s="11" t="s">
        <v>18</v>
      </c>
      <c r="P1411" s="11" t="s">
        <v>18</v>
      </c>
      <c r="Q1411" s="11" t="s">
        <v>18</v>
      </c>
      <c r="R1411" s="11" t="s">
        <v>38</v>
      </c>
      <c r="S1411" s="20">
        <v>40</v>
      </c>
      <c r="T1411" s="11" t="s">
        <v>28</v>
      </c>
      <c r="U1411" s="11" t="s">
        <v>22</v>
      </c>
      <c r="V1411" s="11" t="s">
        <v>22</v>
      </c>
      <c r="W1411" s="11" t="s">
        <v>23</v>
      </c>
      <c r="X1411" s="11" t="s">
        <v>24</v>
      </c>
      <c r="Y1411">
        <v>225</v>
      </c>
      <c r="Z1411" t="e">
        <f t="shared" si="46"/>
        <v>#REF!</v>
      </c>
    </row>
    <row r="1412" spans="1:26" ht="29" x14ac:dyDescent="0.35">
      <c r="A1412" s="24" t="str">
        <f>+IF(B1412&lt;&gt;'Terminal Handling Charge'!$B$3,"",IF(COUNTIF(B:B,B1412)&gt;0,COUNTIF(B$3:B1412,B1412),""))</f>
        <v/>
      </c>
      <c r="B1412" s="24" t="str">
        <f t="shared" si="45"/>
        <v>Terminal Handling Charge - OriginSuriname</v>
      </c>
      <c r="C1412" s="24" t="s">
        <v>728</v>
      </c>
      <c r="D1412" s="24" t="s">
        <v>746</v>
      </c>
      <c r="E1412" s="1" t="s">
        <v>101</v>
      </c>
      <c r="F1412" s="12" t="s">
        <v>757</v>
      </c>
      <c r="G1412" s="13">
        <v>44866</v>
      </c>
      <c r="H1412" s="11" t="s">
        <v>248</v>
      </c>
      <c r="I1412" s="11" t="s">
        <v>249</v>
      </c>
      <c r="J1412" s="11" t="s">
        <v>728</v>
      </c>
      <c r="K1412" s="11" t="s">
        <v>19</v>
      </c>
      <c r="L1412" s="11" t="s">
        <v>19</v>
      </c>
      <c r="M1412" s="11" t="s">
        <v>19</v>
      </c>
      <c r="N1412" s="11" t="s">
        <v>19</v>
      </c>
      <c r="O1412" s="11" t="s">
        <v>18</v>
      </c>
      <c r="P1412" s="11" t="s">
        <v>18</v>
      </c>
      <c r="Q1412" s="11" t="s">
        <v>18</v>
      </c>
      <c r="R1412" s="11" t="s">
        <v>78</v>
      </c>
      <c r="S1412" s="20" t="s">
        <v>78</v>
      </c>
      <c r="T1412" s="11" t="s">
        <v>32</v>
      </c>
      <c r="U1412" s="11" t="s">
        <v>22</v>
      </c>
      <c r="V1412" s="11" t="s">
        <v>22</v>
      </c>
      <c r="W1412" s="11" t="s">
        <v>23</v>
      </c>
      <c r="X1412" s="11" t="s">
        <v>24</v>
      </c>
      <c r="Y1412">
        <v>230</v>
      </c>
      <c r="Z1412" t="e">
        <f t="shared" si="46"/>
        <v>#REF!</v>
      </c>
    </row>
    <row r="1413" spans="1:26" ht="29" x14ac:dyDescent="0.35">
      <c r="A1413" s="24" t="str">
        <f>+IF(B1413&lt;&gt;'Terminal Handling Charge'!$B$3,"",IF(COUNTIF(B:B,B1413)&gt;0,COUNTIF(B$3:B1413,B1413),""))</f>
        <v/>
      </c>
      <c r="B1413" s="24" t="str">
        <f t="shared" si="45"/>
        <v>Terminal Handling Charge - OriginPanama</v>
      </c>
      <c r="C1413" s="24" t="s">
        <v>708</v>
      </c>
      <c r="D1413" s="24" t="s">
        <v>746</v>
      </c>
      <c r="E1413" s="1" t="s">
        <v>101</v>
      </c>
      <c r="F1413" s="12" t="s">
        <v>757</v>
      </c>
      <c r="G1413" s="13">
        <v>44866</v>
      </c>
      <c r="H1413" s="11" t="s">
        <v>172</v>
      </c>
      <c r="I1413" s="11" t="s">
        <v>708</v>
      </c>
      <c r="J1413" s="11" t="s">
        <v>708</v>
      </c>
      <c r="K1413" s="11" t="s">
        <v>19</v>
      </c>
      <c r="L1413" s="11" t="s">
        <v>19</v>
      </c>
      <c r="M1413" s="11" t="s">
        <v>19</v>
      </c>
      <c r="N1413" s="11" t="s">
        <v>19</v>
      </c>
      <c r="O1413" s="11" t="s">
        <v>18</v>
      </c>
      <c r="P1413" s="11" t="s">
        <v>18</v>
      </c>
      <c r="Q1413" s="11" t="s">
        <v>18</v>
      </c>
      <c r="R1413" s="11" t="s">
        <v>78</v>
      </c>
      <c r="S1413" s="20" t="s">
        <v>78</v>
      </c>
      <c r="T1413" s="11" t="s">
        <v>32</v>
      </c>
      <c r="U1413" s="11" t="s">
        <v>22</v>
      </c>
      <c r="V1413" s="11" t="s">
        <v>22</v>
      </c>
      <c r="W1413" s="11" t="s">
        <v>23</v>
      </c>
      <c r="X1413" s="11" t="s">
        <v>24</v>
      </c>
      <c r="Y1413">
        <v>235</v>
      </c>
      <c r="Z1413" t="e">
        <f t="shared" si="46"/>
        <v>#REF!</v>
      </c>
    </row>
    <row r="1414" spans="1:26" x14ac:dyDescent="0.35">
      <c r="A1414" s="24" t="str">
        <f>+IF(B1414&lt;&gt;'Terminal Handling Charge'!$B$3,"",IF(COUNTIF(B:B,B1414)&gt;0,COUNTIF(B$3:B1414,B1414),""))</f>
        <v/>
      </c>
      <c r="B1414" s="24" t="str">
        <f t="shared" si="45"/>
        <v>Terminal Handling Charge - OriginAmerican Samoa</v>
      </c>
      <c r="C1414" s="24" t="s">
        <v>289</v>
      </c>
      <c r="D1414" s="24" t="s">
        <v>746</v>
      </c>
      <c r="E1414" s="1" t="s">
        <v>62</v>
      </c>
      <c r="F1414" s="12" t="s">
        <v>756</v>
      </c>
      <c r="G1414" s="13">
        <v>44866</v>
      </c>
      <c r="H1414" s="11" t="s">
        <v>98</v>
      </c>
      <c r="I1414" s="11" t="s">
        <v>99</v>
      </c>
      <c r="J1414" s="11" t="s">
        <v>289</v>
      </c>
      <c r="K1414" s="11" t="s">
        <v>19</v>
      </c>
      <c r="L1414" s="11" t="s">
        <v>19</v>
      </c>
      <c r="M1414" s="11" t="s">
        <v>19</v>
      </c>
      <c r="N1414" s="11" t="s">
        <v>19</v>
      </c>
      <c r="O1414" s="11" t="s">
        <v>18</v>
      </c>
      <c r="P1414" s="11" t="s">
        <v>18</v>
      </c>
      <c r="Q1414" s="11" t="s">
        <v>18</v>
      </c>
      <c r="R1414" s="11" t="s">
        <v>45</v>
      </c>
      <c r="S1414" s="20">
        <v>20</v>
      </c>
      <c r="T1414" s="11" t="s">
        <v>32</v>
      </c>
      <c r="U1414" s="11" t="s">
        <v>22</v>
      </c>
      <c r="V1414" s="11" t="s">
        <v>22</v>
      </c>
      <c r="W1414" s="11" t="s">
        <v>23</v>
      </c>
      <c r="X1414" s="11" t="s">
        <v>24</v>
      </c>
      <c r="Y1414">
        <v>55</v>
      </c>
      <c r="Z1414" t="e">
        <f t="shared" si="46"/>
        <v>#REF!</v>
      </c>
    </row>
    <row r="1415" spans="1:26" x14ac:dyDescent="0.35">
      <c r="A1415" s="24" t="str">
        <f>+IF(B1415&lt;&gt;'Terminal Handling Charge'!$B$3,"",IF(COUNTIF(B:B,B1415)&gt;0,COUNTIF(B$3:B1415,B1415),""))</f>
        <v/>
      </c>
      <c r="B1415" s="24" t="str">
        <f t="shared" si="45"/>
        <v>Terminal Handling Charge - OriginAmerican Samoa</v>
      </c>
      <c r="C1415" s="24" t="s">
        <v>289</v>
      </c>
      <c r="D1415" s="24" t="s">
        <v>746</v>
      </c>
      <c r="E1415" s="1" t="s">
        <v>62</v>
      </c>
      <c r="F1415" s="12" t="s">
        <v>756</v>
      </c>
      <c r="G1415" s="13">
        <v>44866</v>
      </c>
      <c r="H1415" s="11" t="s">
        <v>98</v>
      </c>
      <c r="I1415" s="11" t="s">
        <v>99</v>
      </c>
      <c r="J1415" s="11" t="s">
        <v>289</v>
      </c>
      <c r="K1415" s="11" t="s">
        <v>19</v>
      </c>
      <c r="L1415" s="11" t="s">
        <v>19</v>
      </c>
      <c r="M1415" s="11" t="s">
        <v>19</v>
      </c>
      <c r="N1415" s="11" t="s">
        <v>19</v>
      </c>
      <c r="O1415" s="11" t="s">
        <v>18</v>
      </c>
      <c r="P1415" s="11" t="s">
        <v>18</v>
      </c>
      <c r="Q1415" s="11" t="s">
        <v>18</v>
      </c>
      <c r="R1415" s="11" t="s">
        <v>737</v>
      </c>
      <c r="S1415" s="20">
        <v>40</v>
      </c>
      <c r="T1415" s="11" t="s">
        <v>32</v>
      </c>
      <c r="U1415" s="11" t="s">
        <v>22</v>
      </c>
      <c r="V1415" s="11" t="s">
        <v>22</v>
      </c>
      <c r="W1415" s="11" t="s">
        <v>23</v>
      </c>
      <c r="X1415" s="11" t="s">
        <v>24</v>
      </c>
      <c r="Y1415">
        <v>105</v>
      </c>
      <c r="Z1415" t="e">
        <f t="shared" si="46"/>
        <v>#REF!</v>
      </c>
    </row>
    <row r="1416" spans="1:26" x14ac:dyDescent="0.35">
      <c r="A1416" s="24" t="str">
        <f>+IF(B1416&lt;&gt;'Terminal Handling Charge'!$B$3,"",IF(COUNTIF(B:B,B1416)&gt;0,COUNTIF(B$3:B1416,B1416),""))</f>
        <v/>
      </c>
      <c r="B1416" s="24" t="str">
        <f t="shared" si="45"/>
        <v>Terminal Handling Charge - OriginAmerican Samoa</v>
      </c>
      <c r="C1416" s="24" t="s">
        <v>289</v>
      </c>
      <c r="D1416" s="24" t="s">
        <v>746</v>
      </c>
      <c r="E1416" s="1" t="s">
        <v>62</v>
      </c>
      <c r="F1416" s="12" t="s">
        <v>756</v>
      </c>
      <c r="G1416" s="13">
        <v>44866</v>
      </c>
      <c r="H1416" s="11" t="s">
        <v>98</v>
      </c>
      <c r="I1416" s="11" t="s">
        <v>99</v>
      </c>
      <c r="J1416" s="11" t="s">
        <v>289</v>
      </c>
      <c r="K1416" s="11" t="s">
        <v>19</v>
      </c>
      <c r="L1416" s="11" t="s">
        <v>19</v>
      </c>
      <c r="M1416" s="11" t="s">
        <v>19</v>
      </c>
      <c r="N1416" s="11" t="s">
        <v>19</v>
      </c>
      <c r="O1416" s="11" t="s">
        <v>18</v>
      </c>
      <c r="P1416" s="11" t="s">
        <v>18</v>
      </c>
      <c r="Q1416" s="11" t="s">
        <v>18</v>
      </c>
      <c r="R1416" s="11" t="s">
        <v>65</v>
      </c>
      <c r="S1416" s="20">
        <v>45</v>
      </c>
      <c r="T1416" s="11" t="s">
        <v>21</v>
      </c>
      <c r="U1416" s="11" t="s">
        <v>22</v>
      </c>
      <c r="V1416" s="11" t="s">
        <v>22</v>
      </c>
      <c r="W1416" s="11" t="s">
        <v>23</v>
      </c>
      <c r="X1416" s="11" t="s">
        <v>24</v>
      </c>
      <c r="Y1416">
        <v>105</v>
      </c>
      <c r="Z1416" t="e">
        <f t="shared" si="46"/>
        <v>#REF!</v>
      </c>
    </row>
    <row r="1417" spans="1:26" ht="29" x14ac:dyDescent="0.35">
      <c r="A1417" s="24" t="str">
        <f>+IF(B1417&lt;&gt;'Terminal Handling Charge'!$B$3,"",IF(COUNTIF(B:B,B1417)&gt;0,COUNTIF(B$3:B1417,B1417),""))</f>
        <v/>
      </c>
      <c r="B1417" s="24" t="str">
        <f t="shared" ref="B1417:B1480" si="47">D1417&amp;C1417</f>
        <v>Terminal Handling Charge - OriginAruba</v>
      </c>
      <c r="C1417" s="24" t="s">
        <v>715</v>
      </c>
      <c r="D1417" s="24" t="s">
        <v>746</v>
      </c>
      <c r="E1417" s="1" t="s">
        <v>101</v>
      </c>
      <c r="F1417" s="12" t="s">
        <v>757</v>
      </c>
      <c r="G1417" s="13">
        <v>44866</v>
      </c>
      <c r="H1417" s="11" t="s">
        <v>196</v>
      </c>
      <c r="I1417" s="11" t="s">
        <v>197</v>
      </c>
      <c r="J1417" s="11" t="s">
        <v>715</v>
      </c>
      <c r="K1417" s="11" t="s">
        <v>19</v>
      </c>
      <c r="L1417" s="11" t="s">
        <v>19</v>
      </c>
      <c r="M1417" s="11" t="s">
        <v>19</v>
      </c>
      <c r="N1417" s="11" t="s">
        <v>19</v>
      </c>
      <c r="O1417" s="11" t="s">
        <v>18</v>
      </c>
      <c r="P1417" s="11" t="s">
        <v>18</v>
      </c>
      <c r="Q1417" s="11" t="s">
        <v>18</v>
      </c>
      <c r="R1417" s="11" t="s">
        <v>78</v>
      </c>
      <c r="S1417" s="20" t="s">
        <v>78</v>
      </c>
      <c r="T1417" s="11" t="s">
        <v>32</v>
      </c>
      <c r="U1417" s="11" t="s">
        <v>22</v>
      </c>
      <c r="V1417" s="11" t="s">
        <v>22</v>
      </c>
      <c r="W1417" s="11" t="s">
        <v>23</v>
      </c>
      <c r="X1417" s="11" t="s">
        <v>24</v>
      </c>
      <c r="Y1417">
        <v>270</v>
      </c>
      <c r="Z1417" t="e">
        <f t="shared" ref="Z1417:Z1480" si="48">Z1416+1</f>
        <v>#REF!</v>
      </c>
    </row>
    <row r="1418" spans="1:26" x14ac:dyDescent="0.35">
      <c r="A1418" s="24" t="str">
        <f>+IF(B1418&lt;&gt;'Terminal Handling Charge'!$B$3,"",IF(COUNTIF(B:B,B1418)&gt;0,COUNTIF(B$3:B1418,B1418),""))</f>
        <v/>
      </c>
      <c r="B1418" s="24" t="str">
        <f t="shared" si="47"/>
        <v>Terminal Handling Charge - OriginTonga</v>
      </c>
      <c r="C1418" s="24" t="s">
        <v>696</v>
      </c>
      <c r="D1418" s="24" t="s">
        <v>746</v>
      </c>
      <c r="E1418" s="1" t="s">
        <v>62</v>
      </c>
      <c r="F1418" s="12" t="s">
        <v>756</v>
      </c>
      <c r="G1418" s="13">
        <v>44866</v>
      </c>
      <c r="H1418" s="11" t="s">
        <v>87</v>
      </c>
      <c r="I1418" s="11" t="s">
        <v>88</v>
      </c>
      <c r="J1418" s="11" t="s">
        <v>696</v>
      </c>
      <c r="K1418" s="11" t="s">
        <v>19</v>
      </c>
      <c r="L1418" s="11" t="s">
        <v>19</v>
      </c>
      <c r="M1418" s="11" t="s">
        <v>19</v>
      </c>
      <c r="N1418" s="11" t="s">
        <v>19</v>
      </c>
      <c r="O1418" s="11" t="s">
        <v>18</v>
      </c>
      <c r="P1418" s="11" t="s">
        <v>18</v>
      </c>
      <c r="Q1418" s="11" t="s">
        <v>18</v>
      </c>
      <c r="R1418" s="11" t="s">
        <v>45</v>
      </c>
      <c r="S1418" s="20">
        <v>20</v>
      </c>
      <c r="T1418" s="11" t="s">
        <v>32</v>
      </c>
      <c r="U1418" s="11" t="s">
        <v>22</v>
      </c>
      <c r="V1418" s="11" t="s">
        <v>22</v>
      </c>
      <c r="W1418" s="11" t="s">
        <v>23</v>
      </c>
      <c r="X1418" s="11" t="s">
        <v>89</v>
      </c>
      <c r="Y1418">
        <v>85</v>
      </c>
      <c r="Z1418" t="e">
        <f t="shared" si="48"/>
        <v>#REF!</v>
      </c>
    </row>
    <row r="1419" spans="1:26" x14ac:dyDescent="0.35">
      <c r="A1419" s="24" t="str">
        <f>+IF(B1419&lt;&gt;'Terminal Handling Charge'!$B$3,"",IF(COUNTIF(B:B,B1419)&gt;0,COUNTIF(B$3:B1419,B1419),""))</f>
        <v/>
      </c>
      <c r="B1419" s="24" t="str">
        <f t="shared" si="47"/>
        <v>Terminal Handling Charge - OriginTonga</v>
      </c>
      <c r="C1419" s="24" t="s">
        <v>696</v>
      </c>
      <c r="D1419" s="24" t="s">
        <v>746</v>
      </c>
      <c r="E1419" s="1" t="s">
        <v>62</v>
      </c>
      <c r="F1419" s="12" t="s">
        <v>756</v>
      </c>
      <c r="G1419" s="13">
        <v>44866</v>
      </c>
      <c r="H1419" s="11" t="s">
        <v>87</v>
      </c>
      <c r="I1419" s="11" t="s">
        <v>88</v>
      </c>
      <c r="J1419" s="11" t="s">
        <v>696</v>
      </c>
      <c r="K1419" s="11" t="s">
        <v>19</v>
      </c>
      <c r="L1419" s="11" t="s">
        <v>19</v>
      </c>
      <c r="M1419" s="11" t="s">
        <v>19</v>
      </c>
      <c r="N1419" s="11" t="s">
        <v>19</v>
      </c>
      <c r="O1419" s="11" t="s">
        <v>18</v>
      </c>
      <c r="P1419" s="11" t="s">
        <v>18</v>
      </c>
      <c r="Q1419" s="11" t="s">
        <v>18</v>
      </c>
      <c r="R1419" s="11" t="s">
        <v>737</v>
      </c>
      <c r="S1419" s="20">
        <v>40</v>
      </c>
      <c r="T1419" s="11" t="s">
        <v>32</v>
      </c>
      <c r="U1419" s="11" t="s">
        <v>22</v>
      </c>
      <c r="V1419" s="11" t="s">
        <v>22</v>
      </c>
      <c r="W1419" s="11" t="s">
        <v>23</v>
      </c>
      <c r="X1419" s="11" t="s">
        <v>89</v>
      </c>
      <c r="Y1419">
        <v>165</v>
      </c>
      <c r="Z1419" t="e">
        <f t="shared" si="48"/>
        <v>#REF!</v>
      </c>
    </row>
    <row r="1420" spans="1:26" x14ac:dyDescent="0.35">
      <c r="A1420" s="24" t="str">
        <f>+IF(B1420&lt;&gt;'Terminal Handling Charge'!$B$3,"",IF(COUNTIF(B:B,B1420)&gt;0,COUNTIF(B$3:B1420,B1420),""))</f>
        <v/>
      </c>
      <c r="B1420" s="24" t="str">
        <f t="shared" si="47"/>
        <v>Terminal Handling Charge - OriginTonga</v>
      </c>
      <c r="C1420" s="24" t="s">
        <v>696</v>
      </c>
      <c r="D1420" s="24" t="s">
        <v>746</v>
      </c>
      <c r="E1420" s="1" t="s">
        <v>62</v>
      </c>
      <c r="F1420" s="12" t="s">
        <v>756</v>
      </c>
      <c r="G1420" s="13">
        <v>44866</v>
      </c>
      <c r="H1420" s="11" t="s">
        <v>87</v>
      </c>
      <c r="I1420" s="11" t="s">
        <v>88</v>
      </c>
      <c r="J1420" s="11" t="s">
        <v>696</v>
      </c>
      <c r="K1420" s="11" t="s">
        <v>19</v>
      </c>
      <c r="L1420" s="11" t="s">
        <v>19</v>
      </c>
      <c r="M1420" s="11" t="s">
        <v>19</v>
      </c>
      <c r="N1420" s="11" t="s">
        <v>19</v>
      </c>
      <c r="O1420" s="11" t="s">
        <v>18</v>
      </c>
      <c r="P1420" s="11" t="s">
        <v>18</v>
      </c>
      <c r="Q1420" s="11" t="s">
        <v>18</v>
      </c>
      <c r="R1420" s="11" t="s">
        <v>65</v>
      </c>
      <c r="S1420" s="20">
        <v>45</v>
      </c>
      <c r="T1420" s="11" t="s">
        <v>21</v>
      </c>
      <c r="U1420" s="11" t="s">
        <v>22</v>
      </c>
      <c r="V1420" s="11" t="s">
        <v>22</v>
      </c>
      <c r="W1420" s="11" t="s">
        <v>23</v>
      </c>
      <c r="X1420" s="11" t="s">
        <v>89</v>
      </c>
      <c r="Y1420">
        <v>165</v>
      </c>
      <c r="Z1420" t="e">
        <f t="shared" si="48"/>
        <v>#REF!</v>
      </c>
    </row>
    <row r="1421" spans="1:26" x14ac:dyDescent="0.35">
      <c r="A1421" s="24" t="str">
        <f>+IF(B1421&lt;&gt;'Terminal Handling Charge'!$B$3,"",IF(COUNTIF(B:B,B1421)&gt;0,COUNTIF(B$3:B1421,B1421),""))</f>
        <v/>
      </c>
      <c r="B1421" s="24" t="str">
        <f t="shared" si="47"/>
        <v>Terminal Handling Charge - DestinationCanada</v>
      </c>
      <c r="C1421" s="24" t="s">
        <v>48</v>
      </c>
      <c r="D1421" s="24" t="s">
        <v>747</v>
      </c>
      <c r="E1421" s="1" t="s">
        <v>105</v>
      </c>
      <c r="F1421" s="12" t="s">
        <v>758</v>
      </c>
      <c r="G1421" s="13">
        <v>44866</v>
      </c>
      <c r="H1421" s="11" t="s">
        <v>75</v>
      </c>
      <c r="I1421" s="11" t="s">
        <v>76</v>
      </c>
      <c r="J1421" s="11" t="s">
        <v>692</v>
      </c>
      <c r="K1421" s="11" t="s">
        <v>19</v>
      </c>
      <c r="L1421" s="11" t="s">
        <v>19</v>
      </c>
      <c r="M1421" s="11" t="s">
        <v>19</v>
      </c>
      <c r="N1421" s="11" t="s">
        <v>19</v>
      </c>
      <c r="O1421" s="11" t="s">
        <v>47</v>
      </c>
      <c r="P1421" s="11" t="s">
        <v>48</v>
      </c>
      <c r="Q1421" s="11" t="s">
        <v>48</v>
      </c>
      <c r="R1421" s="11" t="s">
        <v>45</v>
      </c>
      <c r="S1421" s="20">
        <v>20</v>
      </c>
      <c r="T1421" s="11" t="s">
        <v>32</v>
      </c>
      <c r="U1421" s="11" t="s">
        <v>22</v>
      </c>
      <c r="V1421" s="11" t="s">
        <v>22</v>
      </c>
      <c r="W1421" s="11" t="s">
        <v>23</v>
      </c>
      <c r="X1421" s="11" t="s">
        <v>24</v>
      </c>
      <c r="Y1421">
        <v>445</v>
      </c>
      <c r="Z1421" t="e">
        <f t="shared" si="48"/>
        <v>#REF!</v>
      </c>
    </row>
    <row r="1422" spans="1:26" x14ac:dyDescent="0.35">
      <c r="A1422" s="24" t="str">
        <f>+IF(B1422&lt;&gt;'Terminal Handling Charge'!$B$3,"",IF(COUNTIF(B:B,B1422)&gt;0,COUNTIF(B$3:B1422,B1422),""))</f>
        <v/>
      </c>
      <c r="B1422" s="24" t="str">
        <f t="shared" si="47"/>
        <v>Terminal Handling Charge - OriginNew Zealand</v>
      </c>
      <c r="C1422" s="24" t="s">
        <v>278</v>
      </c>
      <c r="D1422" s="24" t="s">
        <v>746</v>
      </c>
      <c r="E1422" s="1" t="s">
        <v>62</v>
      </c>
      <c r="F1422" s="12" t="s">
        <v>756</v>
      </c>
      <c r="G1422" s="13">
        <v>44927</v>
      </c>
      <c r="H1422" s="11" t="s">
        <v>187</v>
      </c>
      <c r="I1422" s="11" t="s">
        <v>278</v>
      </c>
      <c r="J1422" s="11" t="s">
        <v>278</v>
      </c>
      <c r="K1422" s="11" t="s">
        <v>19</v>
      </c>
      <c r="L1422" s="11" t="s">
        <v>19</v>
      </c>
      <c r="M1422" s="11" t="s">
        <v>19</v>
      </c>
      <c r="N1422" s="11" t="s">
        <v>19</v>
      </c>
      <c r="O1422" s="11" t="s">
        <v>18</v>
      </c>
      <c r="P1422" s="11" t="s">
        <v>18</v>
      </c>
      <c r="Q1422" s="11" t="s">
        <v>18</v>
      </c>
      <c r="R1422" s="11" t="s">
        <v>40</v>
      </c>
      <c r="S1422" s="20">
        <v>20</v>
      </c>
      <c r="T1422" s="11" t="s">
        <v>21</v>
      </c>
      <c r="U1422" s="11" t="s">
        <v>22</v>
      </c>
      <c r="V1422" s="11" t="s">
        <v>22</v>
      </c>
      <c r="W1422" s="11" t="s">
        <v>23</v>
      </c>
      <c r="X1422" s="11" t="s">
        <v>188</v>
      </c>
      <c r="Y1422">
        <v>410</v>
      </c>
      <c r="Z1422" t="e">
        <f t="shared" si="48"/>
        <v>#REF!</v>
      </c>
    </row>
    <row r="1423" spans="1:26" x14ac:dyDescent="0.35">
      <c r="A1423" s="24" t="str">
        <f>+IF(B1423&lt;&gt;'Terminal Handling Charge'!$B$3,"",IF(COUNTIF(B:B,B1423)&gt;0,COUNTIF(B$3:B1423,B1423),""))</f>
        <v/>
      </c>
      <c r="B1423" s="24" t="str">
        <f t="shared" si="47"/>
        <v>Terminal Handling Charge - OriginNew Zealand</v>
      </c>
      <c r="C1423" s="24" t="s">
        <v>278</v>
      </c>
      <c r="D1423" s="24" t="s">
        <v>746</v>
      </c>
      <c r="E1423" s="1" t="s">
        <v>62</v>
      </c>
      <c r="F1423" s="12" t="s">
        <v>756</v>
      </c>
      <c r="G1423" s="13">
        <v>44927</v>
      </c>
      <c r="H1423" s="11" t="s">
        <v>187</v>
      </c>
      <c r="I1423" s="11" t="s">
        <v>278</v>
      </c>
      <c r="J1423" s="11" t="s">
        <v>278</v>
      </c>
      <c r="K1423" s="11" t="s">
        <v>19</v>
      </c>
      <c r="L1423" s="11" t="s">
        <v>19</v>
      </c>
      <c r="M1423" s="11" t="s">
        <v>19</v>
      </c>
      <c r="N1423" s="11" t="s">
        <v>19</v>
      </c>
      <c r="O1423" s="11" t="s">
        <v>18</v>
      </c>
      <c r="P1423" s="11" t="s">
        <v>18</v>
      </c>
      <c r="Q1423" s="11" t="s">
        <v>18</v>
      </c>
      <c r="R1423" s="11" t="s">
        <v>20</v>
      </c>
      <c r="S1423" s="20">
        <v>40</v>
      </c>
      <c r="T1423" s="11" t="s">
        <v>21</v>
      </c>
      <c r="U1423" s="11" t="s">
        <v>22</v>
      </c>
      <c r="V1423" s="11" t="s">
        <v>22</v>
      </c>
      <c r="W1423" s="11" t="s">
        <v>23</v>
      </c>
      <c r="X1423" s="11" t="s">
        <v>188</v>
      </c>
      <c r="Y1423">
        <v>510</v>
      </c>
      <c r="Z1423" t="e">
        <f t="shared" si="48"/>
        <v>#REF!</v>
      </c>
    </row>
    <row r="1424" spans="1:26" x14ac:dyDescent="0.35">
      <c r="A1424" s="24" t="str">
        <f>+IF(B1424&lt;&gt;'Terminal Handling Charge'!$B$3,"",IF(COUNTIF(B:B,B1424)&gt;0,COUNTIF(B$3:B1424,B1424),""))</f>
        <v/>
      </c>
      <c r="B1424" s="24" t="str">
        <f t="shared" si="47"/>
        <v>Terminal Handling Charge - OriginNew Zealand</v>
      </c>
      <c r="C1424" s="24" t="s">
        <v>278</v>
      </c>
      <c r="D1424" s="24" t="s">
        <v>746</v>
      </c>
      <c r="E1424" s="1" t="s">
        <v>62</v>
      </c>
      <c r="F1424" s="12" t="s">
        <v>756</v>
      </c>
      <c r="G1424" s="13">
        <v>44927</v>
      </c>
      <c r="H1424" s="11" t="s">
        <v>187</v>
      </c>
      <c r="I1424" s="11" t="s">
        <v>278</v>
      </c>
      <c r="J1424" s="11" t="s">
        <v>278</v>
      </c>
      <c r="K1424" s="11" t="s">
        <v>19</v>
      </c>
      <c r="L1424" s="11" t="s">
        <v>19</v>
      </c>
      <c r="M1424" s="11" t="s">
        <v>19</v>
      </c>
      <c r="N1424" s="11" t="s">
        <v>19</v>
      </c>
      <c r="O1424" s="11" t="s">
        <v>18</v>
      </c>
      <c r="P1424" s="11" t="s">
        <v>18</v>
      </c>
      <c r="Q1424" s="11" t="s">
        <v>18</v>
      </c>
      <c r="R1424" s="11" t="s">
        <v>65</v>
      </c>
      <c r="S1424" s="20">
        <v>45</v>
      </c>
      <c r="T1424" s="11" t="s">
        <v>21</v>
      </c>
      <c r="U1424" s="11" t="s">
        <v>22</v>
      </c>
      <c r="V1424" s="11" t="s">
        <v>22</v>
      </c>
      <c r="W1424" s="11" t="s">
        <v>23</v>
      </c>
      <c r="X1424" s="11" t="s">
        <v>188</v>
      </c>
      <c r="Y1424">
        <v>510</v>
      </c>
      <c r="Z1424" t="e">
        <f t="shared" si="48"/>
        <v>#REF!</v>
      </c>
    </row>
    <row r="1425" spans="1:26" x14ac:dyDescent="0.35">
      <c r="A1425" s="24" t="str">
        <f>+IF(B1425&lt;&gt;'Terminal Handling Charge'!$B$3,"",IF(COUNTIF(B:B,B1425)&gt;0,COUNTIF(B$3:B1425,B1425),""))</f>
        <v/>
      </c>
      <c r="B1425" s="24" t="str">
        <f t="shared" si="47"/>
        <v>Terminal Handling Charge - OriginNew Zealand</v>
      </c>
      <c r="C1425" s="24" t="s">
        <v>278</v>
      </c>
      <c r="D1425" s="24" t="s">
        <v>746</v>
      </c>
      <c r="E1425" s="1" t="s">
        <v>62</v>
      </c>
      <c r="F1425" s="12" t="s">
        <v>756</v>
      </c>
      <c r="G1425" s="13">
        <v>44927</v>
      </c>
      <c r="H1425" s="11" t="s">
        <v>187</v>
      </c>
      <c r="I1425" s="11" t="s">
        <v>278</v>
      </c>
      <c r="J1425" s="11" t="s">
        <v>278</v>
      </c>
      <c r="K1425" s="11" t="s">
        <v>19</v>
      </c>
      <c r="L1425" s="11" t="s">
        <v>19</v>
      </c>
      <c r="M1425" s="11" t="s">
        <v>19</v>
      </c>
      <c r="N1425" s="11" t="s">
        <v>19</v>
      </c>
      <c r="O1425" s="11" t="s">
        <v>18</v>
      </c>
      <c r="P1425" s="11" t="s">
        <v>18</v>
      </c>
      <c r="Q1425" s="11" t="s">
        <v>18</v>
      </c>
      <c r="R1425" s="11" t="s">
        <v>762</v>
      </c>
      <c r="S1425" s="20">
        <v>20</v>
      </c>
      <c r="T1425" s="11" t="s">
        <v>28</v>
      </c>
      <c r="U1425" s="11" t="s">
        <v>22</v>
      </c>
      <c r="V1425" s="11" t="s">
        <v>22</v>
      </c>
      <c r="W1425" s="11" t="s">
        <v>23</v>
      </c>
      <c r="X1425" s="11" t="s">
        <v>188</v>
      </c>
      <c r="Y1425">
        <v>545</v>
      </c>
      <c r="Z1425" t="e">
        <f t="shared" si="48"/>
        <v>#REF!</v>
      </c>
    </row>
    <row r="1426" spans="1:26" x14ac:dyDescent="0.35">
      <c r="A1426" s="24" t="str">
        <f>+IF(B1426&lt;&gt;'Terminal Handling Charge'!$B$3,"",IF(COUNTIF(B:B,B1426)&gt;0,COUNTIF(B$3:B1426,B1426),""))</f>
        <v/>
      </c>
      <c r="B1426" s="24" t="str">
        <f t="shared" si="47"/>
        <v>Terminal Handling Charge - OriginNew Zealand</v>
      </c>
      <c r="C1426" s="24" t="s">
        <v>278</v>
      </c>
      <c r="D1426" s="24" t="s">
        <v>746</v>
      </c>
      <c r="E1426" s="1" t="s">
        <v>62</v>
      </c>
      <c r="F1426" s="12" t="s">
        <v>756</v>
      </c>
      <c r="G1426" s="13">
        <v>44927</v>
      </c>
      <c r="H1426" s="11" t="s">
        <v>187</v>
      </c>
      <c r="I1426" s="11" t="s">
        <v>278</v>
      </c>
      <c r="J1426" s="11" t="s">
        <v>278</v>
      </c>
      <c r="K1426" s="11" t="s">
        <v>19</v>
      </c>
      <c r="L1426" s="11" t="s">
        <v>19</v>
      </c>
      <c r="M1426" s="11" t="s">
        <v>19</v>
      </c>
      <c r="N1426" s="11" t="s">
        <v>19</v>
      </c>
      <c r="O1426" s="11" t="s">
        <v>18</v>
      </c>
      <c r="P1426" s="11" t="s">
        <v>18</v>
      </c>
      <c r="Q1426" s="11" t="s">
        <v>18</v>
      </c>
      <c r="R1426" s="11" t="s">
        <v>38</v>
      </c>
      <c r="S1426" s="20">
        <v>40</v>
      </c>
      <c r="T1426" s="11" t="s">
        <v>28</v>
      </c>
      <c r="U1426" s="11" t="s">
        <v>22</v>
      </c>
      <c r="V1426" s="11" t="s">
        <v>22</v>
      </c>
      <c r="W1426" s="11" t="s">
        <v>23</v>
      </c>
      <c r="X1426" s="11" t="s">
        <v>188</v>
      </c>
      <c r="Y1426">
        <v>640</v>
      </c>
      <c r="Z1426" t="e">
        <f t="shared" si="48"/>
        <v>#REF!</v>
      </c>
    </row>
    <row r="1427" spans="1:26" x14ac:dyDescent="0.35">
      <c r="A1427" s="24" t="str">
        <f>+IF(B1427&lt;&gt;'Terminal Handling Charge'!$B$3,"",IF(COUNTIF(B:B,B1427)&gt;0,COUNTIF(B$3:B1427,B1427),""))</f>
        <v/>
      </c>
      <c r="B1427" s="24" t="str">
        <f t="shared" si="47"/>
        <v>Terminal Handling Charge - DestinationUnited States</v>
      </c>
      <c r="C1427" s="24" t="s">
        <v>72</v>
      </c>
      <c r="D1427" s="24" t="s">
        <v>747</v>
      </c>
      <c r="E1427" s="1" t="s">
        <v>105</v>
      </c>
      <c r="F1427" s="12" t="s">
        <v>758</v>
      </c>
      <c r="G1427" s="13">
        <v>44866</v>
      </c>
      <c r="H1427" s="11" t="s">
        <v>187</v>
      </c>
      <c r="I1427" s="11" t="s">
        <v>278</v>
      </c>
      <c r="J1427" s="11" t="s">
        <v>278</v>
      </c>
      <c r="K1427" s="11" t="s">
        <v>19</v>
      </c>
      <c r="L1427" s="11" t="s">
        <v>19</v>
      </c>
      <c r="M1427" s="11" t="s">
        <v>19</v>
      </c>
      <c r="N1427" s="11" t="s">
        <v>19</v>
      </c>
      <c r="O1427" s="11" t="s">
        <v>421</v>
      </c>
      <c r="P1427" s="11" t="s">
        <v>422</v>
      </c>
      <c r="Q1427" s="11" t="s">
        <v>72</v>
      </c>
      <c r="R1427" s="11" t="s">
        <v>20</v>
      </c>
      <c r="S1427" s="20">
        <v>40</v>
      </c>
      <c r="T1427" s="11" t="s">
        <v>21</v>
      </c>
      <c r="U1427" s="11" t="s">
        <v>22</v>
      </c>
      <c r="V1427" s="11" t="s">
        <v>22</v>
      </c>
      <c r="W1427" s="11" t="s">
        <v>23</v>
      </c>
      <c r="X1427" s="11" t="s">
        <v>24</v>
      </c>
      <c r="Y1427">
        <v>675</v>
      </c>
      <c r="Z1427" t="e">
        <f t="shared" si="48"/>
        <v>#REF!</v>
      </c>
    </row>
    <row r="1428" spans="1:26" x14ac:dyDescent="0.35">
      <c r="A1428" s="24" t="str">
        <f>+IF(B1428&lt;&gt;'Terminal Handling Charge'!$B$3,"",IF(COUNTIF(B:B,B1428)&gt;0,COUNTIF(B$3:B1428,B1428),""))</f>
        <v/>
      </c>
      <c r="B1428" s="24" t="str">
        <f t="shared" si="47"/>
        <v>Terminal Handling Charge - DestinationUnited States</v>
      </c>
      <c r="C1428" s="24" t="s">
        <v>72</v>
      </c>
      <c r="D1428" s="24" t="s">
        <v>747</v>
      </c>
      <c r="E1428" s="1" t="s">
        <v>105</v>
      </c>
      <c r="F1428" s="12" t="s">
        <v>758</v>
      </c>
      <c r="G1428" s="13">
        <v>44866</v>
      </c>
      <c r="H1428" s="11" t="s">
        <v>187</v>
      </c>
      <c r="I1428" s="11" t="s">
        <v>278</v>
      </c>
      <c r="J1428" s="11" t="s">
        <v>278</v>
      </c>
      <c r="K1428" s="11" t="s">
        <v>19</v>
      </c>
      <c r="L1428" s="11" t="s">
        <v>19</v>
      </c>
      <c r="M1428" s="11" t="s">
        <v>19</v>
      </c>
      <c r="N1428" s="11" t="s">
        <v>19</v>
      </c>
      <c r="O1428" s="11" t="s">
        <v>421</v>
      </c>
      <c r="P1428" s="11" t="s">
        <v>422</v>
      </c>
      <c r="Q1428" s="11" t="s">
        <v>72</v>
      </c>
      <c r="R1428" s="11" t="s">
        <v>65</v>
      </c>
      <c r="S1428" s="20">
        <v>45</v>
      </c>
      <c r="T1428" s="11" t="s">
        <v>21</v>
      </c>
      <c r="U1428" s="11" t="s">
        <v>22</v>
      </c>
      <c r="V1428" s="11" t="s">
        <v>22</v>
      </c>
      <c r="W1428" s="11" t="s">
        <v>23</v>
      </c>
      <c r="X1428" s="11" t="s">
        <v>24</v>
      </c>
      <c r="Y1428">
        <v>675</v>
      </c>
      <c r="Z1428" t="e">
        <f t="shared" si="48"/>
        <v>#REF!</v>
      </c>
    </row>
    <row r="1429" spans="1:26" x14ac:dyDescent="0.35">
      <c r="A1429" s="24" t="str">
        <f>+IF(B1429&lt;&gt;'Terminal Handling Charge'!$B$3,"",IF(COUNTIF(B:B,B1429)&gt;0,COUNTIF(B$3:B1429,B1429),""))</f>
        <v/>
      </c>
      <c r="B1429" s="24" t="str">
        <f t="shared" si="47"/>
        <v>Terminal Handling Charge - DestinationUnited States</v>
      </c>
      <c r="C1429" s="24" t="s">
        <v>72</v>
      </c>
      <c r="D1429" s="24" t="s">
        <v>747</v>
      </c>
      <c r="E1429" s="1" t="s">
        <v>105</v>
      </c>
      <c r="F1429" s="12" t="s">
        <v>758</v>
      </c>
      <c r="G1429" s="13">
        <v>44866</v>
      </c>
      <c r="H1429" s="11" t="s">
        <v>187</v>
      </c>
      <c r="I1429" s="11" t="s">
        <v>278</v>
      </c>
      <c r="J1429" s="11" t="s">
        <v>278</v>
      </c>
      <c r="K1429" s="11" t="s">
        <v>19</v>
      </c>
      <c r="L1429" s="11" t="s">
        <v>19</v>
      </c>
      <c r="M1429" s="11" t="s">
        <v>19</v>
      </c>
      <c r="N1429" s="11" t="s">
        <v>19</v>
      </c>
      <c r="O1429" s="11" t="s">
        <v>421</v>
      </c>
      <c r="P1429" s="11" t="s">
        <v>422</v>
      </c>
      <c r="Q1429" s="11" t="s">
        <v>72</v>
      </c>
      <c r="R1429" s="11" t="s">
        <v>762</v>
      </c>
      <c r="S1429" s="20">
        <v>20</v>
      </c>
      <c r="T1429" s="11" t="s">
        <v>28</v>
      </c>
      <c r="U1429" s="11" t="s">
        <v>300</v>
      </c>
      <c r="V1429" s="11" t="s">
        <v>301</v>
      </c>
      <c r="W1429" s="11" t="s">
        <v>23</v>
      </c>
      <c r="X1429" s="11" t="s">
        <v>24</v>
      </c>
      <c r="Y1429">
        <v>535</v>
      </c>
      <c r="Z1429" t="e">
        <f t="shared" si="48"/>
        <v>#REF!</v>
      </c>
    </row>
    <row r="1430" spans="1:26" x14ac:dyDescent="0.35">
      <c r="A1430" s="24" t="str">
        <f>+IF(B1430&lt;&gt;'Terminal Handling Charge'!$B$3,"",IF(COUNTIF(B:B,B1430)&gt;0,COUNTIF(B$3:B1430,B1430),""))</f>
        <v/>
      </c>
      <c r="B1430" s="24" t="str">
        <f t="shared" si="47"/>
        <v>Terminal Handling Charge - DestinationUnited States</v>
      </c>
      <c r="C1430" s="24" t="s">
        <v>72</v>
      </c>
      <c r="D1430" s="24" t="s">
        <v>747</v>
      </c>
      <c r="E1430" s="1" t="s">
        <v>105</v>
      </c>
      <c r="F1430" s="12" t="s">
        <v>758</v>
      </c>
      <c r="G1430" s="13">
        <v>44866</v>
      </c>
      <c r="H1430" s="11" t="s">
        <v>187</v>
      </c>
      <c r="I1430" s="11" t="s">
        <v>278</v>
      </c>
      <c r="J1430" s="11" t="s">
        <v>278</v>
      </c>
      <c r="K1430" s="11" t="s">
        <v>19</v>
      </c>
      <c r="L1430" s="11" t="s">
        <v>19</v>
      </c>
      <c r="M1430" s="11" t="s">
        <v>19</v>
      </c>
      <c r="N1430" s="11" t="s">
        <v>19</v>
      </c>
      <c r="O1430" s="11" t="s">
        <v>421</v>
      </c>
      <c r="P1430" s="11" t="s">
        <v>422</v>
      </c>
      <c r="Q1430" s="11" t="s">
        <v>72</v>
      </c>
      <c r="R1430" s="11" t="s">
        <v>762</v>
      </c>
      <c r="S1430" s="20">
        <v>20</v>
      </c>
      <c r="T1430" s="11" t="s">
        <v>28</v>
      </c>
      <c r="U1430" s="11" t="s">
        <v>306</v>
      </c>
      <c r="V1430" s="11" t="s">
        <v>307</v>
      </c>
      <c r="W1430" s="11" t="s">
        <v>23</v>
      </c>
      <c r="X1430" s="11" t="s">
        <v>24</v>
      </c>
      <c r="Y1430">
        <v>535</v>
      </c>
      <c r="Z1430" t="e">
        <f t="shared" si="48"/>
        <v>#REF!</v>
      </c>
    </row>
    <row r="1431" spans="1:26" x14ac:dyDescent="0.35">
      <c r="A1431" s="24" t="str">
        <f>+IF(B1431&lt;&gt;'Terminal Handling Charge'!$B$3,"",IF(COUNTIF(B:B,B1431)&gt;0,COUNTIF(B$3:B1431,B1431),""))</f>
        <v/>
      </c>
      <c r="B1431" s="24" t="str">
        <f t="shared" si="47"/>
        <v>Terminal Handling Charge - DestinationUnited States</v>
      </c>
      <c r="C1431" s="24" t="s">
        <v>72</v>
      </c>
      <c r="D1431" s="24" t="s">
        <v>747</v>
      </c>
      <c r="E1431" s="1" t="s">
        <v>105</v>
      </c>
      <c r="F1431" s="12" t="s">
        <v>758</v>
      </c>
      <c r="G1431" s="13">
        <v>44866</v>
      </c>
      <c r="H1431" s="11" t="s">
        <v>187</v>
      </c>
      <c r="I1431" s="11" t="s">
        <v>278</v>
      </c>
      <c r="J1431" s="11" t="s">
        <v>278</v>
      </c>
      <c r="K1431" s="11" t="s">
        <v>19</v>
      </c>
      <c r="L1431" s="11" t="s">
        <v>19</v>
      </c>
      <c r="M1431" s="11" t="s">
        <v>19</v>
      </c>
      <c r="N1431" s="11" t="s">
        <v>19</v>
      </c>
      <c r="O1431" s="11" t="s">
        <v>421</v>
      </c>
      <c r="P1431" s="11" t="s">
        <v>422</v>
      </c>
      <c r="Q1431" s="11" t="s">
        <v>72</v>
      </c>
      <c r="R1431" s="11" t="s">
        <v>762</v>
      </c>
      <c r="S1431" s="20">
        <v>20</v>
      </c>
      <c r="T1431" s="11" t="s">
        <v>28</v>
      </c>
      <c r="U1431" s="11" t="s">
        <v>279</v>
      </c>
      <c r="V1431" s="11" t="s">
        <v>280</v>
      </c>
      <c r="W1431" s="11" t="s">
        <v>23</v>
      </c>
      <c r="X1431" s="11" t="s">
        <v>24</v>
      </c>
      <c r="Y1431">
        <v>535</v>
      </c>
      <c r="Z1431" t="e">
        <f t="shared" si="48"/>
        <v>#REF!</v>
      </c>
    </row>
    <row r="1432" spans="1:26" x14ac:dyDescent="0.35">
      <c r="A1432" s="24" t="str">
        <f>+IF(B1432&lt;&gt;'Terminal Handling Charge'!$B$3,"",IF(COUNTIF(B:B,B1432)&gt;0,COUNTIF(B$3:B1432,B1432),""))</f>
        <v/>
      </c>
      <c r="B1432" s="24" t="str">
        <f t="shared" si="47"/>
        <v>Terminal Handling Charge - DestinationUnited States</v>
      </c>
      <c r="C1432" s="24" t="s">
        <v>72</v>
      </c>
      <c r="D1432" s="24" t="s">
        <v>747</v>
      </c>
      <c r="E1432" s="1" t="s">
        <v>105</v>
      </c>
      <c r="F1432" s="12" t="s">
        <v>758</v>
      </c>
      <c r="G1432" s="13">
        <v>44866</v>
      </c>
      <c r="H1432" s="11" t="s">
        <v>187</v>
      </c>
      <c r="I1432" s="11" t="s">
        <v>278</v>
      </c>
      <c r="J1432" s="11" t="s">
        <v>278</v>
      </c>
      <c r="K1432" s="11" t="s">
        <v>19</v>
      </c>
      <c r="L1432" s="11" t="s">
        <v>19</v>
      </c>
      <c r="M1432" s="11" t="s">
        <v>19</v>
      </c>
      <c r="N1432" s="11" t="s">
        <v>19</v>
      </c>
      <c r="O1432" s="11" t="s">
        <v>421</v>
      </c>
      <c r="P1432" s="11" t="s">
        <v>422</v>
      </c>
      <c r="Q1432" s="11" t="s">
        <v>72</v>
      </c>
      <c r="R1432" s="11" t="s">
        <v>762</v>
      </c>
      <c r="S1432" s="20">
        <v>20</v>
      </c>
      <c r="T1432" s="11" t="s">
        <v>28</v>
      </c>
      <c r="U1432" s="11" t="s">
        <v>378</v>
      </c>
      <c r="V1432" s="11" t="s">
        <v>379</v>
      </c>
      <c r="W1432" s="11" t="s">
        <v>23</v>
      </c>
      <c r="X1432" s="11" t="s">
        <v>24</v>
      </c>
      <c r="Y1432">
        <v>535</v>
      </c>
      <c r="Z1432" t="e">
        <f t="shared" si="48"/>
        <v>#REF!</v>
      </c>
    </row>
    <row r="1433" spans="1:26" x14ac:dyDescent="0.35">
      <c r="A1433" s="24" t="str">
        <f>+IF(B1433&lt;&gt;'Terminal Handling Charge'!$B$3,"",IF(COUNTIF(B:B,B1433)&gt;0,COUNTIF(B$3:B1433,B1433),""))</f>
        <v/>
      </c>
      <c r="B1433" s="24" t="str">
        <f t="shared" si="47"/>
        <v>Terminal Handling Charge - DestinationUnited States</v>
      </c>
      <c r="C1433" s="24" t="s">
        <v>72</v>
      </c>
      <c r="D1433" s="24" t="s">
        <v>747</v>
      </c>
      <c r="E1433" s="1" t="s">
        <v>105</v>
      </c>
      <c r="F1433" s="12" t="s">
        <v>758</v>
      </c>
      <c r="G1433" s="13">
        <v>44866</v>
      </c>
      <c r="H1433" s="11" t="s">
        <v>187</v>
      </c>
      <c r="I1433" s="11" t="s">
        <v>278</v>
      </c>
      <c r="J1433" s="11" t="s">
        <v>278</v>
      </c>
      <c r="K1433" s="11" t="s">
        <v>19</v>
      </c>
      <c r="L1433" s="11" t="s">
        <v>19</v>
      </c>
      <c r="M1433" s="11" t="s">
        <v>19</v>
      </c>
      <c r="N1433" s="11" t="s">
        <v>19</v>
      </c>
      <c r="O1433" s="11" t="s">
        <v>421</v>
      </c>
      <c r="P1433" s="11" t="s">
        <v>422</v>
      </c>
      <c r="Q1433" s="11" t="s">
        <v>72</v>
      </c>
      <c r="R1433" s="11" t="s">
        <v>762</v>
      </c>
      <c r="S1433" s="20">
        <v>20</v>
      </c>
      <c r="T1433" s="11" t="s">
        <v>28</v>
      </c>
      <c r="U1433" s="11" t="s">
        <v>394</v>
      </c>
      <c r="V1433" s="11" t="s">
        <v>395</v>
      </c>
      <c r="W1433" s="11" t="s">
        <v>23</v>
      </c>
      <c r="X1433" s="11" t="s">
        <v>24</v>
      </c>
      <c r="Y1433">
        <v>535</v>
      </c>
      <c r="Z1433" t="e">
        <f t="shared" si="48"/>
        <v>#REF!</v>
      </c>
    </row>
    <row r="1434" spans="1:26" x14ac:dyDescent="0.35">
      <c r="A1434" s="24" t="str">
        <f>+IF(B1434&lt;&gt;'Terminal Handling Charge'!$B$3,"",IF(COUNTIF(B:B,B1434)&gt;0,COUNTIF(B$3:B1434,B1434),""))</f>
        <v/>
      </c>
      <c r="B1434" s="24" t="str">
        <f t="shared" si="47"/>
        <v>Terminal Handling Charge - DestinationUnited States</v>
      </c>
      <c r="C1434" s="24" t="s">
        <v>72</v>
      </c>
      <c r="D1434" s="24" t="s">
        <v>747</v>
      </c>
      <c r="E1434" s="1" t="s">
        <v>105</v>
      </c>
      <c r="F1434" s="12" t="s">
        <v>758</v>
      </c>
      <c r="G1434" s="13">
        <v>44866</v>
      </c>
      <c r="H1434" s="11" t="s">
        <v>187</v>
      </c>
      <c r="I1434" s="11" t="s">
        <v>278</v>
      </c>
      <c r="J1434" s="11" t="s">
        <v>278</v>
      </c>
      <c r="K1434" s="11" t="s">
        <v>19</v>
      </c>
      <c r="L1434" s="11" t="s">
        <v>19</v>
      </c>
      <c r="M1434" s="11" t="s">
        <v>19</v>
      </c>
      <c r="N1434" s="11" t="s">
        <v>19</v>
      </c>
      <c r="O1434" s="11" t="s">
        <v>421</v>
      </c>
      <c r="P1434" s="11" t="s">
        <v>422</v>
      </c>
      <c r="Q1434" s="11" t="s">
        <v>72</v>
      </c>
      <c r="R1434" s="11" t="s">
        <v>762</v>
      </c>
      <c r="S1434" s="20">
        <v>20</v>
      </c>
      <c r="T1434" s="11" t="s">
        <v>28</v>
      </c>
      <c r="U1434" s="11" t="s">
        <v>308</v>
      </c>
      <c r="V1434" s="11" t="s">
        <v>309</v>
      </c>
      <c r="W1434" s="11" t="s">
        <v>23</v>
      </c>
      <c r="X1434" s="11" t="s">
        <v>24</v>
      </c>
      <c r="Y1434">
        <v>535</v>
      </c>
      <c r="Z1434" t="e">
        <f t="shared" si="48"/>
        <v>#REF!</v>
      </c>
    </row>
    <row r="1435" spans="1:26" x14ac:dyDescent="0.35">
      <c r="A1435" s="24" t="str">
        <f>+IF(B1435&lt;&gt;'Terminal Handling Charge'!$B$3,"",IF(COUNTIF(B:B,B1435)&gt;0,COUNTIF(B$3:B1435,B1435),""))</f>
        <v/>
      </c>
      <c r="B1435" s="24" t="str">
        <f t="shared" si="47"/>
        <v>Terminal Handling Charge - DestinationUnited States</v>
      </c>
      <c r="C1435" s="24" t="s">
        <v>72</v>
      </c>
      <c r="D1435" s="24" t="s">
        <v>747</v>
      </c>
      <c r="E1435" s="1" t="s">
        <v>105</v>
      </c>
      <c r="F1435" s="12" t="s">
        <v>758</v>
      </c>
      <c r="G1435" s="13">
        <v>44866</v>
      </c>
      <c r="H1435" s="11" t="s">
        <v>187</v>
      </c>
      <c r="I1435" s="11" t="s">
        <v>278</v>
      </c>
      <c r="J1435" s="11" t="s">
        <v>278</v>
      </c>
      <c r="K1435" s="11" t="s">
        <v>19</v>
      </c>
      <c r="L1435" s="11" t="s">
        <v>19</v>
      </c>
      <c r="M1435" s="11" t="s">
        <v>19</v>
      </c>
      <c r="N1435" s="11" t="s">
        <v>19</v>
      </c>
      <c r="O1435" s="11" t="s">
        <v>421</v>
      </c>
      <c r="P1435" s="11" t="s">
        <v>422</v>
      </c>
      <c r="Q1435" s="11" t="s">
        <v>72</v>
      </c>
      <c r="R1435" s="11" t="s">
        <v>762</v>
      </c>
      <c r="S1435" s="20">
        <v>20</v>
      </c>
      <c r="T1435" s="11" t="s">
        <v>28</v>
      </c>
      <c r="U1435" s="11" t="s">
        <v>328</v>
      </c>
      <c r="V1435" s="11" t="s">
        <v>329</v>
      </c>
      <c r="W1435" s="11" t="s">
        <v>23</v>
      </c>
      <c r="X1435" s="11" t="s">
        <v>24</v>
      </c>
      <c r="Y1435">
        <v>535</v>
      </c>
      <c r="Z1435" t="e">
        <f t="shared" si="48"/>
        <v>#REF!</v>
      </c>
    </row>
    <row r="1436" spans="1:26" x14ac:dyDescent="0.35">
      <c r="A1436" s="24" t="str">
        <f>+IF(B1436&lt;&gt;'Terminal Handling Charge'!$B$3,"",IF(COUNTIF(B:B,B1436)&gt;0,COUNTIF(B$3:B1436,B1436),""))</f>
        <v/>
      </c>
      <c r="B1436" s="24" t="str">
        <f t="shared" si="47"/>
        <v>Terminal Handling Charge - DestinationUnited States</v>
      </c>
      <c r="C1436" s="24" t="s">
        <v>72</v>
      </c>
      <c r="D1436" s="24" t="s">
        <v>747</v>
      </c>
      <c r="E1436" s="1" t="s">
        <v>105</v>
      </c>
      <c r="F1436" s="12" t="s">
        <v>758</v>
      </c>
      <c r="G1436" s="13">
        <v>44866</v>
      </c>
      <c r="H1436" s="11" t="s">
        <v>187</v>
      </c>
      <c r="I1436" s="11" t="s">
        <v>278</v>
      </c>
      <c r="J1436" s="11" t="s">
        <v>278</v>
      </c>
      <c r="K1436" s="11" t="s">
        <v>19</v>
      </c>
      <c r="L1436" s="11" t="s">
        <v>19</v>
      </c>
      <c r="M1436" s="11" t="s">
        <v>19</v>
      </c>
      <c r="N1436" s="11" t="s">
        <v>19</v>
      </c>
      <c r="O1436" s="11" t="s">
        <v>421</v>
      </c>
      <c r="P1436" s="11" t="s">
        <v>422</v>
      </c>
      <c r="Q1436" s="11" t="s">
        <v>72</v>
      </c>
      <c r="R1436" s="11" t="s">
        <v>762</v>
      </c>
      <c r="S1436" s="20">
        <v>20</v>
      </c>
      <c r="T1436" s="11" t="s">
        <v>28</v>
      </c>
      <c r="U1436" s="11" t="s">
        <v>366</v>
      </c>
      <c r="V1436" s="11" t="s">
        <v>367</v>
      </c>
      <c r="W1436" s="11" t="s">
        <v>23</v>
      </c>
      <c r="X1436" s="11" t="s">
        <v>24</v>
      </c>
      <c r="Y1436">
        <v>535</v>
      </c>
      <c r="Z1436" t="e">
        <f t="shared" si="48"/>
        <v>#REF!</v>
      </c>
    </row>
    <row r="1437" spans="1:26" x14ac:dyDescent="0.35">
      <c r="A1437" s="24" t="str">
        <f>+IF(B1437&lt;&gt;'Terminal Handling Charge'!$B$3,"",IF(COUNTIF(B:B,B1437)&gt;0,COUNTIF(B$3:B1437,B1437),""))</f>
        <v/>
      </c>
      <c r="B1437" s="24" t="str">
        <f t="shared" si="47"/>
        <v>Terminal Handling Charge - DestinationUnited States</v>
      </c>
      <c r="C1437" s="24" t="s">
        <v>72</v>
      </c>
      <c r="D1437" s="24" t="s">
        <v>747</v>
      </c>
      <c r="E1437" s="1" t="s">
        <v>105</v>
      </c>
      <c r="F1437" s="12" t="s">
        <v>758</v>
      </c>
      <c r="G1437" s="13">
        <v>44866</v>
      </c>
      <c r="H1437" s="11" t="s">
        <v>187</v>
      </c>
      <c r="I1437" s="11" t="s">
        <v>278</v>
      </c>
      <c r="J1437" s="11" t="s">
        <v>278</v>
      </c>
      <c r="K1437" s="11" t="s">
        <v>19</v>
      </c>
      <c r="L1437" s="11" t="s">
        <v>19</v>
      </c>
      <c r="M1437" s="11" t="s">
        <v>19</v>
      </c>
      <c r="N1437" s="11" t="s">
        <v>19</v>
      </c>
      <c r="O1437" s="11" t="s">
        <v>421</v>
      </c>
      <c r="P1437" s="11" t="s">
        <v>422</v>
      </c>
      <c r="Q1437" s="11" t="s">
        <v>72</v>
      </c>
      <c r="R1437" s="11" t="s">
        <v>762</v>
      </c>
      <c r="S1437" s="20">
        <v>20</v>
      </c>
      <c r="T1437" s="11" t="s">
        <v>28</v>
      </c>
      <c r="U1437" s="11" t="s">
        <v>429</v>
      </c>
      <c r="V1437" s="11" t="s">
        <v>430</v>
      </c>
      <c r="W1437" s="11" t="s">
        <v>23</v>
      </c>
      <c r="X1437" s="11" t="s">
        <v>24</v>
      </c>
      <c r="Y1437">
        <v>535</v>
      </c>
      <c r="Z1437" t="e">
        <f t="shared" si="48"/>
        <v>#REF!</v>
      </c>
    </row>
    <row r="1438" spans="1:26" x14ac:dyDescent="0.35">
      <c r="A1438" s="24" t="str">
        <f>+IF(B1438&lt;&gt;'Terminal Handling Charge'!$B$3,"",IF(COUNTIF(B:B,B1438)&gt;0,COUNTIF(B$3:B1438,B1438),""))</f>
        <v/>
      </c>
      <c r="B1438" s="24" t="str">
        <f t="shared" si="47"/>
        <v>Terminal Handling Charge - DestinationUnited States</v>
      </c>
      <c r="C1438" s="24" t="s">
        <v>72</v>
      </c>
      <c r="D1438" s="24" t="s">
        <v>747</v>
      </c>
      <c r="E1438" s="1" t="s">
        <v>105</v>
      </c>
      <c r="F1438" s="12" t="s">
        <v>758</v>
      </c>
      <c r="G1438" s="13">
        <v>44866</v>
      </c>
      <c r="H1438" s="11" t="s">
        <v>187</v>
      </c>
      <c r="I1438" s="11" t="s">
        <v>278</v>
      </c>
      <c r="J1438" s="11" t="s">
        <v>278</v>
      </c>
      <c r="K1438" s="11" t="s">
        <v>19</v>
      </c>
      <c r="L1438" s="11" t="s">
        <v>19</v>
      </c>
      <c r="M1438" s="11" t="s">
        <v>19</v>
      </c>
      <c r="N1438" s="11" t="s">
        <v>19</v>
      </c>
      <c r="O1438" s="11" t="s">
        <v>421</v>
      </c>
      <c r="P1438" s="11" t="s">
        <v>422</v>
      </c>
      <c r="Q1438" s="11" t="s">
        <v>72</v>
      </c>
      <c r="R1438" s="11" t="s">
        <v>762</v>
      </c>
      <c r="S1438" s="20">
        <v>20</v>
      </c>
      <c r="T1438" s="11" t="s">
        <v>28</v>
      </c>
      <c r="U1438" s="11" t="s">
        <v>332</v>
      </c>
      <c r="V1438" s="11" t="s">
        <v>333</v>
      </c>
      <c r="W1438" s="11" t="s">
        <v>23</v>
      </c>
      <c r="X1438" s="11" t="s">
        <v>24</v>
      </c>
      <c r="Y1438">
        <v>535</v>
      </c>
      <c r="Z1438" t="e">
        <f t="shared" si="48"/>
        <v>#REF!</v>
      </c>
    </row>
    <row r="1439" spans="1:26" x14ac:dyDescent="0.35">
      <c r="A1439" s="24" t="str">
        <f>+IF(B1439&lt;&gt;'Terminal Handling Charge'!$B$3,"",IF(COUNTIF(B:B,B1439)&gt;0,COUNTIF(B$3:B1439,B1439),""))</f>
        <v/>
      </c>
      <c r="B1439" s="24" t="str">
        <f t="shared" si="47"/>
        <v>Terminal Handling Charge - DestinationUnited States</v>
      </c>
      <c r="C1439" s="24" t="s">
        <v>72</v>
      </c>
      <c r="D1439" s="24" t="s">
        <v>747</v>
      </c>
      <c r="E1439" s="1" t="s">
        <v>105</v>
      </c>
      <c r="F1439" s="12" t="s">
        <v>758</v>
      </c>
      <c r="G1439" s="13">
        <v>44866</v>
      </c>
      <c r="H1439" s="11" t="s">
        <v>187</v>
      </c>
      <c r="I1439" s="11" t="s">
        <v>278</v>
      </c>
      <c r="J1439" s="11" t="s">
        <v>278</v>
      </c>
      <c r="K1439" s="11" t="s">
        <v>19</v>
      </c>
      <c r="L1439" s="11" t="s">
        <v>19</v>
      </c>
      <c r="M1439" s="11" t="s">
        <v>19</v>
      </c>
      <c r="N1439" s="11" t="s">
        <v>19</v>
      </c>
      <c r="O1439" s="11" t="s">
        <v>421</v>
      </c>
      <c r="P1439" s="11" t="s">
        <v>422</v>
      </c>
      <c r="Q1439" s="11" t="s">
        <v>72</v>
      </c>
      <c r="R1439" s="11" t="s">
        <v>38</v>
      </c>
      <c r="S1439" s="20">
        <v>40</v>
      </c>
      <c r="T1439" s="11" t="s">
        <v>28</v>
      </c>
      <c r="U1439" s="11" t="s">
        <v>22</v>
      </c>
      <c r="V1439" s="11" t="s">
        <v>22</v>
      </c>
      <c r="W1439" s="11" t="s">
        <v>23</v>
      </c>
      <c r="X1439" s="11" t="s">
        <v>24</v>
      </c>
      <c r="Y1439">
        <v>705</v>
      </c>
      <c r="Z1439" t="e">
        <f t="shared" si="48"/>
        <v>#REF!</v>
      </c>
    </row>
    <row r="1440" spans="1:26" x14ac:dyDescent="0.35">
      <c r="A1440" s="24" t="str">
        <f>+IF(B1440&lt;&gt;'Terminal Handling Charge'!$B$3,"",IF(COUNTIF(B:B,B1440)&gt;0,COUNTIF(B$3:B1440,B1440),""))</f>
        <v/>
      </c>
      <c r="B1440" s="24" t="str">
        <f t="shared" si="47"/>
        <v>Terminal Handling Charge - DestinationUnited States</v>
      </c>
      <c r="C1440" s="24" t="s">
        <v>72</v>
      </c>
      <c r="D1440" s="24" t="s">
        <v>747</v>
      </c>
      <c r="E1440" s="1" t="s">
        <v>105</v>
      </c>
      <c r="F1440" s="12" t="s">
        <v>758</v>
      </c>
      <c r="G1440" s="13">
        <v>44866</v>
      </c>
      <c r="H1440" s="11" t="s">
        <v>187</v>
      </c>
      <c r="I1440" s="11" t="s">
        <v>278</v>
      </c>
      <c r="J1440" s="11" t="s">
        <v>278</v>
      </c>
      <c r="K1440" s="11" t="s">
        <v>19</v>
      </c>
      <c r="L1440" s="11" t="s">
        <v>19</v>
      </c>
      <c r="M1440" s="11" t="s">
        <v>19</v>
      </c>
      <c r="N1440" s="11" t="s">
        <v>19</v>
      </c>
      <c r="O1440" s="11" t="s">
        <v>71</v>
      </c>
      <c r="P1440" s="11" t="s">
        <v>72</v>
      </c>
      <c r="Q1440" s="11" t="s">
        <v>72</v>
      </c>
      <c r="R1440" s="11" t="s">
        <v>20</v>
      </c>
      <c r="S1440" s="20">
        <v>40</v>
      </c>
      <c r="T1440" s="11" t="s">
        <v>21</v>
      </c>
      <c r="U1440" s="11" t="s">
        <v>22</v>
      </c>
      <c r="V1440" s="11" t="s">
        <v>22</v>
      </c>
      <c r="W1440" s="11" t="s">
        <v>23</v>
      </c>
      <c r="X1440" s="11" t="s">
        <v>24</v>
      </c>
      <c r="Y1440">
        <v>675</v>
      </c>
      <c r="Z1440" t="e">
        <f t="shared" si="48"/>
        <v>#REF!</v>
      </c>
    </row>
    <row r="1441" spans="1:26" x14ac:dyDescent="0.35">
      <c r="A1441" s="24" t="str">
        <f>+IF(B1441&lt;&gt;'Terminal Handling Charge'!$B$3,"",IF(COUNTIF(B:B,B1441)&gt;0,COUNTIF(B$3:B1441,B1441),""))</f>
        <v/>
      </c>
      <c r="B1441" s="24" t="str">
        <f t="shared" si="47"/>
        <v>Terminal Handling Charge - DestinationUnited States</v>
      </c>
      <c r="C1441" s="24" t="s">
        <v>72</v>
      </c>
      <c r="D1441" s="24" t="s">
        <v>747</v>
      </c>
      <c r="E1441" s="1" t="s">
        <v>105</v>
      </c>
      <c r="F1441" s="12" t="s">
        <v>758</v>
      </c>
      <c r="G1441" s="13">
        <v>44866</v>
      </c>
      <c r="H1441" s="11" t="s">
        <v>187</v>
      </c>
      <c r="I1441" s="11" t="s">
        <v>278</v>
      </c>
      <c r="J1441" s="11" t="s">
        <v>278</v>
      </c>
      <c r="K1441" s="11" t="s">
        <v>19</v>
      </c>
      <c r="L1441" s="11" t="s">
        <v>19</v>
      </c>
      <c r="M1441" s="11" t="s">
        <v>19</v>
      </c>
      <c r="N1441" s="11" t="s">
        <v>19</v>
      </c>
      <c r="O1441" s="11" t="s">
        <v>71</v>
      </c>
      <c r="P1441" s="11" t="s">
        <v>72</v>
      </c>
      <c r="Q1441" s="11" t="s">
        <v>72</v>
      </c>
      <c r="R1441" s="11" t="s">
        <v>65</v>
      </c>
      <c r="S1441" s="20">
        <v>45</v>
      </c>
      <c r="T1441" s="11" t="s">
        <v>21</v>
      </c>
      <c r="U1441" s="11" t="s">
        <v>22</v>
      </c>
      <c r="V1441" s="11" t="s">
        <v>22</v>
      </c>
      <c r="W1441" s="11" t="s">
        <v>23</v>
      </c>
      <c r="X1441" s="11" t="s">
        <v>24</v>
      </c>
      <c r="Y1441">
        <v>675</v>
      </c>
      <c r="Z1441" t="e">
        <f t="shared" si="48"/>
        <v>#REF!</v>
      </c>
    </row>
    <row r="1442" spans="1:26" x14ac:dyDescent="0.35">
      <c r="A1442" s="24" t="str">
        <f>+IF(B1442&lt;&gt;'Terminal Handling Charge'!$B$3,"",IF(COUNTIF(B:B,B1442)&gt;0,COUNTIF(B$3:B1442,B1442),""))</f>
        <v/>
      </c>
      <c r="B1442" s="24" t="str">
        <f t="shared" si="47"/>
        <v>Terminal Handling Charge - DestinationUnited States</v>
      </c>
      <c r="C1442" s="24" t="s">
        <v>72</v>
      </c>
      <c r="D1442" s="24" t="s">
        <v>747</v>
      </c>
      <c r="E1442" s="1" t="s">
        <v>105</v>
      </c>
      <c r="F1442" s="12" t="s">
        <v>758</v>
      </c>
      <c r="G1442" s="13">
        <v>44866</v>
      </c>
      <c r="H1442" s="11" t="s">
        <v>187</v>
      </c>
      <c r="I1442" s="11" t="s">
        <v>278</v>
      </c>
      <c r="J1442" s="11" t="s">
        <v>278</v>
      </c>
      <c r="K1442" s="11" t="s">
        <v>19</v>
      </c>
      <c r="L1442" s="11" t="s">
        <v>19</v>
      </c>
      <c r="M1442" s="11" t="s">
        <v>19</v>
      </c>
      <c r="N1442" s="11" t="s">
        <v>19</v>
      </c>
      <c r="O1442" s="11" t="s">
        <v>71</v>
      </c>
      <c r="P1442" s="11" t="s">
        <v>72</v>
      </c>
      <c r="Q1442" s="11" t="s">
        <v>72</v>
      </c>
      <c r="R1442" s="11" t="s">
        <v>762</v>
      </c>
      <c r="S1442" s="20">
        <v>20</v>
      </c>
      <c r="T1442" s="11" t="s">
        <v>28</v>
      </c>
      <c r="U1442" s="11" t="s">
        <v>366</v>
      </c>
      <c r="V1442" s="11" t="s">
        <v>367</v>
      </c>
      <c r="W1442" s="11" t="s">
        <v>23</v>
      </c>
      <c r="X1442" s="11" t="s">
        <v>24</v>
      </c>
      <c r="Y1442">
        <v>535</v>
      </c>
      <c r="Z1442" t="e">
        <f t="shared" si="48"/>
        <v>#REF!</v>
      </c>
    </row>
    <row r="1443" spans="1:26" x14ac:dyDescent="0.35">
      <c r="A1443" s="24" t="str">
        <f>+IF(B1443&lt;&gt;'Terminal Handling Charge'!$B$3,"",IF(COUNTIF(B:B,B1443)&gt;0,COUNTIF(B$3:B1443,B1443),""))</f>
        <v/>
      </c>
      <c r="B1443" s="24" t="str">
        <f t="shared" si="47"/>
        <v>Terminal Handling Charge - DestinationUnited States</v>
      </c>
      <c r="C1443" s="24" t="s">
        <v>72</v>
      </c>
      <c r="D1443" s="24" t="s">
        <v>747</v>
      </c>
      <c r="E1443" s="1" t="s">
        <v>105</v>
      </c>
      <c r="F1443" s="12" t="s">
        <v>758</v>
      </c>
      <c r="G1443" s="13">
        <v>44866</v>
      </c>
      <c r="H1443" s="11" t="s">
        <v>187</v>
      </c>
      <c r="I1443" s="11" t="s">
        <v>278</v>
      </c>
      <c r="J1443" s="11" t="s">
        <v>278</v>
      </c>
      <c r="K1443" s="11" t="s">
        <v>19</v>
      </c>
      <c r="L1443" s="11" t="s">
        <v>19</v>
      </c>
      <c r="M1443" s="11" t="s">
        <v>19</v>
      </c>
      <c r="N1443" s="11" t="s">
        <v>19</v>
      </c>
      <c r="O1443" s="11" t="s">
        <v>71</v>
      </c>
      <c r="P1443" s="11" t="s">
        <v>72</v>
      </c>
      <c r="Q1443" s="11" t="s">
        <v>72</v>
      </c>
      <c r="R1443" s="11" t="s">
        <v>762</v>
      </c>
      <c r="S1443" s="20">
        <v>20</v>
      </c>
      <c r="T1443" s="11" t="s">
        <v>28</v>
      </c>
      <c r="U1443" s="11" t="s">
        <v>394</v>
      </c>
      <c r="V1443" s="11" t="s">
        <v>395</v>
      </c>
      <c r="W1443" s="11" t="s">
        <v>23</v>
      </c>
      <c r="X1443" s="11" t="s">
        <v>24</v>
      </c>
      <c r="Y1443">
        <v>535</v>
      </c>
      <c r="Z1443" t="e">
        <f t="shared" si="48"/>
        <v>#REF!</v>
      </c>
    </row>
    <row r="1444" spans="1:26" x14ac:dyDescent="0.35">
      <c r="A1444" s="24" t="str">
        <f>+IF(B1444&lt;&gt;'Terminal Handling Charge'!$B$3,"",IF(COUNTIF(B:B,B1444)&gt;0,COUNTIF(B$3:B1444,B1444),""))</f>
        <v/>
      </c>
      <c r="B1444" s="24" t="str">
        <f t="shared" si="47"/>
        <v>Terminal Handling Charge - DestinationUnited States</v>
      </c>
      <c r="C1444" s="24" t="s">
        <v>72</v>
      </c>
      <c r="D1444" s="24" t="s">
        <v>747</v>
      </c>
      <c r="E1444" s="1" t="s">
        <v>105</v>
      </c>
      <c r="F1444" s="12" t="s">
        <v>758</v>
      </c>
      <c r="G1444" s="13">
        <v>44866</v>
      </c>
      <c r="H1444" s="11" t="s">
        <v>187</v>
      </c>
      <c r="I1444" s="11" t="s">
        <v>278</v>
      </c>
      <c r="J1444" s="11" t="s">
        <v>278</v>
      </c>
      <c r="K1444" s="11" t="s">
        <v>19</v>
      </c>
      <c r="L1444" s="11" t="s">
        <v>19</v>
      </c>
      <c r="M1444" s="11" t="s">
        <v>19</v>
      </c>
      <c r="N1444" s="11" t="s">
        <v>19</v>
      </c>
      <c r="O1444" s="11" t="s">
        <v>71</v>
      </c>
      <c r="P1444" s="11" t="s">
        <v>72</v>
      </c>
      <c r="Q1444" s="11" t="s">
        <v>72</v>
      </c>
      <c r="R1444" s="11" t="s">
        <v>762</v>
      </c>
      <c r="S1444" s="20">
        <v>20</v>
      </c>
      <c r="T1444" s="11" t="s">
        <v>28</v>
      </c>
      <c r="U1444" s="11" t="s">
        <v>378</v>
      </c>
      <c r="V1444" s="11" t="s">
        <v>379</v>
      </c>
      <c r="W1444" s="11" t="s">
        <v>23</v>
      </c>
      <c r="X1444" s="11" t="s">
        <v>24</v>
      </c>
      <c r="Y1444">
        <v>535</v>
      </c>
      <c r="Z1444" t="e">
        <f t="shared" si="48"/>
        <v>#REF!</v>
      </c>
    </row>
    <row r="1445" spans="1:26" x14ac:dyDescent="0.35">
      <c r="A1445" s="24" t="str">
        <f>+IF(B1445&lt;&gt;'Terminal Handling Charge'!$B$3,"",IF(COUNTIF(B:B,B1445)&gt;0,COUNTIF(B$3:B1445,B1445),""))</f>
        <v/>
      </c>
      <c r="B1445" s="24" t="str">
        <f t="shared" si="47"/>
        <v>Terminal Handling Charge - DestinationUnited States</v>
      </c>
      <c r="C1445" s="24" t="s">
        <v>72</v>
      </c>
      <c r="D1445" s="24" t="s">
        <v>747</v>
      </c>
      <c r="E1445" s="1" t="s">
        <v>105</v>
      </c>
      <c r="F1445" s="12" t="s">
        <v>758</v>
      </c>
      <c r="G1445" s="13">
        <v>44866</v>
      </c>
      <c r="H1445" s="11" t="s">
        <v>187</v>
      </c>
      <c r="I1445" s="11" t="s">
        <v>278</v>
      </c>
      <c r="J1445" s="11" t="s">
        <v>278</v>
      </c>
      <c r="K1445" s="11" t="s">
        <v>19</v>
      </c>
      <c r="L1445" s="11" t="s">
        <v>19</v>
      </c>
      <c r="M1445" s="11" t="s">
        <v>19</v>
      </c>
      <c r="N1445" s="11" t="s">
        <v>19</v>
      </c>
      <c r="O1445" s="11" t="s">
        <v>71</v>
      </c>
      <c r="P1445" s="11" t="s">
        <v>72</v>
      </c>
      <c r="Q1445" s="11" t="s">
        <v>72</v>
      </c>
      <c r="R1445" s="11" t="s">
        <v>762</v>
      </c>
      <c r="S1445" s="20">
        <v>20</v>
      </c>
      <c r="T1445" s="11" t="s">
        <v>28</v>
      </c>
      <c r="U1445" s="11" t="s">
        <v>279</v>
      </c>
      <c r="V1445" s="11" t="s">
        <v>280</v>
      </c>
      <c r="W1445" s="11" t="s">
        <v>23</v>
      </c>
      <c r="X1445" s="11" t="s">
        <v>24</v>
      </c>
      <c r="Y1445">
        <v>535</v>
      </c>
      <c r="Z1445" t="e">
        <f t="shared" si="48"/>
        <v>#REF!</v>
      </c>
    </row>
    <row r="1446" spans="1:26" x14ac:dyDescent="0.35">
      <c r="A1446" s="24" t="str">
        <f>+IF(B1446&lt;&gt;'Terminal Handling Charge'!$B$3,"",IF(COUNTIF(B:B,B1446)&gt;0,COUNTIF(B$3:B1446,B1446),""))</f>
        <v/>
      </c>
      <c r="B1446" s="24" t="str">
        <f t="shared" si="47"/>
        <v>Terminal Handling Charge - DestinationUnited States</v>
      </c>
      <c r="C1446" s="24" t="s">
        <v>72</v>
      </c>
      <c r="D1446" s="24" t="s">
        <v>747</v>
      </c>
      <c r="E1446" s="1" t="s">
        <v>105</v>
      </c>
      <c r="F1446" s="12" t="s">
        <v>758</v>
      </c>
      <c r="G1446" s="13">
        <v>44866</v>
      </c>
      <c r="H1446" s="11" t="s">
        <v>187</v>
      </c>
      <c r="I1446" s="11" t="s">
        <v>278</v>
      </c>
      <c r="J1446" s="11" t="s">
        <v>278</v>
      </c>
      <c r="K1446" s="11" t="s">
        <v>19</v>
      </c>
      <c r="L1446" s="11" t="s">
        <v>19</v>
      </c>
      <c r="M1446" s="11" t="s">
        <v>19</v>
      </c>
      <c r="N1446" s="11" t="s">
        <v>19</v>
      </c>
      <c r="O1446" s="11" t="s">
        <v>71</v>
      </c>
      <c r="P1446" s="11" t="s">
        <v>72</v>
      </c>
      <c r="Q1446" s="11" t="s">
        <v>72</v>
      </c>
      <c r="R1446" s="11" t="s">
        <v>762</v>
      </c>
      <c r="S1446" s="20">
        <v>20</v>
      </c>
      <c r="T1446" s="11" t="s">
        <v>28</v>
      </c>
      <c r="U1446" s="11" t="s">
        <v>328</v>
      </c>
      <c r="V1446" s="11" t="s">
        <v>329</v>
      </c>
      <c r="W1446" s="11" t="s">
        <v>23</v>
      </c>
      <c r="X1446" s="11" t="s">
        <v>24</v>
      </c>
      <c r="Y1446">
        <v>535</v>
      </c>
      <c r="Z1446" t="e">
        <f t="shared" si="48"/>
        <v>#REF!</v>
      </c>
    </row>
    <row r="1447" spans="1:26" x14ac:dyDescent="0.35">
      <c r="A1447" s="24" t="str">
        <f>+IF(B1447&lt;&gt;'Terminal Handling Charge'!$B$3,"",IF(COUNTIF(B:B,B1447)&gt;0,COUNTIF(B$3:B1447,B1447),""))</f>
        <v/>
      </c>
      <c r="B1447" s="24" t="str">
        <f t="shared" si="47"/>
        <v>Terminal Handling Charge - DestinationUnited States</v>
      </c>
      <c r="C1447" s="24" t="s">
        <v>72</v>
      </c>
      <c r="D1447" s="24" t="s">
        <v>747</v>
      </c>
      <c r="E1447" s="1" t="s">
        <v>105</v>
      </c>
      <c r="F1447" s="12" t="s">
        <v>758</v>
      </c>
      <c r="G1447" s="13">
        <v>44866</v>
      </c>
      <c r="H1447" s="11" t="s">
        <v>187</v>
      </c>
      <c r="I1447" s="11" t="s">
        <v>278</v>
      </c>
      <c r="J1447" s="11" t="s">
        <v>278</v>
      </c>
      <c r="K1447" s="11" t="s">
        <v>19</v>
      </c>
      <c r="L1447" s="11" t="s">
        <v>19</v>
      </c>
      <c r="M1447" s="11" t="s">
        <v>19</v>
      </c>
      <c r="N1447" s="11" t="s">
        <v>19</v>
      </c>
      <c r="O1447" s="11" t="s">
        <v>71</v>
      </c>
      <c r="P1447" s="11" t="s">
        <v>72</v>
      </c>
      <c r="Q1447" s="11" t="s">
        <v>72</v>
      </c>
      <c r="R1447" s="11" t="s">
        <v>762</v>
      </c>
      <c r="S1447" s="20">
        <v>20</v>
      </c>
      <c r="T1447" s="11" t="s">
        <v>28</v>
      </c>
      <c r="U1447" s="11" t="s">
        <v>306</v>
      </c>
      <c r="V1447" s="11" t="s">
        <v>307</v>
      </c>
      <c r="W1447" s="11" t="s">
        <v>23</v>
      </c>
      <c r="X1447" s="11" t="s">
        <v>24</v>
      </c>
      <c r="Y1447">
        <v>535</v>
      </c>
      <c r="Z1447" t="e">
        <f t="shared" si="48"/>
        <v>#REF!</v>
      </c>
    </row>
    <row r="1448" spans="1:26" x14ac:dyDescent="0.35">
      <c r="A1448" s="24" t="str">
        <f>+IF(B1448&lt;&gt;'Terminal Handling Charge'!$B$3,"",IF(COUNTIF(B:B,B1448)&gt;0,COUNTIF(B$3:B1448,B1448),""))</f>
        <v/>
      </c>
      <c r="B1448" s="24" t="str">
        <f t="shared" si="47"/>
        <v>Terminal Handling Charge - DestinationUnited States</v>
      </c>
      <c r="C1448" s="24" t="s">
        <v>72</v>
      </c>
      <c r="D1448" s="24" t="s">
        <v>747</v>
      </c>
      <c r="E1448" s="1" t="s">
        <v>105</v>
      </c>
      <c r="F1448" s="12" t="s">
        <v>758</v>
      </c>
      <c r="G1448" s="13">
        <v>44866</v>
      </c>
      <c r="H1448" s="11" t="s">
        <v>187</v>
      </c>
      <c r="I1448" s="11" t="s">
        <v>278</v>
      </c>
      <c r="J1448" s="11" t="s">
        <v>278</v>
      </c>
      <c r="K1448" s="11" t="s">
        <v>19</v>
      </c>
      <c r="L1448" s="11" t="s">
        <v>19</v>
      </c>
      <c r="M1448" s="11" t="s">
        <v>19</v>
      </c>
      <c r="N1448" s="11" t="s">
        <v>19</v>
      </c>
      <c r="O1448" s="11" t="s">
        <v>71</v>
      </c>
      <c r="P1448" s="11" t="s">
        <v>72</v>
      </c>
      <c r="Q1448" s="11" t="s">
        <v>72</v>
      </c>
      <c r="R1448" s="11" t="s">
        <v>762</v>
      </c>
      <c r="S1448" s="20">
        <v>20</v>
      </c>
      <c r="T1448" s="11" t="s">
        <v>28</v>
      </c>
      <c r="U1448" s="11" t="s">
        <v>429</v>
      </c>
      <c r="V1448" s="11" t="s">
        <v>430</v>
      </c>
      <c r="W1448" s="11" t="s">
        <v>23</v>
      </c>
      <c r="X1448" s="11" t="s">
        <v>24</v>
      </c>
      <c r="Y1448">
        <v>535</v>
      </c>
      <c r="Z1448" t="e">
        <f t="shared" si="48"/>
        <v>#REF!</v>
      </c>
    </row>
    <row r="1449" spans="1:26" x14ac:dyDescent="0.35">
      <c r="A1449" s="24" t="str">
        <f>+IF(B1449&lt;&gt;'Terminal Handling Charge'!$B$3,"",IF(COUNTIF(B:B,B1449)&gt;0,COUNTIF(B$3:B1449,B1449),""))</f>
        <v/>
      </c>
      <c r="B1449" s="24" t="str">
        <f t="shared" si="47"/>
        <v>Terminal Handling Charge - DestinationUnited States</v>
      </c>
      <c r="C1449" s="24" t="s">
        <v>72</v>
      </c>
      <c r="D1449" s="24" t="s">
        <v>747</v>
      </c>
      <c r="E1449" s="1" t="s">
        <v>105</v>
      </c>
      <c r="F1449" s="12" t="s">
        <v>758</v>
      </c>
      <c r="G1449" s="13">
        <v>44866</v>
      </c>
      <c r="H1449" s="11" t="s">
        <v>187</v>
      </c>
      <c r="I1449" s="11" t="s">
        <v>278</v>
      </c>
      <c r="J1449" s="11" t="s">
        <v>278</v>
      </c>
      <c r="K1449" s="11" t="s">
        <v>19</v>
      </c>
      <c r="L1449" s="11" t="s">
        <v>19</v>
      </c>
      <c r="M1449" s="11" t="s">
        <v>19</v>
      </c>
      <c r="N1449" s="11" t="s">
        <v>19</v>
      </c>
      <c r="O1449" s="11" t="s">
        <v>71</v>
      </c>
      <c r="P1449" s="11" t="s">
        <v>72</v>
      </c>
      <c r="Q1449" s="11" t="s">
        <v>72</v>
      </c>
      <c r="R1449" s="11" t="s">
        <v>762</v>
      </c>
      <c r="S1449" s="20">
        <v>20</v>
      </c>
      <c r="T1449" s="11" t="s">
        <v>28</v>
      </c>
      <c r="U1449" s="11" t="s">
        <v>300</v>
      </c>
      <c r="V1449" s="11" t="s">
        <v>301</v>
      </c>
      <c r="W1449" s="11" t="s">
        <v>23</v>
      </c>
      <c r="X1449" s="11" t="s">
        <v>24</v>
      </c>
      <c r="Y1449">
        <v>535</v>
      </c>
      <c r="Z1449" t="e">
        <f t="shared" si="48"/>
        <v>#REF!</v>
      </c>
    </row>
    <row r="1450" spans="1:26" x14ac:dyDescent="0.35">
      <c r="A1450" s="24" t="str">
        <f>+IF(B1450&lt;&gt;'Terminal Handling Charge'!$B$3,"",IF(COUNTIF(B:B,B1450)&gt;0,COUNTIF(B$3:B1450,B1450),""))</f>
        <v/>
      </c>
      <c r="B1450" s="24" t="str">
        <f t="shared" si="47"/>
        <v>Terminal Handling Charge - DestinationUnited States</v>
      </c>
      <c r="C1450" s="24" t="s">
        <v>72</v>
      </c>
      <c r="D1450" s="24" t="s">
        <v>747</v>
      </c>
      <c r="E1450" s="1" t="s">
        <v>105</v>
      </c>
      <c r="F1450" s="12" t="s">
        <v>758</v>
      </c>
      <c r="G1450" s="13">
        <v>44866</v>
      </c>
      <c r="H1450" s="11" t="s">
        <v>187</v>
      </c>
      <c r="I1450" s="11" t="s">
        <v>278</v>
      </c>
      <c r="J1450" s="11" t="s">
        <v>278</v>
      </c>
      <c r="K1450" s="11" t="s">
        <v>19</v>
      </c>
      <c r="L1450" s="11" t="s">
        <v>19</v>
      </c>
      <c r="M1450" s="11" t="s">
        <v>19</v>
      </c>
      <c r="N1450" s="11" t="s">
        <v>19</v>
      </c>
      <c r="O1450" s="11" t="s">
        <v>71</v>
      </c>
      <c r="P1450" s="11" t="s">
        <v>72</v>
      </c>
      <c r="Q1450" s="11" t="s">
        <v>72</v>
      </c>
      <c r="R1450" s="11" t="s">
        <v>762</v>
      </c>
      <c r="S1450" s="20">
        <v>20</v>
      </c>
      <c r="T1450" s="11" t="s">
        <v>28</v>
      </c>
      <c r="U1450" s="11" t="s">
        <v>22</v>
      </c>
      <c r="V1450" s="11" t="s">
        <v>22</v>
      </c>
      <c r="W1450" s="11" t="s">
        <v>23</v>
      </c>
      <c r="X1450" s="11" t="s">
        <v>24</v>
      </c>
      <c r="Y1450">
        <v>535</v>
      </c>
      <c r="Z1450" t="e">
        <f t="shared" si="48"/>
        <v>#REF!</v>
      </c>
    </row>
    <row r="1451" spans="1:26" x14ac:dyDescent="0.35">
      <c r="A1451" s="24" t="str">
        <f>+IF(B1451&lt;&gt;'Terminal Handling Charge'!$B$3,"",IF(COUNTIF(B:B,B1451)&gt;0,COUNTIF(B$3:B1451,B1451),""))</f>
        <v/>
      </c>
      <c r="B1451" s="24" t="str">
        <f t="shared" si="47"/>
        <v>Terminal Handling Charge - DestinationUnited States</v>
      </c>
      <c r="C1451" s="24" t="s">
        <v>72</v>
      </c>
      <c r="D1451" s="24" t="s">
        <v>747</v>
      </c>
      <c r="E1451" s="1" t="s">
        <v>105</v>
      </c>
      <c r="F1451" s="12" t="s">
        <v>758</v>
      </c>
      <c r="G1451" s="13">
        <v>44866</v>
      </c>
      <c r="H1451" s="11" t="s">
        <v>187</v>
      </c>
      <c r="I1451" s="11" t="s">
        <v>278</v>
      </c>
      <c r="J1451" s="11" t="s">
        <v>278</v>
      </c>
      <c r="K1451" s="11" t="s">
        <v>19</v>
      </c>
      <c r="L1451" s="11" t="s">
        <v>19</v>
      </c>
      <c r="M1451" s="11" t="s">
        <v>19</v>
      </c>
      <c r="N1451" s="11" t="s">
        <v>19</v>
      </c>
      <c r="O1451" s="11" t="s">
        <v>71</v>
      </c>
      <c r="P1451" s="11" t="s">
        <v>72</v>
      </c>
      <c r="Q1451" s="11" t="s">
        <v>72</v>
      </c>
      <c r="R1451" s="11" t="s">
        <v>762</v>
      </c>
      <c r="S1451" s="20">
        <v>20</v>
      </c>
      <c r="T1451" s="11" t="s">
        <v>28</v>
      </c>
      <c r="U1451" s="11" t="s">
        <v>332</v>
      </c>
      <c r="V1451" s="11" t="s">
        <v>333</v>
      </c>
      <c r="W1451" s="11" t="s">
        <v>23</v>
      </c>
      <c r="X1451" s="11" t="s">
        <v>24</v>
      </c>
      <c r="Y1451">
        <v>535</v>
      </c>
      <c r="Z1451" t="e">
        <f t="shared" si="48"/>
        <v>#REF!</v>
      </c>
    </row>
    <row r="1452" spans="1:26" x14ac:dyDescent="0.35">
      <c r="A1452" s="24" t="str">
        <f>+IF(B1452&lt;&gt;'Terminal Handling Charge'!$B$3,"",IF(COUNTIF(B:B,B1452)&gt;0,COUNTIF(B$3:B1452,B1452),""))</f>
        <v/>
      </c>
      <c r="B1452" s="24" t="str">
        <f t="shared" si="47"/>
        <v>Terminal Handling Charge - DestinationUnited States</v>
      </c>
      <c r="C1452" s="24" t="s">
        <v>72</v>
      </c>
      <c r="D1452" s="24" t="s">
        <v>747</v>
      </c>
      <c r="E1452" s="1" t="s">
        <v>105</v>
      </c>
      <c r="F1452" s="12" t="s">
        <v>758</v>
      </c>
      <c r="G1452" s="13">
        <v>44866</v>
      </c>
      <c r="H1452" s="11" t="s">
        <v>187</v>
      </c>
      <c r="I1452" s="11" t="s">
        <v>278</v>
      </c>
      <c r="J1452" s="11" t="s">
        <v>278</v>
      </c>
      <c r="K1452" s="11" t="s">
        <v>19</v>
      </c>
      <c r="L1452" s="11" t="s">
        <v>19</v>
      </c>
      <c r="M1452" s="11" t="s">
        <v>19</v>
      </c>
      <c r="N1452" s="11" t="s">
        <v>19</v>
      </c>
      <c r="O1452" s="11" t="s">
        <v>71</v>
      </c>
      <c r="P1452" s="11" t="s">
        <v>72</v>
      </c>
      <c r="Q1452" s="11" t="s">
        <v>72</v>
      </c>
      <c r="R1452" s="11" t="s">
        <v>762</v>
      </c>
      <c r="S1452" s="20">
        <v>20</v>
      </c>
      <c r="T1452" s="11" t="s">
        <v>28</v>
      </c>
      <c r="U1452" s="11" t="s">
        <v>308</v>
      </c>
      <c r="V1452" s="11" t="s">
        <v>309</v>
      </c>
      <c r="W1452" s="11" t="s">
        <v>23</v>
      </c>
      <c r="X1452" s="11" t="s">
        <v>24</v>
      </c>
      <c r="Y1452">
        <v>535</v>
      </c>
      <c r="Z1452" t="e">
        <f t="shared" si="48"/>
        <v>#REF!</v>
      </c>
    </row>
    <row r="1453" spans="1:26" x14ac:dyDescent="0.35">
      <c r="A1453" s="24" t="str">
        <f>+IF(B1453&lt;&gt;'Terminal Handling Charge'!$B$3,"",IF(COUNTIF(B:B,B1453)&gt;0,COUNTIF(B$3:B1453,B1453),""))</f>
        <v/>
      </c>
      <c r="B1453" s="24" t="str">
        <f t="shared" si="47"/>
        <v>Terminal Handling Charge - DestinationUnited States</v>
      </c>
      <c r="C1453" s="24" t="s">
        <v>72</v>
      </c>
      <c r="D1453" s="24" t="s">
        <v>747</v>
      </c>
      <c r="E1453" s="1" t="s">
        <v>105</v>
      </c>
      <c r="F1453" s="12" t="s">
        <v>758</v>
      </c>
      <c r="G1453" s="13">
        <v>44866</v>
      </c>
      <c r="H1453" s="11" t="s">
        <v>187</v>
      </c>
      <c r="I1453" s="11" t="s">
        <v>278</v>
      </c>
      <c r="J1453" s="11" t="s">
        <v>278</v>
      </c>
      <c r="K1453" s="11" t="s">
        <v>19</v>
      </c>
      <c r="L1453" s="11" t="s">
        <v>19</v>
      </c>
      <c r="M1453" s="11" t="s">
        <v>19</v>
      </c>
      <c r="N1453" s="11" t="s">
        <v>19</v>
      </c>
      <c r="O1453" s="11" t="s">
        <v>71</v>
      </c>
      <c r="P1453" s="11" t="s">
        <v>72</v>
      </c>
      <c r="Q1453" s="11" t="s">
        <v>72</v>
      </c>
      <c r="R1453" s="11" t="s">
        <v>38</v>
      </c>
      <c r="S1453" s="20">
        <v>40</v>
      </c>
      <c r="T1453" s="11" t="s">
        <v>28</v>
      </c>
      <c r="U1453" s="11" t="s">
        <v>22</v>
      </c>
      <c r="V1453" s="11" t="s">
        <v>22</v>
      </c>
      <c r="W1453" s="11" t="s">
        <v>23</v>
      </c>
      <c r="X1453" s="11" t="s">
        <v>24</v>
      </c>
      <c r="Y1453">
        <v>705</v>
      </c>
      <c r="Z1453" t="e">
        <f t="shared" si="48"/>
        <v>#REF!</v>
      </c>
    </row>
    <row r="1454" spans="1:26" x14ac:dyDescent="0.35">
      <c r="A1454" s="24" t="str">
        <f>+IF(B1454&lt;&gt;'Terminal Handling Charge'!$B$3,"",IF(COUNTIF(B:B,B1454)&gt;0,COUNTIF(B$3:B1454,B1454),""))</f>
        <v/>
      </c>
      <c r="B1454" s="24" t="str">
        <f t="shared" si="47"/>
        <v>Terminal Handling Charge - DestinationUnited States</v>
      </c>
      <c r="C1454" s="24" t="s">
        <v>72</v>
      </c>
      <c r="D1454" s="24" t="s">
        <v>747</v>
      </c>
      <c r="E1454" s="1" t="s">
        <v>105</v>
      </c>
      <c r="F1454" s="12" t="s">
        <v>758</v>
      </c>
      <c r="G1454" s="13">
        <v>44866</v>
      </c>
      <c r="H1454" s="11" t="s">
        <v>187</v>
      </c>
      <c r="I1454" s="11" t="s">
        <v>278</v>
      </c>
      <c r="J1454" s="11" t="s">
        <v>278</v>
      </c>
      <c r="K1454" s="11" t="s">
        <v>19</v>
      </c>
      <c r="L1454" s="11" t="s">
        <v>19</v>
      </c>
      <c r="M1454" s="11" t="s">
        <v>19</v>
      </c>
      <c r="N1454" s="11" t="s">
        <v>19</v>
      </c>
      <c r="O1454" s="11" t="s">
        <v>276</v>
      </c>
      <c r="P1454" s="11" t="s">
        <v>277</v>
      </c>
      <c r="Q1454" s="11" t="s">
        <v>72</v>
      </c>
      <c r="R1454" s="11" t="s">
        <v>20</v>
      </c>
      <c r="S1454" s="20">
        <v>40</v>
      </c>
      <c r="T1454" s="11" t="s">
        <v>21</v>
      </c>
      <c r="U1454" s="11" t="s">
        <v>22</v>
      </c>
      <c r="V1454" s="11" t="s">
        <v>22</v>
      </c>
      <c r="W1454" s="11" t="s">
        <v>23</v>
      </c>
      <c r="X1454" s="11" t="s">
        <v>24</v>
      </c>
      <c r="Y1454">
        <v>675</v>
      </c>
      <c r="Z1454" t="e">
        <f t="shared" si="48"/>
        <v>#REF!</v>
      </c>
    </row>
    <row r="1455" spans="1:26" x14ac:dyDescent="0.35">
      <c r="A1455" s="24" t="str">
        <f>+IF(B1455&lt;&gt;'Terminal Handling Charge'!$B$3,"",IF(COUNTIF(B:B,B1455)&gt;0,COUNTIF(B$3:B1455,B1455),""))</f>
        <v/>
      </c>
      <c r="B1455" s="24" t="str">
        <f t="shared" si="47"/>
        <v>Terminal Handling Charge - DestinationUnited States</v>
      </c>
      <c r="C1455" s="24" t="s">
        <v>72</v>
      </c>
      <c r="D1455" s="24" t="s">
        <v>747</v>
      </c>
      <c r="E1455" s="1" t="s">
        <v>105</v>
      </c>
      <c r="F1455" s="12" t="s">
        <v>758</v>
      </c>
      <c r="G1455" s="13">
        <v>44866</v>
      </c>
      <c r="H1455" s="11" t="s">
        <v>187</v>
      </c>
      <c r="I1455" s="11" t="s">
        <v>278</v>
      </c>
      <c r="J1455" s="11" t="s">
        <v>278</v>
      </c>
      <c r="K1455" s="11" t="s">
        <v>19</v>
      </c>
      <c r="L1455" s="11" t="s">
        <v>19</v>
      </c>
      <c r="M1455" s="11" t="s">
        <v>19</v>
      </c>
      <c r="N1455" s="11" t="s">
        <v>19</v>
      </c>
      <c r="O1455" s="11" t="s">
        <v>276</v>
      </c>
      <c r="P1455" s="11" t="s">
        <v>277</v>
      </c>
      <c r="Q1455" s="11" t="s">
        <v>72</v>
      </c>
      <c r="R1455" s="11" t="s">
        <v>65</v>
      </c>
      <c r="S1455" s="20">
        <v>45</v>
      </c>
      <c r="T1455" s="11" t="s">
        <v>21</v>
      </c>
      <c r="U1455" s="11" t="s">
        <v>22</v>
      </c>
      <c r="V1455" s="11" t="s">
        <v>22</v>
      </c>
      <c r="W1455" s="11" t="s">
        <v>23</v>
      </c>
      <c r="X1455" s="11" t="s">
        <v>24</v>
      </c>
      <c r="Y1455">
        <v>675</v>
      </c>
      <c r="Z1455" t="e">
        <f t="shared" si="48"/>
        <v>#REF!</v>
      </c>
    </row>
    <row r="1456" spans="1:26" x14ac:dyDescent="0.35">
      <c r="A1456" s="24" t="str">
        <f>+IF(B1456&lt;&gt;'Terminal Handling Charge'!$B$3,"",IF(COUNTIF(B:B,B1456)&gt;0,COUNTIF(B$3:B1456,B1456),""))</f>
        <v/>
      </c>
      <c r="B1456" s="24" t="str">
        <f t="shared" si="47"/>
        <v>Terminal Handling Charge - DestinationUnited States</v>
      </c>
      <c r="C1456" s="24" t="s">
        <v>72</v>
      </c>
      <c r="D1456" s="24" t="s">
        <v>747</v>
      </c>
      <c r="E1456" s="1" t="s">
        <v>105</v>
      </c>
      <c r="F1456" s="12" t="s">
        <v>758</v>
      </c>
      <c r="G1456" s="13">
        <v>44866</v>
      </c>
      <c r="H1456" s="11" t="s">
        <v>187</v>
      </c>
      <c r="I1456" s="11" t="s">
        <v>278</v>
      </c>
      <c r="J1456" s="11" t="s">
        <v>278</v>
      </c>
      <c r="K1456" s="11" t="s">
        <v>19</v>
      </c>
      <c r="L1456" s="11" t="s">
        <v>19</v>
      </c>
      <c r="M1456" s="11" t="s">
        <v>19</v>
      </c>
      <c r="N1456" s="11" t="s">
        <v>19</v>
      </c>
      <c r="O1456" s="11" t="s">
        <v>276</v>
      </c>
      <c r="P1456" s="11" t="s">
        <v>277</v>
      </c>
      <c r="Q1456" s="11" t="s">
        <v>72</v>
      </c>
      <c r="R1456" s="11" t="s">
        <v>762</v>
      </c>
      <c r="S1456" s="20">
        <v>20</v>
      </c>
      <c r="T1456" s="11" t="s">
        <v>28</v>
      </c>
      <c r="U1456" s="11" t="s">
        <v>279</v>
      </c>
      <c r="V1456" s="11" t="s">
        <v>280</v>
      </c>
      <c r="W1456" s="11" t="s">
        <v>23</v>
      </c>
      <c r="X1456" s="11" t="s">
        <v>24</v>
      </c>
      <c r="Y1456">
        <v>535</v>
      </c>
      <c r="Z1456" t="e">
        <f t="shared" si="48"/>
        <v>#REF!</v>
      </c>
    </row>
    <row r="1457" spans="1:26" x14ac:dyDescent="0.35">
      <c r="A1457" s="24" t="str">
        <f>+IF(B1457&lt;&gt;'Terminal Handling Charge'!$B$3,"",IF(COUNTIF(B:B,B1457)&gt;0,COUNTIF(B$3:B1457,B1457),""))</f>
        <v/>
      </c>
      <c r="B1457" s="24" t="str">
        <f t="shared" si="47"/>
        <v>Terminal Handling Charge - DestinationUnited States</v>
      </c>
      <c r="C1457" s="24" t="s">
        <v>72</v>
      </c>
      <c r="D1457" s="24" t="s">
        <v>747</v>
      </c>
      <c r="E1457" s="1" t="s">
        <v>105</v>
      </c>
      <c r="F1457" s="12" t="s">
        <v>758</v>
      </c>
      <c r="G1457" s="13">
        <v>44866</v>
      </c>
      <c r="H1457" s="11" t="s">
        <v>187</v>
      </c>
      <c r="I1457" s="11" t="s">
        <v>278</v>
      </c>
      <c r="J1457" s="11" t="s">
        <v>278</v>
      </c>
      <c r="K1457" s="11" t="s">
        <v>19</v>
      </c>
      <c r="L1457" s="11" t="s">
        <v>19</v>
      </c>
      <c r="M1457" s="11" t="s">
        <v>19</v>
      </c>
      <c r="N1457" s="11" t="s">
        <v>19</v>
      </c>
      <c r="O1457" s="11" t="s">
        <v>276</v>
      </c>
      <c r="P1457" s="11" t="s">
        <v>277</v>
      </c>
      <c r="Q1457" s="11" t="s">
        <v>72</v>
      </c>
      <c r="R1457" s="11" t="s">
        <v>762</v>
      </c>
      <c r="S1457" s="20">
        <v>20</v>
      </c>
      <c r="T1457" s="11" t="s">
        <v>28</v>
      </c>
      <c r="U1457" s="11" t="s">
        <v>429</v>
      </c>
      <c r="V1457" s="11" t="s">
        <v>430</v>
      </c>
      <c r="W1457" s="11" t="s">
        <v>23</v>
      </c>
      <c r="X1457" s="11" t="s">
        <v>24</v>
      </c>
      <c r="Y1457">
        <v>535</v>
      </c>
      <c r="Z1457" t="e">
        <f t="shared" si="48"/>
        <v>#REF!</v>
      </c>
    </row>
    <row r="1458" spans="1:26" x14ac:dyDescent="0.35">
      <c r="A1458" s="24" t="str">
        <f>+IF(B1458&lt;&gt;'Terminal Handling Charge'!$B$3,"",IF(COUNTIF(B:B,B1458)&gt;0,COUNTIF(B$3:B1458,B1458),""))</f>
        <v/>
      </c>
      <c r="B1458" s="24" t="str">
        <f t="shared" si="47"/>
        <v>Terminal Handling Charge - DestinationUnited States</v>
      </c>
      <c r="C1458" s="24" t="s">
        <v>72</v>
      </c>
      <c r="D1458" s="24" t="s">
        <v>747</v>
      </c>
      <c r="E1458" s="1" t="s">
        <v>105</v>
      </c>
      <c r="F1458" s="12" t="s">
        <v>758</v>
      </c>
      <c r="G1458" s="13">
        <v>44866</v>
      </c>
      <c r="H1458" s="11" t="s">
        <v>187</v>
      </c>
      <c r="I1458" s="11" t="s">
        <v>278</v>
      </c>
      <c r="J1458" s="11" t="s">
        <v>278</v>
      </c>
      <c r="K1458" s="11" t="s">
        <v>19</v>
      </c>
      <c r="L1458" s="11" t="s">
        <v>19</v>
      </c>
      <c r="M1458" s="11" t="s">
        <v>19</v>
      </c>
      <c r="N1458" s="11" t="s">
        <v>19</v>
      </c>
      <c r="O1458" s="11" t="s">
        <v>276</v>
      </c>
      <c r="P1458" s="11" t="s">
        <v>277</v>
      </c>
      <c r="Q1458" s="11" t="s">
        <v>72</v>
      </c>
      <c r="R1458" s="11" t="s">
        <v>762</v>
      </c>
      <c r="S1458" s="20">
        <v>20</v>
      </c>
      <c r="T1458" s="11" t="s">
        <v>28</v>
      </c>
      <c r="U1458" s="11" t="s">
        <v>308</v>
      </c>
      <c r="V1458" s="11" t="s">
        <v>309</v>
      </c>
      <c r="W1458" s="11" t="s">
        <v>23</v>
      </c>
      <c r="X1458" s="11" t="s">
        <v>24</v>
      </c>
      <c r="Y1458">
        <v>535</v>
      </c>
      <c r="Z1458" t="e">
        <f t="shared" si="48"/>
        <v>#REF!</v>
      </c>
    </row>
    <row r="1459" spans="1:26" x14ac:dyDescent="0.35">
      <c r="A1459" s="24" t="str">
        <f>+IF(B1459&lt;&gt;'Terminal Handling Charge'!$B$3,"",IF(COUNTIF(B:B,B1459)&gt;0,COUNTIF(B$3:B1459,B1459),""))</f>
        <v/>
      </c>
      <c r="B1459" s="24" t="str">
        <f t="shared" si="47"/>
        <v>Terminal Handling Charge - DestinationUnited States</v>
      </c>
      <c r="C1459" s="24" t="s">
        <v>72</v>
      </c>
      <c r="D1459" s="24" t="s">
        <v>747</v>
      </c>
      <c r="E1459" s="1" t="s">
        <v>105</v>
      </c>
      <c r="F1459" s="12" t="s">
        <v>758</v>
      </c>
      <c r="G1459" s="13">
        <v>44866</v>
      </c>
      <c r="H1459" s="11" t="s">
        <v>187</v>
      </c>
      <c r="I1459" s="11" t="s">
        <v>278</v>
      </c>
      <c r="J1459" s="11" t="s">
        <v>278</v>
      </c>
      <c r="K1459" s="11" t="s">
        <v>19</v>
      </c>
      <c r="L1459" s="11" t="s">
        <v>19</v>
      </c>
      <c r="M1459" s="11" t="s">
        <v>19</v>
      </c>
      <c r="N1459" s="11" t="s">
        <v>19</v>
      </c>
      <c r="O1459" s="11" t="s">
        <v>276</v>
      </c>
      <c r="P1459" s="11" t="s">
        <v>277</v>
      </c>
      <c r="Q1459" s="11" t="s">
        <v>72</v>
      </c>
      <c r="R1459" s="11" t="s">
        <v>762</v>
      </c>
      <c r="S1459" s="20">
        <v>20</v>
      </c>
      <c r="T1459" s="11" t="s">
        <v>28</v>
      </c>
      <c r="U1459" s="11" t="s">
        <v>378</v>
      </c>
      <c r="V1459" s="11" t="s">
        <v>379</v>
      </c>
      <c r="W1459" s="11" t="s">
        <v>23</v>
      </c>
      <c r="X1459" s="11" t="s">
        <v>24</v>
      </c>
      <c r="Y1459">
        <v>535</v>
      </c>
      <c r="Z1459" t="e">
        <f t="shared" si="48"/>
        <v>#REF!</v>
      </c>
    </row>
    <row r="1460" spans="1:26" x14ac:dyDescent="0.35">
      <c r="A1460" s="24" t="str">
        <f>+IF(B1460&lt;&gt;'Terminal Handling Charge'!$B$3,"",IF(COUNTIF(B:B,B1460)&gt;0,COUNTIF(B$3:B1460,B1460),""))</f>
        <v/>
      </c>
      <c r="B1460" s="24" t="str">
        <f t="shared" si="47"/>
        <v>Terminal Handling Charge - DestinationUnited States</v>
      </c>
      <c r="C1460" s="24" t="s">
        <v>72</v>
      </c>
      <c r="D1460" s="24" t="s">
        <v>747</v>
      </c>
      <c r="E1460" s="1" t="s">
        <v>105</v>
      </c>
      <c r="F1460" s="12" t="s">
        <v>758</v>
      </c>
      <c r="G1460" s="13">
        <v>44866</v>
      </c>
      <c r="H1460" s="11" t="s">
        <v>187</v>
      </c>
      <c r="I1460" s="11" t="s">
        <v>278</v>
      </c>
      <c r="J1460" s="11" t="s">
        <v>278</v>
      </c>
      <c r="K1460" s="11" t="s">
        <v>19</v>
      </c>
      <c r="L1460" s="11" t="s">
        <v>19</v>
      </c>
      <c r="M1460" s="11" t="s">
        <v>19</v>
      </c>
      <c r="N1460" s="11" t="s">
        <v>19</v>
      </c>
      <c r="O1460" s="11" t="s">
        <v>276</v>
      </c>
      <c r="P1460" s="11" t="s">
        <v>277</v>
      </c>
      <c r="Q1460" s="11" t="s">
        <v>72</v>
      </c>
      <c r="R1460" s="11" t="s">
        <v>762</v>
      </c>
      <c r="S1460" s="20">
        <v>20</v>
      </c>
      <c r="T1460" s="11" t="s">
        <v>28</v>
      </c>
      <c r="U1460" s="11" t="s">
        <v>332</v>
      </c>
      <c r="V1460" s="11" t="s">
        <v>333</v>
      </c>
      <c r="W1460" s="11" t="s">
        <v>23</v>
      </c>
      <c r="X1460" s="11" t="s">
        <v>24</v>
      </c>
      <c r="Y1460">
        <v>535</v>
      </c>
      <c r="Z1460" t="e">
        <f t="shared" si="48"/>
        <v>#REF!</v>
      </c>
    </row>
    <row r="1461" spans="1:26" x14ac:dyDescent="0.35">
      <c r="A1461" s="24" t="str">
        <f>+IF(B1461&lt;&gt;'Terminal Handling Charge'!$B$3,"",IF(COUNTIF(B:B,B1461)&gt;0,COUNTIF(B$3:B1461,B1461),""))</f>
        <v/>
      </c>
      <c r="B1461" s="24" t="str">
        <f t="shared" si="47"/>
        <v>Terminal Handling Charge - DestinationUnited States</v>
      </c>
      <c r="C1461" s="24" t="s">
        <v>72</v>
      </c>
      <c r="D1461" s="24" t="s">
        <v>747</v>
      </c>
      <c r="E1461" s="1" t="s">
        <v>105</v>
      </c>
      <c r="F1461" s="12" t="s">
        <v>758</v>
      </c>
      <c r="G1461" s="13">
        <v>44866</v>
      </c>
      <c r="H1461" s="11" t="s">
        <v>187</v>
      </c>
      <c r="I1461" s="11" t="s">
        <v>278</v>
      </c>
      <c r="J1461" s="11" t="s">
        <v>278</v>
      </c>
      <c r="K1461" s="11" t="s">
        <v>19</v>
      </c>
      <c r="L1461" s="11" t="s">
        <v>19</v>
      </c>
      <c r="M1461" s="11" t="s">
        <v>19</v>
      </c>
      <c r="N1461" s="11" t="s">
        <v>19</v>
      </c>
      <c r="O1461" s="11" t="s">
        <v>276</v>
      </c>
      <c r="P1461" s="11" t="s">
        <v>277</v>
      </c>
      <c r="Q1461" s="11" t="s">
        <v>72</v>
      </c>
      <c r="R1461" s="11" t="s">
        <v>762</v>
      </c>
      <c r="S1461" s="20">
        <v>20</v>
      </c>
      <c r="T1461" s="11" t="s">
        <v>28</v>
      </c>
      <c r="U1461" s="11" t="s">
        <v>306</v>
      </c>
      <c r="V1461" s="11" t="s">
        <v>307</v>
      </c>
      <c r="W1461" s="11" t="s">
        <v>23</v>
      </c>
      <c r="X1461" s="11" t="s">
        <v>24</v>
      </c>
      <c r="Y1461">
        <v>535</v>
      </c>
      <c r="Z1461" t="e">
        <f t="shared" si="48"/>
        <v>#REF!</v>
      </c>
    </row>
    <row r="1462" spans="1:26" x14ac:dyDescent="0.35">
      <c r="A1462" s="24" t="str">
        <f>+IF(B1462&lt;&gt;'Terminal Handling Charge'!$B$3,"",IF(COUNTIF(B:B,B1462)&gt;0,COUNTIF(B$3:B1462,B1462),""))</f>
        <v/>
      </c>
      <c r="B1462" s="24" t="str">
        <f t="shared" si="47"/>
        <v>Terminal Handling Charge - DestinationUnited States</v>
      </c>
      <c r="C1462" s="24" t="s">
        <v>72</v>
      </c>
      <c r="D1462" s="24" t="s">
        <v>747</v>
      </c>
      <c r="E1462" s="1" t="s">
        <v>105</v>
      </c>
      <c r="F1462" s="12" t="s">
        <v>758</v>
      </c>
      <c r="G1462" s="13">
        <v>44866</v>
      </c>
      <c r="H1462" s="11" t="s">
        <v>187</v>
      </c>
      <c r="I1462" s="11" t="s">
        <v>278</v>
      </c>
      <c r="J1462" s="11" t="s">
        <v>278</v>
      </c>
      <c r="K1462" s="11" t="s">
        <v>19</v>
      </c>
      <c r="L1462" s="11" t="s">
        <v>19</v>
      </c>
      <c r="M1462" s="11" t="s">
        <v>19</v>
      </c>
      <c r="N1462" s="11" t="s">
        <v>19</v>
      </c>
      <c r="O1462" s="11" t="s">
        <v>276</v>
      </c>
      <c r="P1462" s="11" t="s">
        <v>277</v>
      </c>
      <c r="Q1462" s="11" t="s">
        <v>72</v>
      </c>
      <c r="R1462" s="11" t="s">
        <v>762</v>
      </c>
      <c r="S1462" s="20">
        <v>20</v>
      </c>
      <c r="T1462" s="11" t="s">
        <v>28</v>
      </c>
      <c r="U1462" s="11" t="s">
        <v>300</v>
      </c>
      <c r="V1462" s="11" t="s">
        <v>301</v>
      </c>
      <c r="W1462" s="11" t="s">
        <v>23</v>
      </c>
      <c r="X1462" s="11" t="s">
        <v>24</v>
      </c>
      <c r="Y1462">
        <v>535</v>
      </c>
      <c r="Z1462" t="e">
        <f t="shared" si="48"/>
        <v>#REF!</v>
      </c>
    </row>
    <row r="1463" spans="1:26" x14ac:dyDescent="0.35">
      <c r="A1463" s="24" t="str">
        <f>+IF(B1463&lt;&gt;'Terminal Handling Charge'!$B$3,"",IF(COUNTIF(B:B,B1463)&gt;0,COUNTIF(B$3:B1463,B1463),""))</f>
        <v/>
      </c>
      <c r="B1463" s="24" t="str">
        <f t="shared" si="47"/>
        <v>Terminal Handling Charge - DestinationUnited States</v>
      </c>
      <c r="C1463" s="24" t="s">
        <v>72</v>
      </c>
      <c r="D1463" s="24" t="s">
        <v>747</v>
      </c>
      <c r="E1463" s="1" t="s">
        <v>105</v>
      </c>
      <c r="F1463" s="12" t="s">
        <v>758</v>
      </c>
      <c r="G1463" s="13">
        <v>44866</v>
      </c>
      <c r="H1463" s="11" t="s">
        <v>187</v>
      </c>
      <c r="I1463" s="11" t="s">
        <v>278</v>
      </c>
      <c r="J1463" s="11" t="s">
        <v>278</v>
      </c>
      <c r="K1463" s="11" t="s">
        <v>19</v>
      </c>
      <c r="L1463" s="11" t="s">
        <v>19</v>
      </c>
      <c r="M1463" s="11" t="s">
        <v>19</v>
      </c>
      <c r="N1463" s="11" t="s">
        <v>19</v>
      </c>
      <c r="O1463" s="11" t="s">
        <v>276</v>
      </c>
      <c r="P1463" s="11" t="s">
        <v>277</v>
      </c>
      <c r="Q1463" s="11" t="s">
        <v>72</v>
      </c>
      <c r="R1463" s="11" t="s">
        <v>762</v>
      </c>
      <c r="S1463" s="20">
        <v>20</v>
      </c>
      <c r="T1463" s="11" t="s">
        <v>28</v>
      </c>
      <c r="U1463" s="11" t="s">
        <v>328</v>
      </c>
      <c r="V1463" s="11" t="s">
        <v>329</v>
      </c>
      <c r="W1463" s="11" t="s">
        <v>23</v>
      </c>
      <c r="X1463" s="11" t="s">
        <v>24</v>
      </c>
      <c r="Y1463">
        <v>535</v>
      </c>
      <c r="Z1463" t="e">
        <f t="shared" si="48"/>
        <v>#REF!</v>
      </c>
    </row>
    <row r="1464" spans="1:26" x14ac:dyDescent="0.35">
      <c r="A1464" s="24" t="str">
        <f>+IF(B1464&lt;&gt;'Terminal Handling Charge'!$B$3,"",IF(COUNTIF(B:B,B1464)&gt;0,COUNTIF(B$3:B1464,B1464),""))</f>
        <v/>
      </c>
      <c r="B1464" s="24" t="str">
        <f t="shared" si="47"/>
        <v>Terminal Handling Charge - DestinationUnited States</v>
      </c>
      <c r="C1464" s="24" t="s">
        <v>72</v>
      </c>
      <c r="D1464" s="24" t="s">
        <v>747</v>
      </c>
      <c r="E1464" s="1" t="s">
        <v>105</v>
      </c>
      <c r="F1464" s="12" t="s">
        <v>758</v>
      </c>
      <c r="G1464" s="13">
        <v>44866</v>
      </c>
      <c r="H1464" s="11" t="s">
        <v>187</v>
      </c>
      <c r="I1464" s="11" t="s">
        <v>278</v>
      </c>
      <c r="J1464" s="11" t="s">
        <v>278</v>
      </c>
      <c r="K1464" s="11" t="s">
        <v>19</v>
      </c>
      <c r="L1464" s="11" t="s">
        <v>19</v>
      </c>
      <c r="M1464" s="11" t="s">
        <v>19</v>
      </c>
      <c r="N1464" s="11" t="s">
        <v>19</v>
      </c>
      <c r="O1464" s="11" t="s">
        <v>276</v>
      </c>
      <c r="P1464" s="11" t="s">
        <v>277</v>
      </c>
      <c r="Q1464" s="11" t="s">
        <v>72</v>
      </c>
      <c r="R1464" s="11" t="s">
        <v>762</v>
      </c>
      <c r="S1464" s="20">
        <v>20</v>
      </c>
      <c r="T1464" s="11" t="s">
        <v>28</v>
      </c>
      <c r="U1464" s="11" t="s">
        <v>394</v>
      </c>
      <c r="V1464" s="11" t="s">
        <v>395</v>
      </c>
      <c r="W1464" s="11" t="s">
        <v>23</v>
      </c>
      <c r="X1464" s="11" t="s">
        <v>24</v>
      </c>
      <c r="Y1464">
        <v>535</v>
      </c>
      <c r="Z1464" t="e">
        <f t="shared" si="48"/>
        <v>#REF!</v>
      </c>
    </row>
    <row r="1465" spans="1:26" x14ac:dyDescent="0.35">
      <c r="A1465" s="24" t="str">
        <f>+IF(B1465&lt;&gt;'Terminal Handling Charge'!$B$3,"",IF(COUNTIF(B:B,B1465)&gt;0,COUNTIF(B$3:B1465,B1465),""))</f>
        <v/>
      </c>
      <c r="B1465" s="24" t="str">
        <f t="shared" si="47"/>
        <v>Terminal Handling Charge - DestinationUnited States</v>
      </c>
      <c r="C1465" s="24" t="s">
        <v>72</v>
      </c>
      <c r="D1465" s="24" t="s">
        <v>747</v>
      </c>
      <c r="E1465" s="1" t="s">
        <v>105</v>
      </c>
      <c r="F1465" s="12" t="s">
        <v>758</v>
      </c>
      <c r="G1465" s="13">
        <v>44866</v>
      </c>
      <c r="H1465" s="11" t="s">
        <v>187</v>
      </c>
      <c r="I1465" s="11" t="s">
        <v>278</v>
      </c>
      <c r="J1465" s="11" t="s">
        <v>278</v>
      </c>
      <c r="K1465" s="11" t="s">
        <v>19</v>
      </c>
      <c r="L1465" s="11" t="s">
        <v>19</v>
      </c>
      <c r="M1465" s="11" t="s">
        <v>19</v>
      </c>
      <c r="N1465" s="11" t="s">
        <v>19</v>
      </c>
      <c r="O1465" s="11" t="s">
        <v>276</v>
      </c>
      <c r="P1465" s="11" t="s">
        <v>277</v>
      </c>
      <c r="Q1465" s="11" t="s">
        <v>72</v>
      </c>
      <c r="R1465" s="11" t="s">
        <v>762</v>
      </c>
      <c r="S1465" s="20">
        <v>20</v>
      </c>
      <c r="T1465" s="11" t="s">
        <v>28</v>
      </c>
      <c r="U1465" s="11" t="s">
        <v>366</v>
      </c>
      <c r="V1465" s="11" t="s">
        <v>367</v>
      </c>
      <c r="W1465" s="11" t="s">
        <v>23</v>
      </c>
      <c r="X1465" s="11" t="s">
        <v>24</v>
      </c>
      <c r="Y1465">
        <v>535</v>
      </c>
      <c r="Z1465" t="e">
        <f t="shared" si="48"/>
        <v>#REF!</v>
      </c>
    </row>
    <row r="1466" spans="1:26" x14ac:dyDescent="0.35">
      <c r="A1466" s="24" t="str">
        <f>+IF(B1466&lt;&gt;'Terminal Handling Charge'!$B$3,"",IF(COUNTIF(B:B,B1466)&gt;0,COUNTIF(B$3:B1466,B1466),""))</f>
        <v/>
      </c>
      <c r="B1466" s="24" t="str">
        <f t="shared" si="47"/>
        <v>Terminal Handling Charge - DestinationUnited States</v>
      </c>
      <c r="C1466" s="24" t="s">
        <v>72</v>
      </c>
      <c r="D1466" s="24" t="s">
        <v>747</v>
      </c>
      <c r="E1466" s="1" t="s">
        <v>105</v>
      </c>
      <c r="F1466" s="12" t="s">
        <v>758</v>
      </c>
      <c r="G1466" s="13">
        <v>44866</v>
      </c>
      <c r="H1466" s="11" t="s">
        <v>187</v>
      </c>
      <c r="I1466" s="11" t="s">
        <v>278</v>
      </c>
      <c r="J1466" s="11" t="s">
        <v>278</v>
      </c>
      <c r="K1466" s="11" t="s">
        <v>19</v>
      </c>
      <c r="L1466" s="11" t="s">
        <v>19</v>
      </c>
      <c r="M1466" s="11" t="s">
        <v>19</v>
      </c>
      <c r="N1466" s="11" t="s">
        <v>19</v>
      </c>
      <c r="O1466" s="11" t="s">
        <v>276</v>
      </c>
      <c r="P1466" s="11" t="s">
        <v>277</v>
      </c>
      <c r="Q1466" s="11" t="s">
        <v>72</v>
      </c>
      <c r="R1466" s="11" t="s">
        <v>38</v>
      </c>
      <c r="S1466" s="20">
        <v>40</v>
      </c>
      <c r="T1466" s="11" t="s">
        <v>28</v>
      </c>
      <c r="U1466" s="11" t="s">
        <v>22</v>
      </c>
      <c r="V1466" s="11" t="s">
        <v>22</v>
      </c>
      <c r="W1466" s="11" t="s">
        <v>23</v>
      </c>
      <c r="X1466" s="11" t="s">
        <v>24</v>
      </c>
      <c r="Y1466">
        <v>705</v>
      </c>
      <c r="Z1466" t="e">
        <f t="shared" si="48"/>
        <v>#REF!</v>
      </c>
    </row>
    <row r="1467" spans="1:26" x14ac:dyDescent="0.35">
      <c r="A1467" s="24" t="str">
        <f>+IF(B1467&lt;&gt;'Terminal Handling Charge'!$B$3,"",IF(COUNTIF(B:B,B1467)&gt;0,COUNTIF(B$3:B1467,B1467),""))</f>
        <v/>
      </c>
      <c r="B1467" s="24" t="str">
        <f t="shared" si="47"/>
        <v>Terminal Handling Charge - DestinationUnited States</v>
      </c>
      <c r="C1467" s="24" t="s">
        <v>72</v>
      </c>
      <c r="D1467" s="24" t="s">
        <v>747</v>
      </c>
      <c r="E1467" s="1" t="s">
        <v>105</v>
      </c>
      <c r="F1467" s="12" t="s">
        <v>758</v>
      </c>
      <c r="G1467" s="13">
        <v>44866</v>
      </c>
      <c r="H1467" s="11" t="s">
        <v>187</v>
      </c>
      <c r="I1467" s="11" t="s">
        <v>278</v>
      </c>
      <c r="J1467" s="11" t="s">
        <v>278</v>
      </c>
      <c r="K1467" s="11" t="s">
        <v>19</v>
      </c>
      <c r="L1467" s="11" t="s">
        <v>19</v>
      </c>
      <c r="M1467" s="11" t="s">
        <v>19</v>
      </c>
      <c r="N1467" s="11" t="s">
        <v>19</v>
      </c>
      <c r="O1467" s="11" t="s">
        <v>483</v>
      </c>
      <c r="P1467" s="11" t="s">
        <v>484</v>
      </c>
      <c r="Q1467" s="11" t="s">
        <v>72</v>
      </c>
      <c r="R1467" s="11" t="s">
        <v>20</v>
      </c>
      <c r="S1467" s="20">
        <v>40</v>
      </c>
      <c r="T1467" s="11" t="s">
        <v>21</v>
      </c>
      <c r="U1467" s="11" t="s">
        <v>22</v>
      </c>
      <c r="V1467" s="11" t="s">
        <v>22</v>
      </c>
      <c r="W1467" s="11" t="s">
        <v>23</v>
      </c>
      <c r="X1467" s="11" t="s">
        <v>24</v>
      </c>
      <c r="Y1467">
        <v>675</v>
      </c>
      <c r="Z1467" t="e">
        <f t="shared" si="48"/>
        <v>#REF!</v>
      </c>
    </row>
    <row r="1468" spans="1:26" x14ac:dyDescent="0.35">
      <c r="A1468" s="24" t="str">
        <f>+IF(B1468&lt;&gt;'Terminal Handling Charge'!$B$3,"",IF(COUNTIF(B:B,B1468)&gt;0,COUNTIF(B$3:B1468,B1468),""))</f>
        <v/>
      </c>
      <c r="B1468" s="24" t="str">
        <f t="shared" si="47"/>
        <v>Terminal Handling Charge - DestinationUnited States</v>
      </c>
      <c r="C1468" s="24" t="s">
        <v>72</v>
      </c>
      <c r="D1468" s="24" t="s">
        <v>747</v>
      </c>
      <c r="E1468" s="1" t="s">
        <v>105</v>
      </c>
      <c r="F1468" s="12" t="s">
        <v>758</v>
      </c>
      <c r="G1468" s="13">
        <v>44866</v>
      </c>
      <c r="H1468" s="11" t="s">
        <v>187</v>
      </c>
      <c r="I1468" s="11" t="s">
        <v>278</v>
      </c>
      <c r="J1468" s="11" t="s">
        <v>278</v>
      </c>
      <c r="K1468" s="11" t="s">
        <v>19</v>
      </c>
      <c r="L1468" s="11" t="s">
        <v>19</v>
      </c>
      <c r="M1468" s="11" t="s">
        <v>19</v>
      </c>
      <c r="N1468" s="11" t="s">
        <v>19</v>
      </c>
      <c r="O1468" s="11" t="s">
        <v>483</v>
      </c>
      <c r="P1468" s="11" t="s">
        <v>484</v>
      </c>
      <c r="Q1468" s="11" t="s">
        <v>72</v>
      </c>
      <c r="R1468" s="11" t="s">
        <v>65</v>
      </c>
      <c r="S1468" s="20">
        <v>45</v>
      </c>
      <c r="T1468" s="11" t="s">
        <v>21</v>
      </c>
      <c r="U1468" s="11" t="s">
        <v>22</v>
      </c>
      <c r="V1468" s="11" t="s">
        <v>22</v>
      </c>
      <c r="W1468" s="11" t="s">
        <v>23</v>
      </c>
      <c r="X1468" s="11" t="s">
        <v>24</v>
      </c>
      <c r="Y1468">
        <v>675</v>
      </c>
      <c r="Z1468" t="e">
        <f t="shared" si="48"/>
        <v>#REF!</v>
      </c>
    </row>
    <row r="1469" spans="1:26" x14ac:dyDescent="0.35">
      <c r="A1469" s="24" t="str">
        <f>+IF(B1469&lt;&gt;'Terminal Handling Charge'!$B$3,"",IF(COUNTIF(B:B,B1469)&gt;0,COUNTIF(B$3:B1469,B1469),""))</f>
        <v/>
      </c>
      <c r="B1469" s="24" t="str">
        <f t="shared" si="47"/>
        <v>Terminal Handling Charge - DestinationUnited States</v>
      </c>
      <c r="C1469" s="24" t="s">
        <v>72</v>
      </c>
      <c r="D1469" s="24" t="s">
        <v>747</v>
      </c>
      <c r="E1469" s="1" t="s">
        <v>105</v>
      </c>
      <c r="F1469" s="12" t="s">
        <v>758</v>
      </c>
      <c r="G1469" s="13">
        <v>44866</v>
      </c>
      <c r="H1469" s="11" t="s">
        <v>187</v>
      </c>
      <c r="I1469" s="11" t="s">
        <v>278</v>
      </c>
      <c r="J1469" s="11" t="s">
        <v>278</v>
      </c>
      <c r="K1469" s="11" t="s">
        <v>19</v>
      </c>
      <c r="L1469" s="11" t="s">
        <v>19</v>
      </c>
      <c r="M1469" s="11" t="s">
        <v>19</v>
      </c>
      <c r="N1469" s="11" t="s">
        <v>19</v>
      </c>
      <c r="O1469" s="11" t="s">
        <v>483</v>
      </c>
      <c r="P1469" s="11" t="s">
        <v>484</v>
      </c>
      <c r="Q1469" s="11" t="s">
        <v>72</v>
      </c>
      <c r="R1469" s="11" t="s">
        <v>762</v>
      </c>
      <c r="S1469" s="20">
        <v>20</v>
      </c>
      <c r="T1469" s="11" t="s">
        <v>28</v>
      </c>
      <c r="U1469" s="11" t="s">
        <v>429</v>
      </c>
      <c r="V1469" s="11" t="s">
        <v>430</v>
      </c>
      <c r="W1469" s="11" t="s">
        <v>23</v>
      </c>
      <c r="X1469" s="11" t="s">
        <v>24</v>
      </c>
      <c r="Y1469">
        <v>535</v>
      </c>
      <c r="Z1469" t="e">
        <f t="shared" si="48"/>
        <v>#REF!</v>
      </c>
    </row>
    <row r="1470" spans="1:26" x14ac:dyDescent="0.35">
      <c r="A1470" s="24" t="str">
        <f>+IF(B1470&lt;&gt;'Terminal Handling Charge'!$B$3,"",IF(COUNTIF(B:B,B1470)&gt;0,COUNTIF(B$3:B1470,B1470),""))</f>
        <v/>
      </c>
      <c r="B1470" s="24" t="str">
        <f t="shared" si="47"/>
        <v>Terminal Handling Charge - DestinationUnited States</v>
      </c>
      <c r="C1470" s="24" t="s">
        <v>72</v>
      </c>
      <c r="D1470" s="24" t="s">
        <v>747</v>
      </c>
      <c r="E1470" s="1" t="s">
        <v>105</v>
      </c>
      <c r="F1470" s="12" t="s">
        <v>758</v>
      </c>
      <c r="G1470" s="13">
        <v>44866</v>
      </c>
      <c r="H1470" s="11" t="s">
        <v>187</v>
      </c>
      <c r="I1470" s="11" t="s">
        <v>278</v>
      </c>
      <c r="J1470" s="11" t="s">
        <v>278</v>
      </c>
      <c r="K1470" s="11" t="s">
        <v>19</v>
      </c>
      <c r="L1470" s="11" t="s">
        <v>19</v>
      </c>
      <c r="M1470" s="11" t="s">
        <v>19</v>
      </c>
      <c r="N1470" s="11" t="s">
        <v>19</v>
      </c>
      <c r="O1470" s="11" t="s">
        <v>483</v>
      </c>
      <c r="P1470" s="11" t="s">
        <v>484</v>
      </c>
      <c r="Q1470" s="11" t="s">
        <v>72</v>
      </c>
      <c r="R1470" s="11" t="s">
        <v>762</v>
      </c>
      <c r="S1470" s="20">
        <v>20</v>
      </c>
      <c r="T1470" s="11" t="s">
        <v>28</v>
      </c>
      <c r="U1470" s="11" t="s">
        <v>394</v>
      </c>
      <c r="V1470" s="11" t="s">
        <v>395</v>
      </c>
      <c r="W1470" s="11" t="s">
        <v>23</v>
      </c>
      <c r="X1470" s="11" t="s">
        <v>24</v>
      </c>
      <c r="Y1470">
        <v>535</v>
      </c>
      <c r="Z1470" t="e">
        <f t="shared" si="48"/>
        <v>#REF!</v>
      </c>
    </row>
    <row r="1471" spans="1:26" x14ac:dyDescent="0.35">
      <c r="A1471" s="24" t="str">
        <f>+IF(B1471&lt;&gt;'Terminal Handling Charge'!$B$3,"",IF(COUNTIF(B:B,B1471)&gt;0,COUNTIF(B$3:B1471,B1471),""))</f>
        <v/>
      </c>
      <c r="B1471" s="24" t="str">
        <f t="shared" si="47"/>
        <v>Terminal Handling Charge - DestinationUnited States</v>
      </c>
      <c r="C1471" s="24" t="s">
        <v>72</v>
      </c>
      <c r="D1471" s="24" t="s">
        <v>747</v>
      </c>
      <c r="E1471" s="1" t="s">
        <v>105</v>
      </c>
      <c r="F1471" s="12" t="s">
        <v>758</v>
      </c>
      <c r="G1471" s="13">
        <v>44866</v>
      </c>
      <c r="H1471" s="11" t="s">
        <v>187</v>
      </c>
      <c r="I1471" s="11" t="s">
        <v>278</v>
      </c>
      <c r="J1471" s="11" t="s">
        <v>278</v>
      </c>
      <c r="K1471" s="11" t="s">
        <v>19</v>
      </c>
      <c r="L1471" s="11" t="s">
        <v>19</v>
      </c>
      <c r="M1471" s="11" t="s">
        <v>19</v>
      </c>
      <c r="N1471" s="11" t="s">
        <v>19</v>
      </c>
      <c r="O1471" s="11" t="s">
        <v>483</v>
      </c>
      <c r="P1471" s="11" t="s">
        <v>484</v>
      </c>
      <c r="Q1471" s="11" t="s">
        <v>72</v>
      </c>
      <c r="R1471" s="11" t="s">
        <v>762</v>
      </c>
      <c r="S1471" s="20">
        <v>20</v>
      </c>
      <c r="T1471" s="11" t="s">
        <v>28</v>
      </c>
      <c r="U1471" s="11" t="s">
        <v>279</v>
      </c>
      <c r="V1471" s="11" t="s">
        <v>280</v>
      </c>
      <c r="W1471" s="11" t="s">
        <v>23</v>
      </c>
      <c r="X1471" s="11" t="s">
        <v>24</v>
      </c>
      <c r="Y1471">
        <v>535</v>
      </c>
      <c r="Z1471" t="e">
        <f t="shared" si="48"/>
        <v>#REF!</v>
      </c>
    </row>
    <row r="1472" spans="1:26" x14ac:dyDescent="0.35">
      <c r="A1472" s="24" t="str">
        <f>+IF(B1472&lt;&gt;'Terminal Handling Charge'!$B$3,"",IF(COUNTIF(B:B,B1472)&gt;0,COUNTIF(B$3:B1472,B1472),""))</f>
        <v/>
      </c>
      <c r="B1472" s="24" t="str">
        <f t="shared" si="47"/>
        <v>Terminal Handling Charge - DestinationUnited States</v>
      </c>
      <c r="C1472" s="24" t="s">
        <v>72</v>
      </c>
      <c r="D1472" s="24" t="s">
        <v>747</v>
      </c>
      <c r="E1472" s="1" t="s">
        <v>105</v>
      </c>
      <c r="F1472" s="12" t="s">
        <v>758</v>
      </c>
      <c r="G1472" s="13">
        <v>44866</v>
      </c>
      <c r="H1472" s="11" t="s">
        <v>187</v>
      </c>
      <c r="I1472" s="11" t="s">
        <v>278</v>
      </c>
      <c r="J1472" s="11" t="s">
        <v>278</v>
      </c>
      <c r="K1472" s="11" t="s">
        <v>19</v>
      </c>
      <c r="L1472" s="11" t="s">
        <v>19</v>
      </c>
      <c r="M1472" s="11" t="s">
        <v>19</v>
      </c>
      <c r="N1472" s="11" t="s">
        <v>19</v>
      </c>
      <c r="O1472" s="11" t="s">
        <v>483</v>
      </c>
      <c r="P1472" s="11" t="s">
        <v>484</v>
      </c>
      <c r="Q1472" s="11" t="s">
        <v>72</v>
      </c>
      <c r="R1472" s="11" t="s">
        <v>762</v>
      </c>
      <c r="S1472" s="20">
        <v>20</v>
      </c>
      <c r="T1472" s="11" t="s">
        <v>28</v>
      </c>
      <c r="U1472" s="11" t="s">
        <v>308</v>
      </c>
      <c r="V1472" s="11" t="s">
        <v>309</v>
      </c>
      <c r="W1472" s="11" t="s">
        <v>23</v>
      </c>
      <c r="X1472" s="11" t="s">
        <v>24</v>
      </c>
      <c r="Y1472">
        <v>535</v>
      </c>
      <c r="Z1472" t="e">
        <f t="shared" si="48"/>
        <v>#REF!</v>
      </c>
    </row>
    <row r="1473" spans="1:26" x14ac:dyDescent="0.35">
      <c r="A1473" s="24" t="str">
        <f>+IF(B1473&lt;&gt;'Terminal Handling Charge'!$B$3,"",IF(COUNTIF(B:B,B1473)&gt;0,COUNTIF(B$3:B1473,B1473),""))</f>
        <v/>
      </c>
      <c r="B1473" s="24" t="str">
        <f t="shared" si="47"/>
        <v>Terminal Handling Charge - DestinationUnited States</v>
      </c>
      <c r="C1473" s="24" t="s">
        <v>72</v>
      </c>
      <c r="D1473" s="24" t="s">
        <v>747</v>
      </c>
      <c r="E1473" s="1" t="s">
        <v>105</v>
      </c>
      <c r="F1473" s="12" t="s">
        <v>758</v>
      </c>
      <c r="G1473" s="13">
        <v>44866</v>
      </c>
      <c r="H1473" s="11" t="s">
        <v>187</v>
      </c>
      <c r="I1473" s="11" t="s">
        <v>278</v>
      </c>
      <c r="J1473" s="11" t="s">
        <v>278</v>
      </c>
      <c r="K1473" s="11" t="s">
        <v>19</v>
      </c>
      <c r="L1473" s="11" t="s">
        <v>19</v>
      </c>
      <c r="M1473" s="11" t="s">
        <v>19</v>
      </c>
      <c r="N1473" s="11" t="s">
        <v>19</v>
      </c>
      <c r="O1473" s="11" t="s">
        <v>483</v>
      </c>
      <c r="P1473" s="11" t="s">
        <v>484</v>
      </c>
      <c r="Q1473" s="11" t="s">
        <v>72</v>
      </c>
      <c r="R1473" s="11" t="s">
        <v>762</v>
      </c>
      <c r="S1473" s="20">
        <v>20</v>
      </c>
      <c r="T1473" s="11" t="s">
        <v>28</v>
      </c>
      <c r="U1473" s="11" t="s">
        <v>328</v>
      </c>
      <c r="V1473" s="11" t="s">
        <v>329</v>
      </c>
      <c r="W1473" s="11" t="s">
        <v>23</v>
      </c>
      <c r="X1473" s="11" t="s">
        <v>24</v>
      </c>
      <c r="Y1473">
        <v>535</v>
      </c>
      <c r="Z1473" t="e">
        <f t="shared" si="48"/>
        <v>#REF!</v>
      </c>
    </row>
    <row r="1474" spans="1:26" x14ac:dyDescent="0.35">
      <c r="A1474" s="24" t="str">
        <f>+IF(B1474&lt;&gt;'Terminal Handling Charge'!$B$3,"",IF(COUNTIF(B:B,B1474)&gt;0,COUNTIF(B$3:B1474,B1474),""))</f>
        <v/>
      </c>
      <c r="B1474" s="24" t="str">
        <f t="shared" si="47"/>
        <v>Terminal Handling Charge - DestinationUnited States</v>
      </c>
      <c r="C1474" s="24" t="s">
        <v>72</v>
      </c>
      <c r="D1474" s="24" t="s">
        <v>747</v>
      </c>
      <c r="E1474" s="1" t="s">
        <v>105</v>
      </c>
      <c r="F1474" s="12" t="s">
        <v>758</v>
      </c>
      <c r="G1474" s="13">
        <v>44866</v>
      </c>
      <c r="H1474" s="11" t="s">
        <v>187</v>
      </c>
      <c r="I1474" s="11" t="s">
        <v>278</v>
      </c>
      <c r="J1474" s="11" t="s">
        <v>278</v>
      </c>
      <c r="K1474" s="11" t="s">
        <v>19</v>
      </c>
      <c r="L1474" s="11" t="s">
        <v>19</v>
      </c>
      <c r="M1474" s="11" t="s">
        <v>19</v>
      </c>
      <c r="N1474" s="11" t="s">
        <v>19</v>
      </c>
      <c r="O1474" s="11" t="s">
        <v>483</v>
      </c>
      <c r="P1474" s="11" t="s">
        <v>484</v>
      </c>
      <c r="Q1474" s="11" t="s">
        <v>72</v>
      </c>
      <c r="R1474" s="11" t="s">
        <v>762</v>
      </c>
      <c r="S1474" s="20">
        <v>20</v>
      </c>
      <c r="T1474" s="11" t="s">
        <v>28</v>
      </c>
      <c r="U1474" s="11" t="s">
        <v>332</v>
      </c>
      <c r="V1474" s="11" t="s">
        <v>333</v>
      </c>
      <c r="W1474" s="11" t="s">
        <v>23</v>
      </c>
      <c r="X1474" s="11" t="s">
        <v>24</v>
      </c>
      <c r="Y1474">
        <v>535</v>
      </c>
      <c r="Z1474" t="e">
        <f t="shared" si="48"/>
        <v>#REF!</v>
      </c>
    </row>
    <row r="1475" spans="1:26" x14ac:dyDescent="0.35">
      <c r="A1475" s="24" t="str">
        <f>+IF(B1475&lt;&gt;'Terminal Handling Charge'!$B$3,"",IF(COUNTIF(B:B,B1475)&gt;0,COUNTIF(B$3:B1475,B1475),""))</f>
        <v/>
      </c>
      <c r="B1475" s="24" t="str">
        <f t="shared" si="47"/>
        <v>Terminal Handling Charge - DestinationUnited States</v>
      </c>
      <c r="C1475" s="24" t="s">
        <v>72</v>
      </c>
      <c r="D1475" s="24" t="s">
        <v>747</v>
      </c>
      <c r="E1475" s="1" t="s">
        <v>105</v>
      </c>
      <c r="F1475" s="12" t="s">
        <v>758</v>
      </c>
      <c r="G1475" s="13">
        <v>44866</v>
      </c>
      <c r="H1475" s="11" t="s">
        <v>187</v>
      </c>
      <c r="I1475" s="11" t="s">
        <v>278</v>
      </c>
      <c r="J1475" s="11" t="s">
        <v>278</v>
      </c>
      <c r="K1475" s="11" t="s">
        <v>19</v>
      </c>
      <c r="L1475" s="11" t="s">
        <v>19</v>
      </c>
      <c r="M1475" s="11" t="s">
        <v>19</v>
      </c>
      <c r="N1475" s="11" t="s">
        <v>19</v>
      </c>
      <c r="O1475" s="11" t="s">
        <v>483</v>
      </c>
      <c r="P1475" s="11" t="s">
        <v>484</v>
      </c>
      <c r="Q1475" s="11" t="s">
        <v>72</v>
      </c>
      <c r="R1475" s="11" t="s">
        <v>762</v>
      </c>
      <c r="S1475" s="20">
        <v>20</v>
      </c>
      <c r="T1475" s="11" t="s">
        <v>28</v>
      </c>
      <c r="U1475" s="11" t="s">
        <v>306</v>
      </c>
      <c r="V1475" s="11" t="s">
        <v>307</v>
      </c>
      <c r="W1475" s="11" t="s">
        <v>23</v>
      </c>
      <c r="X1475" s="11" t="s">
        <v>24</v>
      </c>
      <c r="Y1475">
        <v>535</v>
      </c>
      <c r="Z1475" t="e">
        <f t="shared" si="48"/>
        <v>#REF!</v>
      </c>
    </row>
    <row r="1476" spans="1:26" x14ac:dyDescent="0.35">
      <c r="A1476" s="24" t="str">
        <f>+IF(B1476&lt;&gt;'Terminal Handling Charge'!$B$3,"",IF(COUNTIF(B:B,B1476)&gt;0,COUNTIF(B$3:B1476,B1476),""))</f>
        <v/>
      </c>
      <c r="B1476" s="24" t="str">
        <f t="shared" si="47"/>
        <v>Terminal Handling Charge - DestinationUnited States</v>
      </c>
      <c r="C1476" s="24" t="s">
        <v>72</v>
      </c>
      <c r="D1476" s="24" t="s">
        <v>747</v>
      </c>
      <c r="E1476" s="1" t="s">
        <v>105</v>
      </c>
      <c r="F1476" s="12" t="s">
        <v>758</v>
      </c>
      <c r="G1476" s="13">
        <v>44866</v>
      </c>
      <c r="H1476" s="11" t="s">
        <v>187</v>
      </c>
      <c r="I1476" s="11" t="s">
        <v>278</v>
      </c>
      <c r="J1476" s="11" t="s">
        <v>278</v>
      </c>
      <c r="K1476" s="11" t="s">
        <v>19</v>
      </c>
      <c r="L1476" s="11" t="s">
        <v>19</v>
      </c>
      <c r="M1476" s="11" t="s">
        <v>19</v>
      </c>
      <c r="N1476" s="11" t="s">
        <v>19</v>
      </c>
      <c r="O1476" s="11" t="s">
        <v>483</v>
      </c>
      <c r="P1476" s="11" t="s">
        <v>484</v>
      </c>
      <c r="Q1476" s="11" t="s">
        <v>72</v>
      </c>
      <c r="R1476" s="11" t="s">
        <v>762</v>
      </c>
      <c r="S1476" s="20">
        <v>20</v>
      </c>
      <c r="T1476" s="11" t="s">
        <v>28</v>
      </c>
      <c r="U1476" s="11" t="s">
        <v>378</v>
      </c>
      <c r="V1476" s="11" t="s">
        <v>379</v>
      </c>
      <c r="W1476" s="11" t="s">
        <v>23</v>
      </c>
      <c r="X1476" s="11" t="s">
        <v>24</v>
      </c>
      <c r="Y1476">
        <v>535</v>
      </c>
      <c r="Z1476" t="e">
        <f t="shared" si="48"/>
        <v>#REF!</v>
      </c>
    </row>
    <row r="1477" spans="1:26" x14ac:dyDescent="0.35">
      <c r="A1477" s="24" t="str">
        <f>+IF(B1477&lt;&gt;'Terminal Handling Charge'!$B$3,"",IF(COUNTIF(B:B,B1477)&gt;0,COUNTIF(B$3:B1477,B1477),""))</f>
        <v/>
      </c>
      <c r="B1477" s="24" t="str">
        <f t="shared" si="47"/>
        <v>Terminal Handling Charge - DestinationUnited States</v>
      </c>
      <c r="C1477" s="24" t="s">
        <v>72</v>
      </c>
      <c r="D1477" s="24" t="s">
        <v>747</v>
      </c>
      <c r="E1477" s="1" t="s">
        <v>105</v>
      </c>
      <c r="F1477" s="12" t="s">
        <v>758</v>
      </c>
      <c r="G1477" s="13">
        <v>44866</v>
      </c>
      <c r="H1477" s="11" t="s">
        <v>187</v>
      </c>
      <c r="I1477" s="11" t="s">
        <v>278</v>
      </c>
      <c r="J1477" s="11" t="s">
        <v>278</v>
      </c>
      <c r="K1477" s="11" t="s">
        <v>19</v>
      </c>
      <c r="L1477" s="11" t="s">
        <v>19</v>
      </c>
      <c r="M1477" s="11" t="s">
        <v>19</v>
      </c>
      <c r="N1477" s="11" t="s">
        <v>19</v>
      </c>
      <c r="O1477" s="11" t="s">
        <v>483</v>
      </c>
      <c r="P1477" s="11" t="s">
        <v>484</v>
      </c>
      <c r="Q1477" s="11" t="s">
        <v>72</v>
      </c>
      <c r="R1477" s="11" t="s">
        <v>762</v>
      </c>
      <c r="S1477" s="20">
        <v>20</v>
      </c>
      <c r="T1477" s="11" t="s">
        <v>28</v>
      </c>
      <c r="U1477" s="11" t="s">
        <v>300</v>
      </c>
      <c r="V1477" s="11" t="s">
        <v>301</v>
      </c>
      <c r="W1477" s="11" t="s">
        <v>23</v>
      </c>
      <c r="X1477" s="11" t="s">
        <v>24</v>
      </c>
      <c r="Y1477">
        <v>535</v>
      </c>
      <c r="Z1477" t="e">
        <f t="shared" si="48"/>
        <v>#REF!</v>
      </c>
    </row>
    <row r="1478" spans="1:26" x14ac:dyDescent="0.35">
      <c r="A1478" s="24" t="str">
        <f>+IF(B1478&lt;&gt;'Terminal Handling Charge'!$B$3,"",IF(COUNTIF(B:B,B1478)&gt;0,COUNTIF(B$3:B1478,B1478),""))</f>
        <v/>
      </c>
      <c r="B1478" s="24" t="str">
        <f t="shared" si="47"/>
        <v>Terminal Handling Charge - DestinationUnited States</v>
      </c>
      <c r="C1478" s="24" t="s">
        <v>72</v>
      </c>
      <c r="D1478" s="24" t="s">
        <v>747</v>
      </c>
      <c r="E1478" s="1" t="s">
        <v>105</v>
      </c>
      <c r="F1478" s="12" t="s">
        <v>758</v>
      </c>
      <c r="G1478" s="13">
        <v>44866</v>
      </c>
      <c r="H1478" s="11" t="s">
        <v>187</v>
      </c>
      <c r="I1478" s="11" t="s">
        <v>278</v>
      </c>
      <c r="J1478" s="11" t="s">
        <v>278</v>
      </c>
      <c r="K1478" s="11" t="s">
        <v>19</v>
      </c>
      <c r="L1478" s="11" t="s">
        <v>19</v>
      </c>
      <c r="M1478" s="11" t="s">
        <v>19</v>
      </c>
      <c r="N1478" s="11" t="s">
        <v>19</v>
      </c>
      <c r="O1478" s="11" t="s">
        <v>483</v>
      </c>
      <c r="P1478" s="11" t="s">
        <v>484</v>
      </c>
      <c r="Q1478" s="11" t="s">
        <v>72</v>
      </c>
      <c r="R1478" s="11" t="s">
        <v>762</v>
      </c>
      <c r="S1478" s="20">
        <v>20</v>
      </c>
      <c r="T1478" s="11" t="s">
        <v>28</v>
      </c>
      <c r="U1478" s="11" t="s">
        <v>366</v>
      </c>
      <c r="V1478" s="11" t="s">
        <v>367</v>
      </c>
      <c r="W1478" s="11" t="s">
        <v>23</v>
      </c>
      <c r="X1478" s="11" t="s">
        <v>24</v>
      </c>
      <c r="Y1478">
        <v>535</v>
      </c>
      <c r="Z1478" t="e">
        <f t="shared" si="48"/>
        <v>#REF!</v>
      </c>
    </row>
    <row r="1479" spans="1:26" x14ac:dyDescent="0.35">
      <c r="A1479" s="24" t="str">
        <f>+IF(B1479&lt;&gt;'Terminal Handling Charge'!$B$3,"",IF(COUNTIF(B:B,B1479)&gt;0,COUNTIF(B$3:B1479,B1479),""))</f>
        <v/>
      </c>
      <c r="B1479" s="24" t="str">
        <f t="shared" si="47"/>
        <v>Terminal Handling Charge - DestinationUnited States</v>
      </c>
      <c r="C1479" s="24" t="s">
        <v>72</v>
      </c>
      <c r="D1479" s="24" t="s">
        <v>747</v>
      </c>
      <c r="E1479" s="1" t="s">
        <v>105</v>
      </c>
      <c r="F1479" s="12" t="s">
        <v>758</v>
      </c>
      <c r="G1479" s="13">
        <v>44866</v>
      </c>
      <c r="H1479" s="11" t="s">
        <v>187</v>
      </c>
      <c r="I1479" s="11" t="s">
        <v>278</v>
      </c>
      <c r="J1479" s="11" t="s">
        <v>278</v>
      </c>
      <c r="K1479" s="11" t="s">
        <v>19</v>
      </c>
      <c r="L1479" s="11" t="s">
        <v>19</v>
      </c>
      <c r="M1479" s="11" t="s">
        <v>19</v>
      </c>
      <c r="N1479" s="11" t="s">
        <v>19</v>
      </c>
      <c r="O1479" s="11" t="s">
        <v>483</v>
      </c>
      <c r="P1479" s="11" t="s">
        <v>484</v>
      </c>
      <c r="Q1479" s="11" t="s">
        <v>72</v>
      </c>
      <c r="R1479" s="11" t="s">
        <v>38</v>
      </c>
      <c r="S1479" s="20">
        <v>40</v>
      </c>
      <c r="T1479" s="11" t="s">
        <v>28</v>
      </c>
      <c r="U1479" s="11" t="s">
        <v>22</v>
      </c>
      <c r="V1479" s="11" t="s">
        <v>22</v>
      </c>
      <c r="W1479" s="11" t="s">
        <v>23</v>
      </c>
      <c r="X1479" s="11" t="s">
        <v>24</v>
      </c>
      <c r="Y1479">
        <v>705</v>
      </c>
      <c r="Z1479" t="e">
        <f t="shared" si="48"/>
        <v>#REF!</v>
      </c>
    </row>
    <row r="1480" spans="1:26" x14ac:dyDescent="0.35">
      <c r="A1480" s="24" t="str">
        <f>+IF(B1480&lt;&gt;'Terminal Handling Charge'!$B$3,"",IF(COUNTIF(B:B,B1480)&gt;0,COUNTIF(B$3:B1480,B1480),""))</f>
        <v/>
      </c>
      <c r="B1480" s="24" t="str">
        <f t="shared" si="47"/>
        <v>Terminal Handling Charge - DestinationUnited States</v>
      </c>
      <c r="C1480" s="24" t="s">
        <v>72</v>
      </c>
      <c r="D1480" s="24" t="s">
        <v>747</v>
      </c>
      <c r="E1480" s="1" t="s">
        <v>105</v>
      </c>
      <c r="F1480" s="12" t="s">
        <v>758</v>
      </c>
      <c r="G1480" s="13">
        <v>44866</v>
      </c>
      <c r="H1480" s="11" t="s">
        <v>187</v>
      </c>
      <c r="I1480" s="11" t="s">
        <v>278</v>
      </c>
      <c r="J1480" s="11" t="s">
        <v>278</v>
      </c>
      <c r="K1480" s="11" t="s">
        <v>19</v>
      </c>
      <c r="L1480" s="11" t="s">
        <v>19</v>
      </c>
      <c r="M1480" s="11" t="s">
        <v>19</v>
      </c>
      <c r="N1480" s="11" t="s">
        <v>19</v>
      </c>
      <c r="O1480" s="11" t="s">
        <v>304</v>
      </c>
      <c r="P1480" s="11" t="s">
        <v>305</v>
      </c>
      <c r="Q1480" s="11" t="s">
        <v>72</v>
      </c>
      <c r="R1480" s="11" t="s">
        <v>20</v>
      </c>
      <c r="S1480" s="20">
        <v>40</v>
      </c>
      <c r="T1480" s="11" t="s">
        <v>21</v>
      </c>
      <c r="U1480" s="11" t="s">
        <v>22</v>
      </c>
      <c r="V1480" s="11" t="s">
        <v>22</v>
      </c>
      <c r="W1480" s="11" t="s">
        <v>23</v>
      </c>
      <c r="X1480" s="11" t="s">
        <v>24</v>
      </c>
      <c r="Y1480">
        <v>675</v>
      </c>
      <c r="Z1480" t="e">
        <f t="shared" si="48"/>
        <v>#REF!</v>
      </c>
    </row>
    <row r="1481" spans="1:26" x14ac:dyDescent="0.35">
      <c r="A1481" s="24" t="str">
        <f>+IF(B1481&lt;&gt;'Terminal Handling Charge'!$B$3,"",IF(COUNTIF(B:B,B1481)&gt;0,COUNTIF(B$3:B1481,B1481),""))</f>
        <v/>
      </c>
      <c r="B1481" s="24" t="str">
        <f t="shared" ref="B1481:B1544" si="49">D1481&amp;C1481</f>
        <v>Terminal Handling Charge - DestinationUnited States</v>
      </c>
      <c r="C1481" s="24" t="s">
        <v>72</v>
      </c>
      <c r="D1481" s="24" t="s">
        <v>747</v>
      </c>
      <c r="E1481" s="1" t="s">
        <v>105</v>
      </c>
      <c r="F1481" s="12" t="s">
        <v>758</v>
      </c>
      <c r="G1481" s="13">
        <v>44866</v>
      </c>
      <c r="H1481" s="11" t="s">
        <v>187</v>
      </c>
      <c r="I1481" s="11" t="s">
        <v>278</v>
      </c>
      <c r="J1481" s="11" t="s">
        <v>278</v>
      </c>
      <c r="K1481" s="11" t="s">
        <v>19</v>
      </c>
      <c r="L1481" s="11" t="s">
        <v>19</v>
      </c>
      <c r="M1481" s="11" t="s">
        <v>19</v>
      </c>
      <c r="N1481" s="11" t="s">
        <v>19</v>
      </c>
      <c r="O1481" s="11" t="s">
        <v>304</v>
      </c>
      <c r="P1481" s="11" t="s">
        <v>305</v>
      </c>
      <c r="Q1481" s="11" t="s">
        <v>72</v>
      </c>
      <c r="R1481" s="11" t="s">
        <v>65</v>
      </c>
      <c r="S1481" s="20">
        <v>45</v>
      </c>
      <c r="T1481" s="11" t="s">
        <v>21</v>
      </c>
      <c r="U1481" s="11" t="s">
        <v>22</v>
      </c>
      <c r="V1481" s="11" t="s">
        <v>22</v>
      </c>
      <c r="W1481" s="11" t="s">
        <v>23</v>
      </c>
      <c r="X1481" s="11" t="s">
        <v>24</v>
      </c>
      <c r="Y1481">
        <v>675</v>
      </c>
      <c r="Z1481" t="e">
        <f t="shared" ref="Z1481:Z1544" si="50">Z1480+1</f>
        <v>#REF!</v>
      </c>
    </row>
    <row r="1482" spans="1:26" x14ac:dyDescent="0.35">
      <c r="A1482" s="24" t="str">
        <f>+IF(B1482&lt;&gt;'Terminal Handling Charge'!$B$3,"",IF(COUNTIF(B:B,B1482)&gt;0,COUNTIF(B$3:B1482,B1482),""))</f>
        <v/>
      </c>
      <c r="B1482" s="24" t="str">
        <f t="shared" si="49"/>
        <v>Terminal Handling Charge - DestinationUnited States</v>
      </c>
      <c r="C1482" s="24" t="s">
        <v>72</v>
      </c>
      <c r="D1482" s="24" t="s">
        <v>747</v>
      </c>
      <c r="E1482" s="1" t="s">
        <v>105</v>
      </c>
      <c r="F1482" s="12" t="s">
        <v>758</v>
      </c>
      <c r="G1482" s="13">
        <v>44866</v>
      </c>
      <c r="H1482" s="11" t="s">
        <v>187</v>
      </c>
      <c r="I1482" s="11" t="s">
        <v>278</v>
      </c>
      <c r="J1482" s="11" t="s">
        <v>278</v>
      </c>
      <c r="K1482" s="11" t="s">
        <v>19</v>
      </c>
      <c r="L1482" s="11" t="s">
        <v>19</v>
      </c>
      <c r="M1482" s="11" t="s">
        <v>19</v>
      </c>
      <c r="N1482" s="11" t="s">
        <v>19</v>
      </c>
      <c r="O1482" s="11" t="s">
        <v>304</v>
      </c>
      <c r="P1482" s="11" t="s">
        <v>305</v>
      </c>
      <c r="Q1482" s="11" t="s">
        <v>72</v>
      </c>
      <c r="R1482" s="11" t="s">
        <v>762</v>
      </c>
      <c r="S1482" s="20">
        <v>20</v>
      </c>
      <c r="T1482" s="11" t="s">
        <v>28</v>
      </c>
      <c r="U1482" s="11" t="s">
        <v>306</v>
      </c>
      <c r="V1482" s="11" t="s">
        <v>307</v>
      </c>
      <c r="W1482" s="11" t="s">
        <v>23</v>
      </c>
      <c r="X1482" s="11" t="s">
        <v>24</v>
      </c>
      <c r="Y1482">
        <v>535</v>
      </c>
      <c r="Z1482" t="e">
        <f t="shared" si="50"/>
        <v>#REF!</v>
      </c>
    </row>
    <row r="1483" spans="1:26" x14ac:dyDescent="0.35">
      <c r="A1483" s="24" t="str">
        <f>+IF(B1483&lt;&gt;'Terminal Handling Charge'!$B$3,"",IF(COUNTIF(B:B,B1483)&gt;0,COUNTIF(B$3:B1483,B1483),""))</f>
        <v/>
      </c>
      <c r="B1483" s="24" t="str">
        <f t="shared" si="49"/>
        <v>Terminal Handling Charge - DestinationUnited States</v>
      </c>
      <c r="C1483" s="24" t="s">
        <v>72</v>
      </c>
      <c r="D1483" s="24" t="s">
        <v>747</v>
      </c>
      <c r="E1483" s="1" t="s">
        <v>105</v>
      </c>
      <c r="F1483" s="12" t="s">
        <v>758</v>
      </c>
      <c r="G1483" s="13">
        <v>44866</v>
      </c>
      <c r="H1483" s="11" t="s">
        <v>187</v>
      </c>
      <c r="I1483" s="11" t="s">
        <v>278</v>
      </c>
      <c r="J1483" s="11" t="s">
        <v>278</v>
      </c>
      <c r="K1483" s="11" t="s">
        <v>19</v>
      </c>
      <c r="L1483" s="11" t="s">
        <v>19</v>
      </c>
      <c r="M1483" s="11" t="s">
        <v>19</v>
      </c>
      <c r="N1483" s="11" t="s">
        <v>19</v>
      </c>
      <c r="O1483" s="11" t="s">
        <v>304</v>
      </c>
      <c r="P1483" s="11" t="s">
        <v>305</v>
      </c>
      <c r="Q1483" s="11" t="s">
        <v>72</v>
      </c>
      <c r="R1483" s="11" t="s">
        <v>762</v>
      </c>
      <c r="S1483" s="20">
        <v>20</v>
      </c>
      <c r="T1483" s="11" t="s">
        <v>28</v>
      </c>
      <c r="U1483" s="11" t="s">
        <v>308</v>
      </c>
      <c r="V1483" s="11" t="s">
        <v>309</v>
      </c>
      <c r="W1483" s="11" t="s">
        <v>23</v>
      </c>
      <c r="X1483" s="11" t="s">
        <v>24</v>
      </c>
      <c r="Y1483">
        <v>535</v>
      </c>
      <c r="Z1483" t="e">
        <f t="shared" si="50"/>
        <v>#REF!</v>
      </c>
    </row>
    <row r="1484" spans="1:26" x14ac:dyDescent="0.35">
      <c r="A1484" s="24" t="str">
        <f>+IF(B1484&lt;&gt;'Terminal Handling Charge'!$B$3,"",IF(COUNTIF(B:B,B1484)&gt;0,COUNTIF(B$3:B1484,B1484),""))</f>
        <v/>
      </c>
      <c r="B1484" s="24" t="str">
        <f t="shared" si="49"/>
        <v>Terminal Handling Charge - DestinationUnited States</v>
      </c>
      <c r="C1484" s="24" t="s">
        <v>72</v>
      </c>
      <c r="D1484" s="24" t="s">
        <v>747</v>
      </c>
      <c r="E1484" s="1" t="s">
        <v>105</v>
      </c>
      <c r="F1484" s="12" t="s">
        <v>758</v>
      </c>
      <c r="G1484" s="13">
        <v>44866</v>
      </c>
      <c r="H1484" s="11" t="s">
        <v>187</v>
      </c>
      <c r="I1484" s="11" t="s">
        <v>278</v>
      </c>
      <c r="J1484" s="11" t="s">
        <v>278</v>
      </c>
      <c r="K1484" s="11" t="s">
        <v>19</v>
      </c>
      <c r="L1484" s="11" t="s">
        <v>19</v>
      </c>
      <c r="M1484" s="11" t="s">
        <v>19</v>
      </c>
      <c r="N1484" s="11" t="s">
        <v>19</v>
      </c>
      <c r="O1484" s="11" t="s">
        <v>304</v>
      </c>
      <c r="P1484" s="11" t="s">
        <v>305</v>
      </c>
      <c r="Q1484" s="11" t="s">
        <v>72</v>
      </c>
      <c r="R1484" s="11" t="s">
        <v>762</v>
      </c>
      <c r="S1484" s="20">
        <v>20</v>
      </c>
      <c r="T1484" s="11" t="s">
        <v>28</v>
      </c>
      <c r="U1484" s="11" t="s">
        <v>429</v>
      </c>
      <c r="V1484" s="11" t="s">
        <v>430</v>
      </c>
      <c r="W1484" s="11" t="s">
        <v>23</v>
      </c>
      <c r="X1484" s="11" t="s">
        <v>24</v>
      </c>
      <c r="Y1484">
        <v>535</v>
      </c>
      <c r="Z1484" t="e">
        <f t="shared" si="50"/>
        <v>#REF!</v>
      </c>
    </row>
    <row r="1485" spans="1:26" x14ac:dyDescent="0.35">
      <c r="A1485" s="24" t="str">
        <f>+IF(B1485&lt;&gt;'Terminal Handling Charge'!$B$3,"",IF(COUNTIF(B:B,B1485)&gt;0,COUNTIF(B$3:B1485,B1485),""))</f>
        <v/>
      </c>
      <c r="B1485" s="24" t="str">
        <f t="shared" si="49"/>
        <v>Terminal Handling Charge - DestinationUnited States</v>
      </c>
      <c r="C1485" s="24" t="s">
        <v>72</v>
      </c>
      <c r="D1485" s="24" t="s">
        <v>747</v>
      </c>
      <c r="E1485" s="1" t="s">
        <v>105</v>
      </c>
      <c r="F1485" s="12" t="s">
        <v>758</v>
      </c>
      <c r="G1485" s="13">
        <v>44866</v>
      </c>
      <c r="H1485" s="11" t="s">
        <v>187</v>
      </c>
      <c r="I1485" s="11" t="s">
        <v>278</v>
      </c>
      <c r="J1485" s="11" t="s">
        <v>278</v>
      </c>
      <c r="K1485" s="11" t="s">
        <v>19</v>
      </c>
      <c r="L1485" s="11" t="s">
        <v>19</v>
      </c>
      <c r="M1485" s="11" t="s">
        <v>19</v>
      </c>
      <c r="N1485" s="11" t="s">
        <v>19</v>
      </c>
      <c r="O1485" s="11" t="s">
        <v>304</v>
      </c>
      <c r="P1485" s="11" t="s">
        <v>305</v>
      </c>
      <c r="Q1485" s="11" t="s">
        <v>72</v>
      </c>
      <c r="R1485" s="11" t="s">
        <v>762</v>
      </c>
      <c r="S1485" s="20">
        <v>20</v>
      </c>
      <c r="T1485" s="11" t="s">
        <v>28</v>
      </c>
      <c r="U1485" s="11" t="s">
        <v>300</v>
      </c>
      <c r="V1485" s="11" t="s">
        <v>301</v>
      </c>
      <c r="W1485" s="11" t="s">
        <v>23</v>
      </c>
      <c r="X1485" s="11" t="s">
        <v>24</v>
      </c>
      <c r="Y1485">
        <v>535</v>
      </c>
      <c r="Z1485" t="e">
        <f t="shared" si="50"/>
        <v>#REF!</v>
      </c>
    </row>
    <row r="1486" spans="1:26" x14ac:dyDescent="0.35">
      <c r="A1486" s="24" t="str">
        <f>+IF(B1486&lt;&gt;'Terminal Handling Charge'!$B$3,"",IF(COUNTIF(B:B,B1486)&gt;0,COUNTIF(B$3:B1486,B1486),""))</f>
        <v/>
      </c>
      <c r="B1486" s="24" t="str">
        <f t="shared" si="49"/>
        <v>Terminal Handling Charge - DestinationUnited States</v>
      </c>
      <c r="C1486" s="24" t="s">
        <v>72</v>
      </c>
      <c r="D1486" s="24" t="s">
        <v>747</v>
      </c>
      <c r="E1486" s="1" t="s">
        <v>105</v>
      </c>
      <c r="F1486" s="12" t="s">
        <v>758</v>
      </c>
      <c r="G1486" s="13">
        <v>44866</v>
      </c>
      <c r="H1486" s="11" t="s">
        <v>187</v>
      </c>
      <c r="I1486" s="11" t="s">
        <v>278</v>
      </c>
      <c r="J1486" s="11" t="s">
        <v>278</v>
      </c>
      <c r="K1486" s="11" t="s">
        <v>19</v>
      </c>
      <c r="L1486" s="11" t="s">
        <v>19</v>
      </c>
      <c r="M1486" s="11" t="s">
        <v>19</v>
      </c>
      <c r="N1486" s="11" t="s">
        <v>19</v>
      </c>
      <c r="O1486" s="11" t="s">
        <v>304</v>
      </c>
      <c r="P1486" s="11" t="s">
        <v>305</v>
      </c>
      <c r="Q1486" s="11" t="s">
        <v>72</v>
      </c>
      <c r="R1486" s="11" t="s">
        <v>762</v>
      </c>
      <c r="S1486" s="20">
        <v>20</v>
      </c>
      <c r="T1486" s="11" t="s">
        <v>28</v>
      </c>
      <c r="U1486" s="11" t="s">
        <v>332</v>
      </c>
      <c r="V1486" s="11" t="s">
        <v>333</v>
      </c>
      <c r="W1486" s="11" t="s">
        <v>23</v>
      </c>
      <c r="X1486" s="11" t="s">
        <v>24</v>
      </c>
      <c r="Y1486">
        <v>535</v>
      </c>
      <c r="Z1486" t="e">
        <f t="shared" si="50"/>
        <v>#REF!</v>
      </c>
    </row>
    <row r="1487" spans="1:26" x14ac:dyDescent="0.35">
      <c r="A1487" s="24" t="str">
        <f>+IF(B1487&lt;&gt;'Terminal Handling Charge'!$B$3,"",IF(COUNTIF(B:B,B1487)&gt;0,COUNTIF(B$3:B1487,B1487),""))</f>
        <v/>
      </c>
      <c r="B1487" s="24" t="str">
        <f t="shared" si="49"/>
        <v>Terminal Handling Charge - DestinationUnited States</v>
      </c>
      <c r="C1487" s="24" t="s">
        <v>72</v>
      </c>
      <c r="D1487" s="24" t="s">
        <v>747</v>
      </c>
      <c r="E1487" s="1" t="s">
        <v>105</v>
      </c>
      <c r="F1487" s="12" t="s">
        <v>758</v>
      </c>
      <c r="G1487" s="13">
        <v>44866</v>
      </c>
      <c r="H1487" s="11" t="s">
        <v>187</v>
      </c>
      <c r="I1487" s="11" t="s">
        <v>278</v>
      </c>
      <c r="J1487" s="11" t="s">
        <v>278</v>
      </c>
      <c r="K1487" s="11" t="s">
        <v>19</v>
      </c>
      <c r="L1487" s="11" t="s">
        <v>19</v>
      </c>
      <c r="M1487" s="11" t="s">
        <v>19</v>
      </c>
      <c r="N1487" s="11" t="s">
        <v>19</v>
      </c>
      <c r="O1487" s="11" t="s">
        <v>304</v>
      </c>
      <c r="P1487" s="11" t="s">
        <v>305</v>
      </c>
      <c r="Q1487" s="11" t="s">
        <v>72</v>
      </c>
      <c r="R1487" s="11" t="s">
        <v>762</v>
      </c>
      <c r="S1487" s="20">
        <v>20</v>
      </c>
      <c r="T1487" s="11" t="s">
        <v>28</v>
      </c>
      <c r="U1487" s="11" t="s">
        <v>394</v>
      </c>
      <c r="V1487" s="11" t="s">
        <v>395</v>
      </c>
      <c r="W1487" s="11" t="s">
        <v>23</v>
      </c>
      <c r="X1487" s="11" t="s">
        <v>24</v>
      </c>
      <c r="Y1487">
        <v>535</v>
      </c>
      <c r="Z1487" t="e">
        <f t="shared" si="50"/>
        <v>#REF!</v>
      </c>
    </row>
    <row r="1488" spans="1:26" x14ac:dyDescent="0.35">
      <c r="A1488" s="24" t="str">
        <f>+IF(B1488&lt;&gt;'Terminal Handling Charge'!$B$3,"",IF(COUNTIF(B:B,B1488)&gt;0,COUNTIF(B$3:B1488,B1488),""))</f>
        <v/>
      </c>
      <c r="B1488" s="24" t="str">
        <f t="shared" si="49"/>
        <v>Terminal Handling Charge - DestinationUnited States</v>
      </c>
      <c r="C1488" s="24" t="s">
        <v>72</v>
      </c>
      <c r="D1488" s="24" t="s">
        <v>747</v>
      </c>
      <c r="E1488" s="1" t="s">
        <v>105</v>
      </c>
      <c r="F1488" s="12" t="s">
        <v>758</v>
      </c>
      <c r="G1488" s="13">
        <v>44866</v>
      </c>
      <c r="H1488" s="11" t="s">
        <v>187</v>
      </c>
      <c r="I1488" s="11" t="s">
        <v>278</v>
      </c>
      <c r="J1488" s="11" t="s">
        <v>278</v>
      </c>
      <c r="K1488" s="11" t="s">
        <v>19</v>
      </c>
      <c r="L1488" s="11" t="s">
        <v>19</v>
      </c>
      <c r="M1488" s="11" t="s">
        <v>19</v>
      </c>
      <c r="N1488" s="11" t="s">
        <v>19</v>
      </c>
      <c r="O1488" s="11" t="s">
        <v>304</v>
      </c>
      <c r="P1488" s="11" t="s">
        <v>305</v>
      </c>
      <c r="Q1488" s="11" t="s">
        <v>72</v>
      </c>
      <c r="R1488" s="11" t="s">
        <v>762</v>
      </c>
      <c r="S1488" s="20">
        <v>20</v>
      </c>
      <c r="T1488" s="11" t="s">
        <v>28</v>
      </c>
      <c r="U1488" s="11" t="s">
        <v>366</v>
      </c>
      <c r="V1488" s="11" t="s">
        <v>367</v>
      </c>
      <c r="W1488" s="11" t="s">
        <v>23</v>
      </c>
      <c r="X1488" s="11" t="s">
        <v>24</v>
      </c>
      <c r="Y1488">
        <v>535</v>
      </c>
      <c r="Z1488" t="e">
        <f t="shared" si="50"/>
        <v>#REF!</v>
      </c>
    </row>
    <row r="1489" spans="1:26" x14ac:dyDescent="0.35">
      <c r="A1489" s="24" t="str">
        <f>+IF(B1489&lt;&gt;'Terminal Handling Charge'!$B$3,"",IF(COUNTIF(B:B,B1489)&gt;0,COUNTIF(B$3:B1489,B1489),""))</f>
        <v/>
      </c>
      <c r="B1489" s="24" t="str">
        <f t="shared" si="49"/>
        <v>Terminal Handling Charge - DestinationUnited States</v>
      </c>
      <c r="C1489" s="24" t="s">
        <v>72</v>
      </c>
      <c r="D1489" s="24" t="s">
        <v>747</v>
      </c>
      <c r="E1489" s="1" t="s">
        <v>105</v>
      </c>
      <c r="F1489" s="12" t="s">
        <v>758</v>
      </c>
      <c r="G1489" s="13">
        <v>44866</v>
      </c>
      <c r="H1489" s="11" t="s">
        <v>187</v>
      </c>
      <c r="I1489" s="11" t="s">
        <v>278</v>
      </c>
      <c r="J1489" s="11" t="s">
        <v>278</v>
      </c>
      <c r="K1489" s="11" t="s">
        <v>19</v>
      </c>
      <c r="L1489" s="11" t="s">
        <v>19</v>
      </c>
      <c r="M1489" s="11" t="s">
        <v>19</v>
      </c>
      <c r="N1489" s="11" t="s">
        <v>19</v>
      </c>
      <c r="O1489" s="11" t="s">
        <v>304</v>
      </c>
      <c r="P1489" s="11" t="s">
        <v>305</v>
      </c>
      <c r="Q1489" s="11" t="s">
        <v>72</v>
      </c>
      <c r="R1489" s="11" t="s">
        <v>762</v>
      </c>
      <c r="S1489" s="20">
        <v>20</v>
      </c>
      <c r="T1489" s="11" t="s">
        <v>28</v>
      </c>
      <c r="U1489" s="11" t="s">
        <v>279</v>
      </c>
      <c r="V1489" s="11" t="s">
        <v>280</v>
      </c>
      <c r="W1489" s="11" t="s">
        <v>23</v>
      </c>
      <c r="X1489" s="11" t="s">
        <v>24</v>
      </c>
      <c r="Y1489">
        <v>535</v>
      </c>
      <c r="Z1489" t="e">
        <f t="shared" si="50"/>
        <v>#REF!</v>
      </c>
    </row>
    <row r="1490" spans="1:26" x14ac:dyDescent="0.35">
      <c r="A1490" s="24" t="str">
        <f>+IF(B1490&lt;&gt;'Terminal Handling Charge'!$B$3,"",IF(COUNTIF(B:B,B1490)&gt;0,COUNTIF(B$3:B1490,B1490),""))</f>
        <v/>
      </c>
      <c r="B1490" s="24" t="str">
        <f t="shared" si="49"/>
        <v>Terminal Handling Charge - DestinationUnited States</v>
      </c>
      <c r="C1490" s="24" t="s">
        <v>72</v>
      </c>
      <c r="D1490" s="24" t="s">
        <v>747</v>
      </c>
      <c r="E1490" s="1" t="s">
        <v>105</v>
      </c>
      <c r="F1490" s="12" t="s">
        <v>758</v>
      </c>
      <c r="G1490" s="13">
        <v>44866</v>
      </c>
      <c r="H1490" s="11" t="s">
        <v>187</v>
      </c>
      <c r="I1490" s="11" t="s">
        <v>278</v>
      </c>
      <c r="J1490" s="11" t="s">
        <v>278</v>
      </c>
      <c r="K1490" s="11" t="s">
        <v>19</v>
      </c>
      <c r="L1490" s="11" t="s">
        <v>19</v>
      </c>
      <c r="M1490" s="11" t="s">
        <v>19</v>
      </c>
      <c r="N1490" s="11" t="s">
        <v>19</v>
      </c>
      <c r="O1490" s="11" t="s">
        <v>304</v>
      </c>
      <c r="P1490" s="11" t="s">
        <v>305</v>
      </c>
      <c r="Q1490" s="11" t="s">
        <v>72</v>
      </c>
      <c r="R1490" s="11" t="s">
        <v>762</v>
      </c>
      <c r="S1490" s="20">
        <v>20</v>
      </c>
      <c r="T1490" s="11" t="s">
        <v>28</v>
      </c>
      <c r="U1490" s="11" t="s">
        <v>328</v>
      </c>
      <c r="V1490" s="11" t="s">
        <v>329</v>
      </c>
      <c r="W1490" s="11" t="s">
        <v>23</v>
      </c>
      <c r="X1490" s="11" t="s">
        <v>24</v>
      </c>
      <c r="Y1490">
        <v>535</v>
      </c>
      <c r="Z1490" t="e">
        <f t="shared" si="50"/>
        <v>#REF!</v>
      </c>
    </row>
    <row r="1491" spans="1:26" x14ac:dyDescent="0.35">
      <c r="A1491" s="24" t="str">
        <f>+IF(B1491&lt;&gt;'Terminal Handling Charge'!$B$3,"",IF(COUNTIF(B:B,B1491)&gt;0,COUNTIF(B$3:B1491,B1491),""))</f>
        <v/>
      </c>
      <c r="B1491" s="24" t="str">
        <f t="shared" si="49"/>
        <v>Terminal Handling Charge - DestinationUnited States</v>
      </c>
      <c r="C1491" s="24" t="s">
        <v>72</v>
      </c>
      <c r="D1491" s="24" t="s">
        <v>747</v>
      </c>
      <c r="E1491" s="1" t="s">
        <v>105</v>
      </c>
      <c r="F1491" s="12" t="s">
        <v>758</v>
      </c>
      <c r="G1491" s="13">
        <v>44866</v>
      </c>
      <c r="H1491" s="11" t="s">
        <v>187</v>
      </c>
      <c r="I1491" s="11" t="s">
        <v>278</v>
      </c>
      <c r="J1491" s="11" t="s">
        <v>278</v>
      </c>
      <c r="K1491" s="11" t="s">
        <v>19</v>
      </c>
      <c r="L1491" s="11" t="s">
        <v>19</v>
      </c>
      <c r="M1491" s="11" t="s">
        <v>19</v>
      </c>
      <c r="N1491" s="11" t="s">
        <v>19</v>
      </c>
      <c r="O1491" s="11" t="s">
        <v>304</v>
      </c>
      <c r="P1491" s="11" t="s">
        <v>305</v>
      </c>
      <c r="Q1491" s="11" t="s">
        <v>72</v>
      </c>
      <c r="R1491" s="11" t="s">
        <v>762</v>
      </c>
      <c r="S1491" s="20">
        <v>20</v>
      </c>
      <c r="T1491" s="11" t="s">
        <v>28</v>
      </c>
      <c r="U1491" s="11" t="s">
        <v>378</v>
      </c>
      <c r="V1491" s="11" t="s">
        <v>379</v>
      </c>
      <c r="W1491" s="11" t="s">
        <v>23</v>
      </c>
      <c r="X1491" s="11" t="s">
        <v>24</v>
      </c>
      <c r="Y1491">
        <v>535</v>
      </c>
      <c r="Z1491" t="e">
        <f t="shared" si="50"/>
        <v>#REF!</v>
      </c>
    </row>
    <row r="1492" spans="1:26" x14ac:dyDescent="0.35">
      <c r="A1492" s="24" t="str">
        <f>+IF(B1492&lt;&gt;'Terminal Handling Charge'!$B$3,"",IF(COUNTIF(B:B,B1492)&gt;0,COUNTIF(B$3:B1492,B1492),""))</f>
        <v/>
      </c>
      <c r="B1492" s="24" t="str">
        <f t="shared" si="49"/>
        <v>Terminal Handling Charge - DestinationUnited States</v>
      </c>
      <c r="C1492" s="24" t="s">
        <v>72</v>
      </c>
      <c r="D1492" s="24" t="s">
        <v>747</v>
      </c>
      <c r="E1492" s="1" t="s">
        <v>105</v>
      </c>
      <c r="F1492" s="12" t="s">
        <v>758</v>
      </c>
      <c r="G1492" s="13">
        <v>44866</v>
      </c>
      <c r="H1492" s="11" t="s">
        <v>187</v>
      </c>
      <c r="I1492" s="11" t="s">
        <v>278</v>
      </c>
      <c r="J1492" s="11" t="s">
        <v>278</v>
      </c>
      <c r="K1492" s="11" t="s">
        <v>19</v>
      </c>
      <c r="L1492" s="11" t="s">
        <v>19</v>
      </c>
      <c r="M1492" s="11" t="s">
        <v>19</v>
      </c>
      <c r="N1492" s="11" t="s">
        <v>19</v>
      </c>
      <c r="O1492" s="11" t="s">
        <v>304</v>
      </c>
      <c r="P1492" s="11" t="s">
        <v>305</v>
      </c>
      <c r="Q1492" s="11" t="s">
        <v>72</v>
      </c>
      <c r="R1492" s="11" t="s">
        <v>38</v>
      </c>
      <c r="S1492" s="20">
        <v>40</v>
      </c>
      <c r="T1492" s="11" t="s">
        <v>28</v>
      </c>
      <c r="U1492" s="11" t="s">
        <v>22</v>
      </c>
      <c r="V1492" s="11" t="s">
        <v>22</v>
      </c>
      <c r="W1492" s="11" t="s">
        <v>23</v>
      </c>
      <c r="X1492" s="11" t="s">
        <v>24</v>
      </c>
      <c r="Y1492">
        <v>705</v>
      </c>
      <c r="Z1492" t="e">
        <f t="shared" si="50"/>
        <v>#REF!</v>
      </c>
    </row>
    <row r="1493" spans="1:26" x14ac:dyDescent="0.35">
      <c r="A1493" s="24" t="str">
        <f>+IF(B1493&lt;&gt;'Terminal Handling Charge'!$B$3,"",IF(COUNTIF(B:B,B1493)&gt;0,COUNTIF(B$3:B1493,B1493),""))</f>
        <v/>
      </c>
      <c r="B1493" s="24" t="str">
        <f t="shared" si="49"/>
        <v>Terminal Handling Charge - DestinationUnited States</v>
      </c>
      <c r="C1493" s="24" t="s">
        <v>72</v>
      </c>
      <c r="D1493" s="24" t="s">
        <v>747</v>
      </c>
      <c r="E1493" s="1" t="s">
        <v>105</v>
      </c>
      <c r="F1493" s="12" t="s">
        <v>758</v>
      </c>
      <c r="G1493" s="13">
        <v>44866</v>
      </c>
      <c r="H1493" s="11" t="s">
        <v>187</v>
      </c>
      <c r="I1493" s="11" t="s">
        <v>278</v>
      </c>
      <c r="J1493" s="11" t="s">
        <v>278</v>
      </c>
      <c r="K1493" s="11" t="s">
        <v>19</v>
      </c>
      <c r="L1493" s="11" t="s">
        <v>19</v>
      </c>
      <c r="M1493" s="11" t="s">
        <v>19</v>
      </c>
      <c r="N1493" s="11" t="s">
        <v>19</v>
      </c>
      <c r="O1493" s="11" t="s">
        <v>330</v>
      </c>
      <c r="P1493" s="11" t="s">
        <v>331</v>
      </c>
      <c r="Q1493" s="11" t="s">
        <v>72</v>
      </c>
      <c r="R1493" s="11" t="s">
        <v>20</v>
      </c>
      <c r="S1493" s="20">
        <v>40</v>
      </c>
      <c r="T1493" s="11" t="s">
        <v>21</v>
      </c>
      <c r="U1493" s="11" t="s">
        <v>22</v>
      </c>
      <c r="V1493" s="11" t="s">
        <v>22</v>
      </c>
      <c r="W1493" s="11" t="s">
        <v>23</v>
      </c>
      <c r="X1493" s="11" t="s">
        <v>24</v>
      </c>
      <c r="Y1493">
        <v>675</v>
      </c>
      <c r="Z1493" t="e">
        <f t="shared" si="50"/>
        <v>#REF!</v>
      </c>
    </row>
    <row r="1494" spans="1:26" x14ac:dyDescent="0.35">
      <c r="A1494" s="24" t="str">
        <f>+IF(B1494&lt;&gt;'Terminal Handling Charge'!$B$3,"",IF(COUNTIF(B:B,B1494)&gt;0,COUNTIF(B$3:B1494,B1494),""))</f>
        <v/>
      </c>
      <c r="B1494" s="24" t="str">
        <f t="shared" si="49"/>
        <v>Terminal Handling Charge - DestinationUnited States</v>
      </c>
      <c r="C1494" s="24" t="s">
        <v>72</v>
      </c>
      <c r="D1494" s="24" t="s">
        <v>747</v>
      </c>
      <c r="E1494" s="1" t="s">
        <v>105</v>
      </c>
      <c r="F1494" s="12" t="s">
        <v>758</v>
      </c>
      <c r="G1494" s="13">
        <v>44866</v>
      </c>
      <c r="H1494" s="11" t="s">
        <v>187</v>
      </c>
      <c r="I1494" s="11" t="s">
        <v>278</v>
      </c>
      <c r="J1494" s="11" t="s">
        <v>278</v>
      </c>
      <c r="K1494" s="11" t="s">
        <v>19</v>
      </c>
      <c r="L1494" s="11" t="s">
        <v>19</v>
      </c>
      <c r="M1494" s="11" t="s">
        <v>19</v>
      </c>
      <c r="N1494" s="11" t="s">
        <v>19</v>
      </c>
      <c r="O1494" s="11" t="s">
        <v>330</v>
      </c>
      <c r="P1494" s="11" t="s">
        <v>331</v>
      </c>
      <c r="Q1494" s="11" t="s">
        <v>72</v>
      </c>
      <c r="R1494" s="11" t="s">
        <v>65</v>
      </c>
      <c r="S1494" s="20">
        <v>45</v>
      </c>
      <c r="T1494" s="11" t="s">
        <v>21</v>
      </c>
      <c r="U1494" s="11" t="s">
        <v>22</v>
      </c>
      <c r="V1494" s="11" t="s">
        <v>22</v>
      </c>
      <c r="W1494" s="11" t="s">
        <v>23</v>
      </c>
      <c r="X1494" s="11" t="s">
        <v>24</v>
      </c>
      <c r="Y1494">
        <v>675</v>
      </c>
      <c r="Z1494" t="e">
        <f t="shared" si="50"/>
        <v>#REF!</v>
      </c>
    </row>
    <row r="1495" spans="1:26" x14ac:dyDescent="0.35">
      <c r="A1495" s="24" t="str">
        <f>+IF(B1495&lt;&gt;'Terminal Handling Charge'!$B$3,"",IF(COUNTIF(B:B,B1495)&gt;0,COUNTIF(B$3:B1495,B1495),""))</f>
        <v/>
      </c>
      <c r="B1495" s="24" t="str">
        <f t="shared" si="49"/>
        <v>Terminal Handling Charge - DestinationUnited States</v>
      </c>
      <c r="C1495" s="24" t="s">
        <v>72</v>
      </c>
      <c r="D1495" s="24" t="s">
        <v>747</v>
      </c>
      <c r="E1495" s="1" t="s">
        <v>105</v>
      </c>
      <c r="F1495" s="12" t="s">
        <v>758</v>
      </c>
      <c r="G1495" s="13">
        <v>44866</v>
      </c>
      <c r="H1495" s="11" t="s">
        <v>187</v>
      </c>
      <c r="I1495" s="11" t="s">
        <v>278</v>
      </c>
      <c r="J1495" s="11" t="s">
        <v>278</v>
      </c>
      <c r="K1495" s="11" t="s">
        <v>19</v>
      </c>
      <c r="L1495" s="11" t="s">
        <v>19</v>
      </c>
      <c r="M1495" s="11" t="s">
        <v>19</v>
      </c>
      <c r="N1495" s="11" t="s">
        <v>19</v>
      </c>
      <c r="O1495" s="11" t="s">
        <v>330</v>
      </c>
      <c r="P1495" s="11" t="s">
        <v>331</v>
      </c>
      <c r="Q1495" s="11" t="s">
        <v>72</v>
      </c>
      <c r="R1495" s="11" t="s">
        <v>762</v>
      </c>
      <c r="S1495" s="20">
        <v>20</v>
      </c>
      <c r="T1495" s="11" t="s">
        <v>28</v>
      </c>
      <c r="U1495" s="11" t="s">
        <v>332</v>
      </c>
      <c r="V1495" s="11" t="s">
        <v>333</v>
      </c>
      <c r="W1495" s="11" t="s">
        <v>23</v>
      </c>
      <c r="X1495" s="11" t="s">
        <v>24</v>
      </c>
      <c r="Y1495">
        <v>535</v>
      </c>
      <c r="Z1495" t="e">
        <f t="shared" si="50"/>
        <v>#REF!</v>
      </c>
    </row>
    <row r="1496" spans="1:26" x14ac:dyDescent="0.35">
      <c r="A1496" s="24" t="str">
        <f>+IF(B1496&lt;&gt;'Terminal Handling Charge'!$B$3,"",IF(COUNTIF(B:B,B1496)&gt;0,COUNTIF(B$3:B1496,B1496),""))</f>
        <v/>
      </c>
      <c r="B1496" s="24" t="str">
        <f t="shared" si="49"/>
        <v>Terminal Handling Charge - DestinationUnited States</v>
      </c>
      <c r="C1496" s="24" t="s">
        <v>72</v>
      </c>
      <c r="D1496" s="24" t="s">
        <v>747</v>
      </c>
      <c r="E1496" s="1" t="s">
        <v>105</v>
      </c>
      <c r="F1496" s="12" t="s">
        <v>758</v>
      </c>
      <c r="G1496" s="13">
        <v>44866</v>
      </c>
      <c r="H1496" s="11" t="s">
        <v>187</v>
      </c>
      <c r="I1496" s="11" t="s">
        <v>278</v>
      </c>
      <c r="J1496" s="11" t="s">
        <v>278</v>
      </c>
      <c r="K1496" s="11" t="s">
        <v>19</v>
      </c>
      <c r="L1496" s="11" t="s">
        <v>19</v>
      </c>
      <c r="M1496" s="11" t="s">
        <v>19</v>
      </c>
      <c r="N1496" s="11" t="s">
        <v>19</v>
      </c>
      <c r="O1496" s="11" t="s">
        <v>330</v>
      </c>
      <c r="P1496" s="11" t="s">
        <v>331</v>
      </c>
      <c r="Q1496" s="11" t="s">
        <v>72</v>
      </c>
      <c r="R1496" s="11" t="s">
        <v>762</v>
      </c>
      <c r="S1496" s="20">
        <v>20</v>
      </c>
      <c r="T1496" s="11" t="s">
        <v>28</v>
      </c>
      <c r="U1496" s="11" t="s">
        <v>279</v>
      </c>
      <c r="V1496" s="11" t="s">
        <v>280</v>
      </c>
      <c r="W1496" s="11" t="s">
        <v>23</v>
      </c>
      <c r="X1496" s="11" t="s">
        <v>24</v>
      </c>
      <c r="Y1496">
        <v>535</v>
      </c>
      <c r="Z1496" t="e">
        <f t="shared" si="50"/>
        <v>#REF!</v>
      </c>
    </row>
    <row r="1497" spans="1:26" x14ac:dyDescent="0.35">
      <c r="A1497" s="24" t="str">
        <f>+IF(B1497&lt;&gt;'Terminal Handling Charge'!$B$3,"",IF(COUNTIF(B:B,B1497)&gt;0,COUNTIF(B$3:B1497,B1497),""))</f>
        <v/>
      </c>
      <c r="B1497" s="24" t="str">
        <f t="shared" si="49"/>
        <v>Terminal Handling Charge - DestinationUnited States</v>
      </c>
      <c r="C1497" s="24" t="s">
        <v>72</v>
      </c>
      <c r="D1497" s="24" t="s">
        <v>747</v>
      </c>
      <c r="E1497" s="1" t="s">
        <v>105</v>
      </c>
      <c r="F1497" s="12" t="s">
        <v>758</v>
      </c>
      <c r="G1497" s="13">
        <v>44866</v>
      </c>
      <c r="H1497" s="11" t="s">
        <v>187</v>
      </c>
      <c r="I1497" s="11" t="s">
        <v>278</v>
      </c>
      <c r="J1497" s="11" t="s">
        <v>278</v>
      </c>
      <c r="K1497" s="11" t="s">
        <v>19</v>
      </c>
      <c r="L1497" s="11" t="s">
        <v>19</v>
      </c>
      <c r="M1497" s="11" t="s">
        <v>19</v>
      </c>
      <c r="N1497" s="11" t="s">
        <v>19</v>
      </c>
      <c r="O1497" s="11" t="s">
        <v>330</v>
      </c>
      <c r="P1497" s="11" t="s">
        <v>331</v>
      </c>
      <c r="Q1497" s="11" t="s">
        <v>72</v>
      </c>
      <c r="R1497" s="11" t="s">
        <v>762</v>
      </c>
      <c r="S1497" s="20">
        <v>20</v>
      </c>
      <c r="T1497" s="11" t="s">
        <v>28</v>
      </c>
      <c r="U1497" s="11" t="s">
        <v>378</v>
      </c>
      <c r="V1497" s="11" t="s">
        <v>379</v>
      </c>
      <c r="W1497" s="11" t="s">
        <v>23</v>
      </c>
      <c r="X1497" s="11" t="s">
        <v>24</v>
      </c>
      <c r="Y1497">
        <v>535</v>
      </c>
      <c r="Z1497" t="e">
        <f t="shared" si="50"/>
        <v>#REF!</v>
      </c>
    </row>
    <row r="1498" spans="1:26" x14ac:dyDescent="0.35">
      <c r="A1498" s="24" t="str">
        <f>+IF(B1498&lt;&gt;'Terminal Handling Charge'!$B$3,"",IF(COUNTIF(B:B,B1498)&gt;0,COUNTIF(B$3:B1498,B1498),""))</f>
        <v/>
      </c>
      <c r="B1498" s="24" t="str">
        <f t="shared" si="49"/>
        <v>Terminal Handling Charge - DestinationUnited States</v>
      </c>
      <c r="C1498" s="24" t="s">
        <v>72</v>
      </c>
      <c r="D1498" s="24" t="s">
        <v>747</v>
      </c>
      <c r="E1498" s="1" t="s">
        <v>105</v>
      </c>
      <c r="F1498" s="12" t="s">
        <v>758</v>
      </c>
      <c r="G1498" s="13">
        <v>44866</v>
      </c>
      <c r="H1498" s="11" t="s">
        <v>187</v>
      </c>
      <c r="I1498" s="11" t="s">
        <v>278</v>
      </c>
      <c r="J1498" s="11" t="s">
        <v>278</v>
      </c>
      <c r="K1498" s="11" t="s">
        <v>19</v>
      </c>
      <c r="L1498" s="11" t="s">
        <v>19</v>
      </c>
      <c r="M1498" s="11" t="s">
        <v>19</v>
      </c>
      <c r="N1498" s="11" t="s">
        <v>19</v>
      </c>
      <c r="O1498" s="11" t="s">
        <v>330</v>
      </c>
      <c r="P1498" s="11" t="s">
        <v>331</v>
      </c>
      <c r="Q1498" s="11" t="s">
        <v>72</v>
      </c>
      <c r="R1498" s="11" t="s">
        <v>762</v>
      </c>
      <c r="S1498" s="20">
        <v>20</v>
      </c>
      <c r="T1498" s="11" t="s">
        <v>28</v>
      </c>
      <c r="U1498" s="11" t="s">
        <v>300</v>
      </c>
      <c r="V1498" s="11" t="s">
        <v>301</v>
      </c>
      <c r="W1498" s="11" t="s">
        <v>23</v>
      </c>
      <c r="X1498" s="11" t="s">
        <v>24</v>
      </c>
      <c r="Y1498">
        <v>535</v>
      </c>
      <c r="Z1498" t="e">
        <f t="shared" si="50"/>
        <v>#REF!</v>
      </c>
    </row>
    <row r="1499" spans="1:26" x14ac:dyDescent="0.35">
      <c r="A1499" s="24" t="str">
        <f>+IF(B1499&lt;&gt;'Terminal Handling Charge'!$B$3,"",IF(COUNTIF(B:B,B1499)&gt;0,COUNTIF(B$3:B1499,B1499),""))</f>
        <v/>
      </c>
      <c r="B1499" s="24" t="str">
        <f t="shared" si="49"/>
        <v>Terminal Handling Charge - DestinationUnited States</v>
      </c>
      <c r="C1499" s="24" t="s">
        <v>72</v>
      </c>
      <c r="D1499" s="24" t="s">
        <v>747</v>
      </c>
      <c r="E1499" s="1" t="s">
        <v>105</v>
      </c>
      <c r="F1499" s="12" t="s">
        <v>758</v>
      </c>
      <c r="G1499" s="13">
        <v>44866</v>
      </c>
      <c r="H1499" s="11" t="s">
        <v>187</v>
      </c>
      <c r="I1499" s="11" t="s">
        <v>278</v>
      </c>
      <c r="J1499" s="11" t="s">
        <v>278</v>
      </c>
      <c r="K1499" s="11" t="s">
        <v>19</v>
      </c>
      <c r="L1499" s="11" t="s">
        <v>19</v>
      </c>
      <c r="M1499" s="11" t="s">
        <v>19</v>
      </c>
      <c r="N1499" s="11" t="s">
        <v>19</v>
      </c>
      <c r="O1499" s="11" t="s">
        <v>330</v>
      </c>
      <c r="P1499" s="11" t="s">
        <v>331</v>
      </c>
      <c r="Q1499" s="11" t="s">
        <v>72</v>
      </c>
      <c r="R1499" s="11" t="s">
        <v>762</v>
      </c>
      <c r="S1499" s="20">
        <v>20</v>
      </c>
      <c r="T1499" s="11" t="s">
        <v>28</v>
      </c>
      <c r="U1499" s="11" t="s">
        <v>306</v>
      </c>
      <c r="V1499" s="11" t="s">
        <v>307</v>
      </c>
      <c r="W1499" s="11" t="s">
        <v>23</v>
      </c>
      <c r="X1499" s="11" t="s">
        <v>24</v>
      </c>
      <c r="Y1499">
        <v>535</v>
      </c>
      <c r="Z1499" t="e">
        <f t="shared" si="50"/>
        <v>#REF!</v>
      </c>
    </row>
    <row r="1500" spans="1:26" x14ac:dyDescent="0.35">
      <c r="A1500" s="24" t="str">
        <f>+IF(B1500&lt;&gt;'Terminal Handling Charge'!$B$3,"",IF(COUNTIF(B:B,B1500)&gt;0,COUNTIF(B$3:B1500,B1500),""))</f>
        <v/>
      </c>
      <c r="B1500" s="24" t="str">
        <f t="shared" si="49"/>
        <v>Terminal Handling Charge - DestinationUnited States</v>
      </c>
      <c r="C1500" s="24" t="s">
        <v>72</v>
      </c>
      <c r="D1500" s="24" t="s">
        <v>747</v>
      </c>
      <c r="E1500" s="1" t="s">
        <v>105</v>
      </c>
      <c r="F1500" s="12" t="s">
        <v>758</v>
      </c>
      <c r="G1500" s="13">
        <v>44866</v>
      </c>
      <c r="H1500" s="11" t="s">
        <v>187</v>
      </c>
      <c r="I1500" s="11" t="s">
        <v>278</v>
      </c>
      <c r="J1500" s="11" t="s">
        <v>278</v>
      </c>
      <c r="K1500" s="11" t="s">
        <v>19</v>
      </c>
      <c r="L1500" s="11" t="s">
        <v>19</v>
      </c>
      <c r="M1500" s="11" t="s">
        <v>19</v>
      </c>
      <c r="N1500" s="11" t="s">
        <v>19</v>
      </c>
      <c r="O1500" s="11" t="s">
        <v>330</v>
      </c>
      <c r="P1500" s="11" t="s">
        <v>331</v>
      </c>
      <c r="Q1500" s="11" t="s">
        <v>72</v>
      </c>
      <c r="R1500" s="11" t="s">
        <v>762</v>
      </c>
      <c r="S1500" s="20">
        <v>20</v>
      </c>
      <c r="T1500" s="11" t="s">
        <v>28</v>
      </c>
      <c r="U1500" s="11" t="s">
        <v>366</v>
      </c>
      <c r="V1500" s="11" t="s">
        <v>367</v>
      </c>
      <c r="W1500" s="11" t="s">
        <v>23</v>
      </c>
      <c r="X1500" s="11" t="s">
        <v>24</v>
      </c>
      <c r="Y1500">
        <v>535</v>
      </c>
      <c r="Z1500" t="e">
        <f t="shared" si="50"/>
        <v>#REF!</v>
      </c>
    </row>
    <row r="1501" spans="1:26" x14ac:dyDescent="0.35">
      <c r="A1501" s="24" t="str">
        <f>+IF(B1501&lt;&gt;'Terminal Handling Charge'!$B$3,"",IF(COUNTIF(B:B,B1501)&gt;0,COUNTIF(B$3:B1501,B1501),""))</f>
        <v/>
      </c>
      <c r="B1501" s="24" t="str">
        <f t="shared" si="49"/>
        <v>Terminal Handling Charge - DestinationUnited States</v>
      </c>
      <c r="C1501" s="24" t="s">
        <v>72</v>
      </c>
      <c r="D1501" s="24" t="s">
        <v>747</v>
      </c>
      <c r="E1501" s="1" t="s">
        <v>105</v>
      </c>
      <c r="F1501" s="12" t="s">
        <v>758</v>
      </c>
      <c r="G1501" s="13">
        <v>44866</v>
      </c>
      <c r="H1501" s="11" t="s">
        <v>187</v>
      </c>
      <c r="I1501" s="11" t="s">
        <v>278</v>
      </c>
      <c r="J1501" s="11" t="s">
        <v>278</v>
      </c>
      <c r="K1501" s="11" t="s">
        <v>19</v>
      </c>
      <c r="L1501" s="11" t="s">
        <v>19</v>
      </c>
      <c r="M1501" s="11" t="s">
        <v>19</v>
      </c>
      <c r="N1501" s="11" t="s">
        <v>19</v>
      </c>
      <c r="O1501" s="11" t="s">
        <v>330</v>
      </c>
      <c r="P1501" s="11" t="s">
        <v>331</v>
      </c>
      <c r="Q1501" s="11" t="s">
        <v>72</v>
      </c>
      <c r="R1501" s="11" t="s">
        <v>762</v>
      </c>
      <c r="S1501" s="20">
        <v>20</v>
      </c>
      <c r="T1501" s="11" t="s">
        <v>28</v>
      </c>
      <c r="U1501" s="11" t="s">
        <v>328</v>
      </c>
      <c r="V1501" s="11" t="s">
        <v>329</v>
      </c>
      <c r="W1501" s="11" t="s">
        <v>23</v>
      </c>
      <c r="X1501" s="11" t="s">
        <v>24</v>
      </c>
      <c r="Y1501">
        <v>535</v>
      </c>
      <c r="Z1501" t="e">
        <f t="shared" si="50"/>
        <v>#REF!</v>
      </c>
    </row>
    <row r="1502" spans="1:26" x14ac:dyDescent="0.35">
      <c r="A1502" s="24" t="str">
        <f>+IF(B1502&lt;&gt;'Terminal Handling Charge'!$B$3,"",IF(COUNTIF(B:B,B1502)&gt;0,COUNTIF(B$3:B1502,B1502),""))</f>
        <v/>
      </c>
      <c r="B1502" s="24" t="str">
        <f t="shared" si="49"/>
        <v>Terminal Handling Charge - DestinationUnited States</v>
      </c>
      <c r="C1502" s="24" t="s">
        <v>72</v>
      </c>
      <c r="D1502" s="24" t="s">
        <v>747</v>
      </c>
      <c r="E1502" s="1" t="s">
        <v>105</v>
      </c>
      <c r="F1502" s="12" t="s">
        <v>758</v>
      </c>
      <c r="G1502" s="13">
        <v>44866</v>
      </c>
      <c r="H1502" s="11" t="s">
        <v>187</v>
      </c>
      <c r="I1502" s="11" t="s">
        <v>278</v>
      </c>
      <c r="J1502" s="11" t="s">
        <v>278</v>
      </c>
      <c r="K1502" s="11" t="s">
        <v>19</v>
      </c>
      <c r="L1502" s="11" t="s">
        <v>19</v>
      </c>
      <c r="M1502" s="11" t="s">
        <v>19</v>
      </c>
      <c r="N1502" s="11" t="s">
        <v>19</v>
      </c>
      <c r="O1502" s="11" t="s">
        <v>330</v>
      </c>
      <c r="P1502" s="11" t="s">
        <v>331</v>
      </c>
      <c r="Q1502" s="11" t="s">
        <v>72</v>
      </c>
      <c r="R1502" s="11" t="s">
        <v>762</v>
      </c>
      <c r="S1502" s="20">
        <v>20</v>
      </c>
      <c r="T1502" s="11" t="s">
        <v>28</v>
      </c>
      <c r="U1502" s="11" t="s">
        <v>394</v>
      </c>
      <c r="V1502" s="11" t="s">
        <v>395</v>
      </c>
      <c r="W1502" s="11" t="s">
        <v>23</v>
      </c>
      <c r="X1502" s="11" t="s">
        <v>24</v>
      </c>
      <c r="Y1502">
        <v>535</v>
      </c>
      <c r="Z1502" t="e">
        <f t="shared" si="50"/>
        <v>#REF!</v>
      </c>
    </row>
    <row r="1503" spans="1:26" x14ac:dyDescent="0.35">
      <c r="A1503" s="24" t="str">
        <f>+IF(B1503&lt;&gt;'Terminal Handling Charge'!$B$3,"",IF(COUNTIF(B:B,B1503)&gt;0,COUNTIF(B$3:B1503,B1503),""))</f>
        <v/>
      </c>
      <c r="B1503" s="24" t="str">
        <f t="shared" si="49"/>
        <v>Terminal Handling Charge - DestinationUnited States</v>
      </c>
      <c r="C1503" s="24" t="s">
        <v>72</v>
      </c>
      <c r="D1503" s="24" t="s">
        <v>747</v>
      </c>
      <c r="E1503" s="1" t="s">
        <v>105</v>
      </c>
      <c r="F1503" s="12" t="s">
        <v>758</v>
      </c>
      <c r="G1503" s="13">
        <v>44866</v>
      </c>
      <c r="H1503" s="11" t="s">
        <v>187</v>
      </c>
      <c r="I1503" s="11" t="s">
        <v>278</v>
      </c>
      <c r="J1503" s="11" t="s">
        <v>278</v>
      </c>
      <c r="K1503" s="11" t="s">
        <v>19</v>
      </c>
      <c r="L1503" s="11" t="s">
        <v>19</v>
      </c>
      <c r="M1503" s="11" t="s">
        <v>19</v>
      </c>
      <c r="N1503" s="11" t="s">
        <v>19</v>
      </c>
      <c r="O1503" s="11" t="s">
        <v>330</v>
      </c>
      <c r="P1503" s="11" t="s">
        <v>331</v>
      </c>
      <c r="Q1503" s="11" t="s">
        <v>72</v>
      </c>
      <c r="R1503" s="11" t="s">
        <v>762</v>
      </c>
      <c r="S1503" s="20">
        <v>20</v>
      </c>
      <c r="T1503" s="11" t="s">
        <v>28</v>
      </c>
      <c r="U1503" s="11" t="s">
        <v>429</v>
      </c>
      <c r="V1503" s="11" t="s">
        <v>430</v>
      </c>
      <c r="W1503" s="11" t="s">
        <v>23</v>
      </c>
      <c r="X1503" s="11" t="s">
        <v>24</v>
      </c>
      <c r="Y1503">
        <v>535</v>
      </c>
      <c r="Z1503" t="e">
        <f t="shared" si="50"/>
        <v>#REF!</v>
      </c>
    </row>
    <row r="1504" spans="1:26" x14ac:dyDescent="0.35">
      <c r="A1504" s="24" t="str">
        <f>+IF(B1504&lt;&gt;'Terminal Handling Charge'!$B$3,"",IF(COUNTIF(B:B,B1504)&gt;0,COUNTIF(B$3:B1504,B1504),""))</f>
        <v/>
      </c>
      <c r="B1504" s="24" t="str">
        <f t="shared" si="49"/>
        <v>Terminal Handling Charge - DestinationUnited States</v>
      </c>
      <c r="C1504" s="24" t="s">
        <v>72</v>
      </c>
      <c r="D1504" s="24" t="s">
        <v>747</v>
      </c>
      <c r="E1504" s="1" t="s">
        <v>105</v>
      </c>
      <c r="F1504" s="12" t="s">
        <v>758</v>
      </c>
      <c r="G1504" s="13">
        <v>44866</v>
      </c>
      <c r="H1504" s="11" t="s">
        <v>187</v>
      </c>
      <c r="I1504" s="11" t="s">
        <v>278</v>
      </c>
      <c r="J1504" s="11" t="s">
        <v>278</v>
      </c>
      <c r="K1504" s="11" t="s">
        <v>19</v>
      </c>
      <c r="L1504" s="11" t="s">
        <v>19</v>
      </c>
      <c r="M1504" s="11" t="s">
        <v>19</v>
      </c>
      <c r="N1504" s="11" t="s">
        <v>19</v>
      </c>
      <c r="O1504" s="11" t="s">
        <v>330</v>
      </c>
      <c r="P1504" s="11" t="s">
        <v>331</v>
      </c>
      <c r="Q1504" s="11" t="s">
        <v>72</v>
      </c>
      <c r="R1504" s="11" t="s">
        <v>762</v>
      </c>
      <c r="S1504" s="20">
        <v>20</v>
      </c>
      <c r="T1504" s="11" t="s">
        <v>28</v>
      </c>
      <c r="U1504" s="11" t="s">
        <v>308</v>
      </c>
      <c r="V1504" s="11" t="s">
        <v>309</v>
      </c>
      <c r="W1504" s="11" t="s">
        <v>23</v>
      </c>
      <c r="X1504" s="11" t="s">
        <v>24</v>
      </c>
      <c r="Y1504">
        <v>535</v>
      </c>
      <c r="Z1504" t="e">
        <f t="shared" si="50"/>
        <v>#REF!</v>
      </c>
    </row>
    <row r="1505" spans="1:26" x14ac:dyDescent="0.35">
      <c r="A1505" s="24" t="str">
        <f>+IF(B1505&lt;&gt;'Terminal Handling Charge'!$B$3,"",IF(COUNTIF(B:B,B1505)&gt;0,COUNTIF(B$3:B1505,B1505),""))</f>
        <v/>
      </c>
      <c r="B1505" s="24" t="str">
        <f t="shared" si="49"/>
        <v>Terminal Handling Charge - DestinationUnited States</v>
      </c>
      <c r="C1505" s="24" t="s">
        <v>72</v>
      </c>
      <c r="D1505" s="24" t="s">
        <v>747</v>
      </c>
      <c r="E1505" s="1" t="s">
        <v>105</v>
      </c>
      <c r="F1505" s="12" t="s">
        <v>758</v>
      </c>
      <c r="G1505" s="13">
        <v>44866</v>
      </c>
      <c r="H1505" s="11" t="s">
        <v>187</v>
      </c>
      <c r="I1505" s="11" t="s">
        <v>278</v>
      </c>
      <c r="J1505" s="11" t="s">
        <v>278</v>
      </c>
      <c r="K1505" s="11" t="s">
        <v>19</v>
      </c>
      <c r="L1505" s="11" t="s">
        <v>19</v>
      </c>
      <c r="M1505" s="11" t="s">
        <v>19</v>
      </c>
      <c r="N1505" s="11" t="s">
        <v>19</v>
      </c>
      <c r="O1505" s="11" t="s">
        <v>330</v>
      </c>
      <c r="P1505" s="11" t="s">
        <v>331</v>
      </c>
      <c r="Q1505" s="11" t="s">
        <v>72</v>
      </c>
      <c r="R1505" s="11" t="s">
        <v>38</v>
      </c>
      <c r="S1505" s="20">
        <v>40</v>
      </c>
      <c r="T1505" s="11" t="s">
        <v>28</v>
      </c>
      <c r="U1505" s="11" t="s">
        <v>22</v>
      </c>
      <c r="V1505" s="11" t="s">
        <v>22</v>
      </c>
      <c r="W1505" s="11" t="s">
        <v>23</v>
      </c>
      <c r="X1505" s="11" t="s">
        <v>24</v>
      </c>
      <c r="Y1505">
        <v>705</v>
      </c>
      <c r="Z1505" t="e">
        <f t="shared" si="50"/>
        <v>#REF!</v>
      </c>
    </row>
    <row r="1506" spans="1:26" x14ac:dyDescent="0.35">
      <c r="A1506" s="24" t="str">
        <f>+IF(B1506&lt;&gt;'Terminal Handling Charge'!$B$3,"",IF(COUNTIF(B:B,B1506)&gt;0,COUNTIF(B$3:B1506,B1506),""))</f>
        <v/>
      </c>
      <c r="B1506" s="24" t="str">
        <f t="shared" si="49"/>
        <v>Terminal Handling Charge - DestinationUnited States</v>
      </c>
      <c r="C1506" s="24" t="s">
        <v>72</v>
      </c>
      <c r="D1506" s="24" t="s">
        <v>747</v>
      </c>
      <c r="E1506" s="1" t="s">
        <v>105</v>
      </c>
      <c r="F1506" s="12" t="s">
        <v>758</v>
      </c>
      <c r="G1506" s="13">
        <v>44866</v>
      </c>
      <c r="H1506" s="11" t="s">
        <v>187</v>
      </c>
      <c r="I1506" s="11" t="s">
        <v>278</v>
      </c>
      <c r="J1506" s="11" t="s">
        <v>278</v>
      </c>
      <c r="K1506" s="11" t="s">
        <v>19</v>
      </c>
      <c r="L1506" s="11" t="s">
        <v>19</v>
      </c>
      <c r="M1506" s="11" t="s">
        <v>19</v>
      </c>
      <c r="N1506" s="11" t="s">
        <v>19</v>
      </c>
      <c r="O1506" s="11" t="s">
        <v>296</v>
      </c>
      <c r="P1506" s="11" t="s">
        <v>297</v>
      </c>
      <c r="Q1506" s="11" t="s">
        <v>72</v>
      </c>
      <c r="R1506" s="11" t="s">
        <v>20</v>
      </c>
      <c r="S1506" s="20">
        <v>40</v>
      </c>
      <c r="T1506" s="11" t="s">
        <v>21</v>
      </c>
      <c r="U1506" s="11" t="s">
        <v>22</v>
      </c>
      <c r="V1506" s="11" t="s">
        <v>22</v>
      </c>
      <c r="W1506" s="11" t="s">
        <v>23</v>
      </c>
      <c r="X1506" s="11" t="s">
        <v>24</v>
      </c>
      <c r="Y1506">
        <v>675</v>
      </c>
      <c r="Z1506" t="e">
        <f t="shared" si="50"/>
        <v>#REF!</v>
      </c>
    </row>
    <row r="1507" spans="1:26" x14ac:dyDescent="0.35">
      <c r="A1507" s="24" t="str">
        <f>+IF(B1507&lt;&gt;'Terminal Handling Charge'!$B$3,"",IF(COUNTIF(B:B,B1507)&gt;0,COUNTIF(B$3:B1507,B1507),""))</f>
        <v/>
      </c>
      <c r="B1507" s="24" t="str">
        <f t="shared" si="49"/>
        <v>Terminal Handling Charge - DestinationUnited States</v>
      </c>
      <c r="C1507" s="24" t="s">
        <v>72</v>
      </c>
      <c r="D1507" s="24" t="s">
        <v>747</v>
      </c>
      <c r="E1507" s="1" t="s">
        <v>105</v>
      </c>
      <c r="F1507" s="12" t="s">
        <v>758</v>
      </c>
      <c r="G1507" s="13">
        <v>44866</v>
      </c>
      <c r="H1507" s="11" t="s">
        <v>187</v>
      </c>
      <c r="I1507" s="11" t="s">
        <v>278</v>
      </c>
      <c r="J1507" s="11" t="s">
        <v>278</v>
      </c>
      <c r="K1507" s="11" t="s">
        <v>19</v>
      </c>
      <c r="L1507" s="11" t="s">
        <v>19</v>
      </c>
      <c r="M1507" s="11" t="s">
        <v>19</v>
      </c>
      <c r="N1507" s="11" t="s">
        <v>19</v>
      </c>
      <c r="O1507" s="11" t="s">
        <v>296</v>
      </c>
      <c r="P1507" s="11" t="s">
        <v>297</v>
      </c>
      <c r="Q1507" s="11" t="s">
        <v>72</v>
      </c>
      <c r="R1507" s="11" t="s">
        <v>65</v>
      </c>
      <c r="S1507" s="20">
        <v>45</v>
      </c>
      <c r="T1507" s="11" t="s">
        <v>21</v>
      </c>
      <c r="U1507" s="11" t="s">
        <v>22</v>
      </c>
      <c r="V1507" s="11" t="s">
        <v>22</v>
      </c>
      <c r="W1507" s="11" t="s">
        <v>23</v>
      </c>
      <c r="X1507" s="11" t="s">
        <v>24</v>
      </c>
      <c r="Y1507">
        <v>675</v>
      </c>
      <c r="Z1507" t="e">
        <f t="shared" si="50"/>
        <v>#REF!</v>
      </c>
    </row>
    <row r="1508" spans="1:26" x14ac:dyDescent="0.35">
      <c r="A1508" s="24" t="str">
        <f>+IF(B1508&lt;&gt;'Terminal Handling Charge'!$B$3,"",IF(COUNTIF(B:B,B1508)&gt;0,COUNTIF(B$3:B1508,B1508),""))</f>
        <v/>
      </c>
      <c r="B1508" s="24" t="str">
        <f t="shared" si="49"/>
        <v>Terminal Handling Charge - DestinationUnited States</v>
      </c>
      <c r="C1508" s="24" t="s">
        <v>72</v>
      </c>
      <c r="D1508" s="24" t="s">
        <v>747</v>
      </c>
      <c r="E1508" s="1" t="s">
        <v>105</v>
      </c>
      <c r="F1508" s="12" t="s">
        <v>758</v>
      </c>
      <c r="G1508" s="13">
        <v>44866</v>
      </c>
      <c r="H1508" s="11" t="s">
        <v>187</v>
      </c>
      <c r="I1508" s="11" t="s">
        <v>278</v>
      </c>
      <c r="J1508" s="11" t="s">
        <v>278</v>
      </c>
      <c r="K1508" s="11" t="s">
        <v>19</v>
      </c>
      <c r="L1508" s="11" t="s">
        <v>19</v>
      </c>
      <c r="M1508" s="11" t="s">
        <v>19</v>
      </c>
      <c r="N1508" s="11" t="s">
        <v>19</v>
      </c>
      <c r="O1508" s="11" t="s">
        <v>296</v>
      </c>
      <c r="P1508" s="11" t="s">
        <v>297</v>
      </c>
      <c r="Q1508" s="11" t="s">
        <v>72</v>
      </c>
      <c r="R1508" s="11" t="s">
        <v>762</v>
      </c>
      <c r="S1508" s="20">
        <v>20</v>
      </c>
      <c r="T1508" s="11" t="s">
        <v>28</v>
      </c>
      <c r="U1508" s="11" t="s">
        <v>279</v>
      </c>
      <c r="V1508" s="11" t="s">
        <v>280</v>
      </c>
      <c r="W1508" s="11" t="s">
        <v>23</v>
      </c>
      <c r="X1508" s="11" t="s">
        <v>24</v>
      </c>
      <c r="Y1508">
        <v>535</v>
      </c>
      <c r="Z1508" t="e">
        <f t="shared" si="50"/>
        <v>#REF!</v>
      </c>
    </row>
    <row r="1509" spans="1:26" x14ac:dyDescent="0.35">
      <c r="A1509" s="24" t="str">
        <f>+IF(B1509&lt;&gt;'Terminal Handling Charge'!$B$3,"",IF(COUNTIF(B:B,B1509)&gt;0,COUNTIF(B$3:B1509,B1509),""))</f>
        <v/>
      </c>
      <c r="B1509" s="24" t="str">
        <f t="shared" si="49"/>
        <v>Terminal Handling Charge - DestinationUnited States</v>
      </c>
      <c r="C1509" s="24" t="s">
        <v>72</v>
      </c>
      <c r="D1509" s="24" t="s">
        <v>747</v>
      </c>
      <c r="E1509" s="1" t="s">
        <v>105</v>
      </c>
      <c r="F1509" s="12" t="s">
        <v>758</v>
      </c>
      <c r="G1509" s="13">
        <v>44866</v>
      </c>
      <c r="H1509" s="11" t="s">
        <v>187</v>
      </c>
      <c r="I1509" s="11" t="s">
        <v>278</v>
      </c>
      <c r="J1509" s="11" t="s">
        <v>278</v>
      </c>
      <c r="K1509" s="11" t="s">
        <v>19</v>
      </c>
      <c r="L1509" s="11" t="s">
        <v>19</v>
      </c>
      <c r="M1509" s="11" t="s">
        <v>19</v>
      </c>
      <c r="N1509" s="11" t="s">
        <v>19</v>
      </c>
      <c r="O1509" s="11" t="s">
        <v>296</v>
      </c>
      <c r="P1509" s="11" t="s">
        <v>297</v>
      </c>
      <c r="Q1509" s="11" t="s">
        <v>72</v>
      </c>
      <c r="R1509" s="11" t="s">
        <v>762</v>
      </c>
      <c r="S1509" s="20">
        <v>20</v>
      </c>
      <c r="T1509" s="11" t="s">
        <v>28</v>
      </c>
      <c r="U1509" s="11" t="s">
        <v>308</v>
      </c>
      <c r="V1509" s="11" t="s">
        <v>309</v>
      </c>
      <c r="W1509" s="11" t="s">
        <v>23</v>
      </c>
      <c r="X1509" s="11" t="s">
        <v>24</v>
      </c>
      <c r="Y1509">
        <v>535</v>
      </c>
      <c r="Z1509" t="e">
        <f t="shared" si="50"/>
        <v>#REF!</v>
      </c>
    </row>
    <row r="1510" spans="1:26" x14ac:dyDescent="0.35">
      <c r="A1510" s="24" t="str">
        <f>+IF(B1510&lt;&gt;'Terminal Handling Charge'!$B$3,"",IF(COUNTIF(B:B,B1510)&gt;0,COUNTIF(B$3:B1510,B1510),""))</f>
        <v/>
      </c>
      <c r="B1510" s="24" t="str">
        <f t="shared" si="49"/>
        <v>Terminal Handling Charge - DestinationUnited States</v>
      </c>
      <c r="C1510" s="24" t="s">
        <v>72</v>
      </c>
      <c r="D1510" s="24" t="s">
        <v>747</v>
      </c>
      <c r="E1510" s="1" t="s">
        <v>105</v>
      </c>
      <c r="F1510" s="12" t="s">
        <v>758</v>
      </c>
      <c r="G1510" s="13">
        <v>44866</v>
      </c>
      <c r="H1510" s="11" t="s">
        <v>187</v>
      </c>
      <c r="I1510" s="11" t="s">
        <v>278</v>
      </c>
      <c r="J1510" s="11" t="s">
        <v>278</v>
      </c>
      <c r="K1510" s="11" t="s">
        <v>19</v>
      </c>
      <c r="L1510" s="11" t="s">
        <v>19</v>
      </c>
      <c r="M1510" s="11" t="s">
        <v>19</v>
      </c>
      <c r="N1510" s="11" t="s">
        <v>19</v>
      </c>
      <c r="O1510" s="11" t="s">
        <v>296</v>
      </c>
      <c r="P1510" s="11" t="s">
        <v>297</v>
      </c>
      <c r="Q1510" s="11" t="s">
        <v>72</v>
      </c>
      <c r="R1510" s="11" t="s">
        <v>762</v>
      </c>
      <c r="S1510" s="20">
        <v>20</v>
      </c>
      <c r="T1510" s="11" t="s">
        <v>28</v>
      </c>
      <c r="U1510" s="11" t="s">
        <v>429</v>
      </c>
      <c r="V1510" s="11" t="s">
        <v>430</v>
      </c>
      <c r="W1510" s="11" t="s">
        <v>23</v>
      </c>
      <c r="X1510" s="11" t="s">
        <v>24</v>
      </c>
      <c r="Y1510">
        <v>535</v>
      </c>
      <c r="Z1510" t="e">
        <f t="shared" si="50"/>
        <v>#REF!</v>
      </c>
    </row>
    <row r="1511" spans="1:26" x14ac:dyDescent="0.35">
      <c r="A1511" s="24" t="str">
        <f>+IF(B1511&lt;&gt;'Terminal Handling Charge'!$B$3,"",IF(COUNTIF(B:B,B1511)&gt;0,COUNTIF(B$3:B1511,B1511),""))</f>
        <v/>
      </c>
      <c r="B1511" s="24" t="str">
        <f t="shared" si="49"/>
        <v>Terminal Handling Charge - DestinationUnited States</v>
      </c>
      <c r="C1511" s="24" t="s">
        <v>72</v>
      </c>
      <c r="D1511" s="24" t="s">
        <v>747</v>
      </c>
      <c r="E1511" s="1" t="s">
        <v>105</v>
      </c>
      <c r="F1511" s="12" t="s">
        <v>758</v>
      </c>
      <c r="G1511" s="13">
        <v>44866</v>
      </c>
      <c r="H1511" s="11" t="s">
        <v>187</v>
      </c>
      <c r="I1511" s="11" t="s">
        <v>278</v>
      </c>
      <c r="J1511" s="11" t="s">
        <v>278</v>
      </c>
      <c r="K1511" s="11" t="s">
        <v>19</v>
      </c>
      <c r="L1511" s="11" t="s">
        <v>19</v>
      </c>
      <c r="M1511" s="11" t="s">
        <v>19</v>
      </c>
      <c r="N1511" s="11" t="s">
        <v>19</v>
      </c>
      <c r="O1511" s="11" t="s">
        <v>296</v>
      </c>
      <c r="P1511" s="11" t="s">
        <v>297</v>
      </c>
      <c r="Q1511" s="11" t="s">
        <v>72</v>
      </c>
      <c r="R1511" s="11" t="s">
        <v>762</v>
      </c>
      <c r="S1511" s="20">
        <v>20</v>
      </c>
      <c r="T1511" s="11" t="s">
        <v>28</v>
      </c>
      <c r="U1511" s="11" t="s">
        <v>378</v>
      </c>
      <c r="V1511" s="11" t="s">
        <v>379</v>
      </c>
      <c r="W1511" s="11" t="s">
        <v>23</v>
      </c>
      <c r="X1511" s="11" t="s">
        <v>24</v>
      </c>
      <c r="Y1511">
        <v>535</v>
      </c>
      <c r="Z1511" t="e">
        <f t="shared" si="50"/>
        <v>#REF!</v>
      </c>
    </row>
    <row r="1512" spans="1:26" x14ac:dyDescent="0.35">
      <c r="A1512" s="24" t="str">
        <f>+IF(B1512&lt;&gt;'Terminal Handling Charge'!$B$3,"",IF(COUNTIF(B:B,B1512)&gt;0,COUNTIF(B$3:B1512,B1512),""))</f>
        <v/>
      </c>
      <c r="B1512" s="24" t="str">
        <f t="shared" si="49"/>
        <v>Terminal Handling Charge - DestinationUnited States</v>
      </c>
      <c r="C1512" s="24" t="s">
        <v>72</v>
      </c>
      <c r="D1512" s="24" t="s">
        <v>747</v>
      </c>
      <c r="E1512" s="1" t="s">
        <v>105</v>
      </c>
      <c r="F1512" s="12" t="s">
        <v>758</v>
      </c>
      <c r="G1512" s="13">
        <v>44866</v>
      </c>
      <c r="H1512" s="11" t="s">
        <v>187</v>
      </c>
      <c r="I1512" s="11" t="s">
        <v>278</v>
      </c>
      <c r="J1512" s="11" t="s">
        <v>278</v>
      </c>
      <c r="K1512" s="11" t="s">
        <v>19</v>
      </c>
      <c r="L1512" s="11" t="s">
        <v>19</v>
      </c>
      <c r="M1512" s="11" t="s">
        <v>19</v>
      </c>
      <c r="N1512" s="11" t="s">
        <v>19</v>
      </c>
      <c r="O1512" s="11" t="s">
        <v>296</v>
      </c>
      <c r="P1512" s="11" t="s">
        <v>297</v>
      </c>
      <c r="Q1512" s="11" t="s">
        <v>72</v>
      </c>
      <c r="R1512" s="11" t="s">
        <v>762</v>
      </c>
      <c r="S1512" s="20">
        <v>20</v>
      </c>
      <c r="T1512" s="11" t="s">
        <v>28</v>
      </c>
      <c r="U1512" s="11" t="s">
        <v>300</v>
      </c>
      <c r="V1512" s="11" t="s">
        <v>301</v>
      </c>
      <c r="W1512" s="11" t="s">
        <v>23</v>
      </c>
      <c r="X1512" s="11" t="s">
        <v>24</v>
      </c>
      <c r="Y1512">
        <v>535</v>
      </c>
      <c r="Z1512" t="e">
        <f t="shared" si="50"/>
        <v>#REF!</v>
      </c>
    </row>
    <row r="1513" spans="1:26" x14ac:dyDescent="0.35">
      <c r="A1513" s="24" t="str">
        <f>+IF(B1513&lt;&gt;'Terminal Handling Charge'!$B$3,"",IF(COUNTIF(B:B,B1513)&gt;0,COUNTIF(B$3:B1513,B1513),""))</f>
        <v/>
      </c>
      <c r="B1513" s="24" t="str">
        <f t="shared" si="49"/>
        <v>Terminal Handling Charge - DestinationUnited States</v>
      </c>
      <c r="C1513" s="24" t="s">
        <v>72</v>
      </c>
      <c r="D1513" s="24" t="s">
        <v>747</v>
      </c>
      <c r="E1513" s="1" t="s">
        <v>105</v>
      </c>
      <c r="F1513" s="12" t="s">
        <v>758</v>
      </c>
      <c r="G1513" s="13">
        <v>44866</v>
      </c>
      <c r="H1513" s="11" t="s">
        <v>187</v>
      </c>
      <c r="I1513" s="11" t="s">
        <v>278</v>
      </c>
      <c r="J1513" s="11" t="s">
        <v>278</v>
      </c>
      <c r="K1513" s="11" t="s">
        <v>19</v>
      </c>
      <c r="L1513" s="11" t="s">
        <v>19</v>
      </c>
      <c r="M1513" s="11" t="s">
        <v>19</v>
      </c>
      <c r="N1513" s="11" t="s">
        <v>19</v>
      </c>
      <c r="O1513" s="11" t="s">
        <v>296</v>
      </c>
      <c r="P1513" s="11" t="s">
        <v>297</v>
      </c>
      <c r="Q1513" s="11" t="s">
        <v>72</v>
      </c>
      <c r="R1513" s="11" t="s">
        <v>762</v>
      </c>
      <c r="S1513" s="20">
        <v>20</v>
      </c>
      <c r="T1513" s="11" t="s">
        <v>28</v>
      </c>
      <c r="U1513" s="11" t="s">
        <v>328</v>
      </c>
      <c r="V1513" s="11" t="s">
        <v>329</v>
      </c>
      <c r="W1513" s="11" t="s">
        <v>23</v>
      </c>
      <c r="X1513" s="11" t="s">
        <v>24</v>
      </c>
      <c r="Y1513">
        <v>535</v>
      </c>
      <c r="Z1513" t="e">
        <f t="shared" si="50"/>
        <v>#REF!</v>
      </c>
    </row>
    <row r="1514" spans="1:26" x14ac:dyDescent="0.35">
      <c r="A1514" s="24" t="str">
        <f>+IF(B1514&lt;&gt;'Terminal Handling Charge'!$B$3,"",IF(COUNTIF(B:B,B1514)&gt;0,COUNTIF(B$3:B1514,B1514),""))</f>
        <v/>
      </c>
      <c r="B1514" s="24" t="str">
        <f t="shared" si="49"/>
        <v>Terminal Handling Charge - DestinationUnited States</v>
      </c>
      <c r="C1514" s="24" t="s">
        <v>72</v>
      </c>
      <c r="D1514" s="24" t="s">
        <v>747</v>
      </c>
      <c r="E1514" s="1" t="s">
        <v>105</v>
      </c>
      <c r="F1514" s="12" t="s">
        <v>758</v>
      </c>
      <c r="G1514" s="13">
        <v>44866</v>
      </c>
      <c r="H1514" s="11" t="s">
        <v>187</v>
      </c>
      <c r="I1514" s="11" t="s">
        <v>278</v>
      </c>
      <c r="J1514" s="11" t="s">
        <v>278</v>
      </c>
      <c r="K1514" s="11" t="s">
        <v>19</v>
      </c>
      <c r="L1514" s="11" t="s">
        <v>19</v>
      </c>
      <c r="M1514" s="11" t="s">
        <v>19</v>
      </c>
      <c r="N1514" s="11" t="s">
        <v>19</v>
      </c>
      <c r="O1514" s="11" t="s">
        <v>296</v>
      </c>
      <c r="P1514" s="11" t="s">
        <v>297</v>
      </c>
      <c r="Q1514" s="11" t="s">
        <v>72</v>
      </c>
      <c r="R1514" s="11" t="s">
        <v>762</v>
      </c>
      <c r="S1514" s="20">
        <v>20</v>
      </c>
      <c r="T1514" s="11" t="s">
        <v>28</v>
      </c>
      <c r="U1514" s="11" t="s">
        <v>394</v>
      </c>
      <c r="V1514" s="11" t="s">
        <v>395</v>
      </c>
      <c r="W1514" s="11" t="s">
        <v>23</v>
      </c>
      <c r="X1514" s="11" t="s">
        <v>24</v>
      </c>
      <c r="Y1514">
        <v>535</v>
      </c>
      <c r="Z1514" t="e">
        <f t="shared" si="50"/>
        <v>#REF!</v>
      </c>
    </row>
    <row r="1515" spans="1:26" x14ac:dyDescent="0.35">
      <c r="A1515" s="24" t="str">
        <f>+IF(B1515&lt;&gt;'Terminal Handling Charge'!$B$3,"",IF(COUNTIF(B:B,B1515)&gt;0,COUNTIF(B$3:B1515,B1515),""))</f>
        <v/>
      </c>
      <c r="B1515" s="24" t="str">
        <f t="shared" si="49"/>
        <v>Terminal Handling Charge - DestinationUnited States</v>
      </c>
      <c r="C1515" s="24" t="s">
        <v>72</v>
      </c>
      <c r="D1515" s="24" t="s">
        <v>747</v>
      </c>
      <c r="E1515" s="1" t="s">
        <v>105</v>
      </c>
      <c r="F1515" s="12" t="s">
        <v>758</v>
      </c>
      <c r="G1515" s="13">
        <v>44866</v>
      </c>
      <c r="H1515" s="11" t="s">
        <v>187</v>
      </c>
      <c r="I1515" s="11" t="s">
        <v>278</v>
      </c>
      <c r="J1515" s="11" t="s">
        <v>278</v>
      </c>
      <c r="K1515" s="11" t="s">
        <v>19</v>
      </c>
      <c r="L1515" s="11" t="s">
        <v>19</v>
      </c>
      <c r="M1515" s="11" t="s">
        <v>19</v>
      </c>
      <c r="N1515" s="11" t="s">
        <v>19</v>
      </c>
      <c r="O1515" s="11" t="s">
        <v>296</v>
      </c>
      <c r="P1515" s="11" t="s">
        <v>297</v>
      </c>
      <c r="Q1515" s="11" t="s">
        <v>72</v>
      </c>
      <c r="R1515" s="11" t="s">
        <v>762</v>
      </c>
      <c r="S1515" s="20">
        <v>20</v>
      </c>
      <c r="T1515" s="11" t="s">
        <v>28</v>
      </c>
      <c r="U1515" s="11" t="s">
        <v>366</v>
      </c>
      <c r="V1515" s="11" t="s">
        <v>367</v>
      </c>
      <c r="W1515" s="11" t="s">
        <v>23</v>
      </c>
      <c r="X1515" s="11" t="s">
        <v>24</v>
      </c>
      <c r="Y1515">
        <v>535</v>
      </c>
      <c r="Z1515" t="e">
        <f t="shared" si="50"/>
        <v>#REF!</v>
      </c>
    </row>
    <row r="1516" spans="1:26" x14ac:dyDescent="0.35">
      <c r="A1516" s="24" t="str">
        <f>+IF(B1516&lt;&gt;'Terminal Handling Charge'!$B$3,"",IF(COUNTIF(B:B,B1516)&gt;0,COUNTIF(B$3:B1516,B1516),""))</f>
        <v/>
      </c>
      <c r="B1516" s="24" t="str">
        <f t="shared" si="49"/>
        <v>Terminal Handling Charge - DestinationUnited States</v>
      </c>
      <c r="C1516" s="24" t="s">
        <v>72</v>
      </c>
      <c r="D1516" s="24" t="s">
        <v>747</v>
      </c>
      <c r="E1516" s="1" t="s">
        <v>105</v>
      </c>
      <c r="F1516" s="12" t="s">
        <v>758</v>
      </c>
      <c r="G1516" s="13">
        <v>44866</v>
      </c>
      <c r="H1516" s="11" t="s">
        <v>187</v>
      </c>
      <c r="I1516" s="11" t="s">
        <v>278</v>
      </c>
      <c r="J1516" s="11" t="s">
        <v>278</v>
      </c>
      <c r="K1516" s="11" t="s">
        <v>19</v>
      </c>
      <c r="L1516" s="11" t="s">
        <v>19</v>
      </c>
      <c r="M1516" s="11" t="s">
        <v>19</v>
      </c>
      <c r="N1516" s="11" t="s">
        <v>19</v>
      </c>
      <c r="O1516" s="11" t="s">
        <v>296</v>
      </c>
      <c r="P1516" s="11" t="s">
        <v>297</v>
      </c>
      <c r="Q1516" s="11" t="s">
        <v>72</v>
      </c>
      <c r="R1516" s="11" t="s">
        <v>762</v>
      </c>
      <c r="S1516" s="20">
        <v>20</v>
      </c>
      <c r="T1516" s="11" t="s">
        <v>28</v>
      </c>
      <c r="U1516" s="11" t="s">
        <v>306</v>
      </c>
      <c r="V1516" s="11" t="s">
        <v>307</v>
      </c>
      <c r="W1516" s="11" t="s">
        <v>23</v>
      </c>
      <c r="X1516" s="11" t="s">
        <v>24</v>
      </c>
      <c r="Y1516">
        <v>535</v>
      </c>
      <c r="Z1516" t="e">
        <f t="shared" si="50"/>
        <v>#REF!</v>
      </c>
    </row>
    <row r="1517" spans="1:26" x14ac:dyDescent="0.35">
      <c r="A1517" s="24" t="str">
        <f>+IF(B1517&lt;&gt;'Terminal Handling Charge'!$B$3,"",IF(COUNTIF(B:B,B1517)&gt;0,COUNTIF(B$3:B1517,B1517),""))</f>
        <v/>
      </c>
      <c r="B1517" s="24" t="str">
        <f t="shared" si="49"/>
        <v>Terminal Handling Charge - DestinationUnited States</v>
      </c>
      <c r="C1517" s="24" t="s">
        <v>72</v>
      </c>
      <c r="D1517" s="24" t="s">
        <v>747</v>
      </c>
      <c r="E1517" s="1" t="s">
        <v>105</v>
      </c>
      <c r="F1517" s="12" t="s">
        <v>758</v>
      </c>
      <c r="G1517" s="13">
        <v>44866</v>
      </c>
      <c r="H1517" s="11" t="s">
        <v>187</v>
      </c>
      <c r="I1517" s="11" t="s">
        <v>278</v>
      </c>
      <c r="J1517" s="11" t="s">
        <v>278</v>
      </c>
      <c r="K1517" s="11" t="s">
        <v>19</v>
      </c>
      <c r="L1517" s="11" t="s">
        <v>19</v>
      </c>
      <c r="M1517" s="11" t="s">
        <v>19</v>
      </c>
      <c r="N1517" s="11" t="s">
        <v>19</v>
      </c>
      <c r="O1517" s="11" t="s">
        <v>296</v>
      </c>
      <c r="P1517" s="11" t="s">
        <v>297</v>
      </c>
      <c r="Q1517" s="11" t="s">
        <v>72</v>
      </c>
      <c r="R1517" s="11" t="s">
        <v>762</v>
      </c>
      <c r="S1517" s="20">
        <v>20</v>
      </c>
      <c r="T1517" s="11" t="s">
        <v>28</v>
      </c>
      <c r="U1517" s="11" t="s">
        <v>332</v>
      </c>
      <c r="V1517" s="11" t="s">
        <v>333</v>
      </c>
      <c r="W1517" s="11" t="s">
        <v>23</v>
      </c>
      <c r="X1517" s="11" t="s">
        <v>24</v>
      </c>
      <c r="Y1517">
        <v>535</v>
      </c>
      <c r="Z1517" t="e">
        <f t="shared" si="50"/>
        <v>#REF!</v>
      </c>
    </row>
    <row r="1518" spans="1:26" x14ac:dyDescent="0.35">
      <c r="A1518" s="24" t="str">
        <f>+IF(B1518&lt;&gt;'Terminal Handling Charge'!$B$3,"",IF(COUNTIF(B:B,B1518)&gt;0,COUNTIF(B$3:B1518,B1518),""))</f>
        <v/>
      </c>
      <c r="B1518" s="24" t="str">
        <f t="shared" si="49"/>
        <v>Terminal Handling Charge - DestinationUnited States</v>
      </c>
      <c r="C1518" s="24" t="s">
        <v>72</v>
      </c>
      <c r="D1518" s="24" t="s">
        <v>747</v>
      </c>
      <c r="E1518" s="1" t="s">
        <v>105</v>
      </c>
      <c r="F1518" s="12" t="s">
        <v>758</v>
      </c>
      <c r="G1518" s="13">
        <v>44866</v>
      </c>
      <c r="H1518" s="11" t="s">
        <v>187</v>
      </c>
      <c r="I1518" s="11" t="s">
        <v>278</v>
      </c>
      <c r="J1518" s="11" t="s">
        <v>278</v>
      </c>
      <c r="K1518" s="11" t="s">
        <v>19</v>
      </c>
      <c r="L1518" s="11" t="s">
        <v>19</v>
      </c>
      <c r="M1518" s="11" t="s">
        <v>19</v>
      </c>
      <c r="N1518" s="11" t="s">
        <v>19</v>
      </c>
      <c r="O1518" s="11" t="s">
        <v>296</v>
      </c>
      <c r="P1518" s="11" t="s">
        <v>297</v>
      </c>
      <c r="Q1518" s="11" t="s">
        <v>72</v>
      </c>
      <c r="R1518" s="11" t="s">
        <v>38</v>
      </c>
      <c r="S1518" s="20">
        <v>40</v>
      </c>
      <c r="T1518" s="11" t="s">
        <v>28</v>
      </c>
      <c r="U1518" s="11" t="s">
        <v>22</v>
      </c>
      <c r="V1518" s="11" t="s">
        <v>22</v>
      </c>
      <c r="W1518" s="11" t="s">
        <v>23</v>
      </c>
      <c r="X1518" s="11" t="s">
        <v>24</v>
      </c>
      <c r="Y1518">
        <v>705</v>
      </c>
      <c r="Z1518" t="e">
        <f t="shared" si="50"/>
        <v>#REF!</v>
      </c>
    </row>
    <row r="1519" spans="1:26" x14ac:dyDescent="0.35">
      <c r="A1519" s="24" t="str">
        <f>+IF(B1519&lt;&gt;'Terminal Handling Charge'!$B$3,"",IF(COUNTIF(B:B,B1519)&gt;0,COUNTIF(B$3:B1519,B1519),""))</f>
        <v/>
      </c>
      <c r="B1519" s="24" t="str">
        <f t="shared" si="49"/>
        <v>Terminal Handling Charge - DestinationUnited States</v>
      </c>
      <c r="C1519" s="24" t="s">
        <v>72</v>
      </c>
      <c r="D1519" s="24" t="s">
        <v>747</v>
      </c>
      <c r="E1519" s="1" t="s">
        <v>105</v>
      </c>
      <c r="F1519" s="12" t="s">
        <v>758</v>
      </c>
      <c r="G1519" s="13">
        <v>44866</v>
      </c>
      <c r="H1519" s="11" t="s">
        <v>187</v>
      </c>
      <c r="I1519" s="11" t="s">
        <v>278</v>
      </c>
      <c r="J1519" s="11" t="s">
        <v>278</v>
      </c>
      <c r="K1519" s="11" t="s">
        <v>19</v>
      </c>
      <c r="L1519" s="11" t="s">
        <v>19</v>
      </c>
      <c r="M1519" s="11" t="s">
        <v>19</v>
      </c>
      <c r="N1519" s="11" t="s">
        <v>19</v>
      </c>
      <c r="O1519" s="11" t="s">
        <v>302</v>
      </c>
      <c r="P1519" s="11" t="s">
        <v>303</v>
      </c>
      <c r="Q1519" s="11" t="s">
        <v>72</v>
      </c>
      <c r="R1519" s="11" t="s">
        <v>20</v>
      </c>
      <c r="S1519" s="20">
        <v>40</v>
      </c>
      <c r="T1519" s="11" t="s">
        <v>21</v>
      </c>
      <c r="U1519" s="11" t="s">
        <v>22</v>
      </c>
      <c r="V1519" s="11" t="s">
        <v>22</v>
      </c>
      <c r="W1519" s="11" t="s">
        <v>23</v>
      </c>
      <c r="X1519" s="11" t="s">
        <v>24</v>
      </c>
      <c r="Y1519">
        <v>675</v>
      </c>
      <c r="Z1519" t="e">
        <f t="shared" si="50"/>
        <v>#REF!</v>
      </c>
    </row>
    <row r="1520" spans="1:26" x14ac:dyDescent="0.35">
      <c r="A1520" s="24" t="str">
        <f>+IF(B1520&lt;&gt;'Terminal Handling Charge'!$B$3,"",IF(COUNTIF(B:B,B1520)&gt;0,COUNTIF(B$3:B1520,B1520),""))</f>
        <v/>
      </c>
      <c r="B1520" s="24" t="str">
        <f t="shared" si="49"/>
        <v>Terminal Handling Charge - DestinationUnited States</v>
      </c>
      <c r="C1520" s="24" t="s">
        <v>72</v>
      </c>
      <c r="D1520" s="24" t="s">
        <v>747</v>
      </c>
      <c r="E1520" s="1" t="s">
        <v>105</v>
      </c>
      <c r="F1520" s="12" t="s">
        <v>758</v>
      </c>
      <c r="G1520" s="13">
        <v>44866</v>
      </c>
      <c r="H1520" s="11" t="s">
        <v>187</v>
      </c>
      <c r="I1520" s="11" t="s">
        <v>278</v>
      </c>
      <c r="J1520" s="11" t="s">
        <v>278</v>
      </c>
      <c r="K1520" s="11" t="s">
        <v>19</v>
      </c>
      <c r="L1520" s="11" t="s">
        <v>19</v>
      </c>
      <c r="M1520" s="11" t="s">
        <v>19</v>
      </c>
      <c r="N1520" s="11" t="s">
        <v>19</v>
      </c>
      <c r="O1520" s="11" t="s">
        <v>302</v>
      </c>
      <c r="P1520" s="11" t="s">
        <v>303</v>
      </c>
      <c r="Q1520" s="11" t="s">
        <v>72</v>
      </c>
      <c r="R1520" s="11" t="s">
        <v>65</v>
      </c>
      <c r="S1520" s="20">
        <v>45</v>
      </c>
      <c r="T1520" s="11" t="s">
        <v>21</v>
      </c>
      <c r="U1520" s="11" t="s">
        <v>22</v>
      </c>
      <c r="V1520" s="11" t="s">
        <v>22</v>
      </c>
      <c r="W1520" s="11" t="s">
        <v>23</v>
      </c>
      <c r="X1520" s="11" t="s">
        <v>24</v>
      </c>
      <c r="Y1520">
        <v>675</v>
      </c>
      <c r="Z1520" t="e">
        <f t="shared" si="50"/>
        <v>#REF!</v>
      </c>
    </row>
    <row r="1521" spans="1:26" x14ac:dyDescent="0.35">
      <c r="A1521" s="24" t="str">
        <f>+IF(B1521&lt;&gt;'Terminal Handling Charge'!$B$3,"",IF(COUNTIF(B:B,B1521)&gt;0,COUNTIF(B$3:B1521,B1521),""))</f>
        <v/>
      </c>
      <c r="B1521" s="24" t="str">
        <f t="shared" si="49"/>
        <v>Terminal Handling Charge - DestinationUnited States</v>
      </c>
      <c r="C1521" s="24" t="s">
        <v>72</v>
      </c>
      <c r="D1521" s="24" t="s">
        <v>747</v>
      </c>
      <c r="E1521" s="1" t="s">
        <v>105</v>
      </c>
      <c r="F1521" s="12" t="s">
        <v>758</v>
      </c>
      <c r="G1521" s="13">
        <v>44866</v>
      </c>
      <c r="H1521" s="11" t="s">
        <v>187</v>
      </c>
      <c r="I1521" s="11" t="s">
        <v>278</v>
      </c>
      <c r="J1521" s="11" t="s">
        <v>278</v>
      </c>
      <c r="K1521" s="11" t="s">
        <v>19</v>
      </c>
      <c r="L1521" s="11" t="s">
        <v>19</v>
      </c>
      <c r="M1521" s="11" t="s">
        <v>19</v>
      </c>
      <c r="N1521" s="11" t="s">
        <v>19</v>
      </c>
      <c r="O1521" s="11" t="s">
        <v>302</v>
      </c>
      <c r="P1521" s="11" t="s">
        <v>303</v>
      </c>
      <c r="Q1521" s="11" t="s">
        <v>72</v>
      </c>
      <c r="R1521" s="11" t="s">
        <v>762</v>
      </c>
      <c r="S1521" s="20">
        <v>20</v>
      </c>
      <c r="T1521" s="11" t="s">
        <v>28</v>
      </c>
      <c r="U1521" s="11" t="s">
        <v>366</v>
      </c>
      <c r="V1521" s="11" t="s">
        <v>367</v>
      </c>
      <c r="W1521" s="11" t="s">
        <v>23</v>
      </c>
      <c r="X1521" s="11" t="s">
        <v>24</v>
      </c>
      <c r="Y1521">
        <v>535</v>
      </c>
      <c r="Z1521" t="e">
        <f t="shared" si="50"/>
        <v>#REF!</v>
      </c>
    </row>
    <row r="1522" spans="1:26" x14ac:dyDescent="0.35">
      <c r="A1522" s="24" t="str">
        <f>+IF(B1522&lt;&gt;'Terminal Handling Charge'!$B$3,"",IF(COUNTIF(B:B,B1522)&gt;0,COUNTIF(B$3:B1522,B1522),""))</f>
        <v/>
      </c>
      <c r="B1522" s="24" t="str">
        <f t="shared" si="49"/>
        <v>Terminal Handling Charge - DestinationUnited States</v>
      </c>
      <c r="C1522" s="24" t="s">
        <v>72</v>
      </c>
      <c r="D1522" s="24" t="s">
        <v>747</v>
      </c>
      <c r="E1522" s="1" t="s">
        <v>105</v>
      </c>
      <c r="F1522" s="12" t="s">
        <v>758</v>
      </c>
      <c r="G1522" s="13">
        <v>44866</v>
      </c>
      <c r="H1522" s="11" t="s">
        <v>187</v>
      </c>
      <c r="I1522" s="11" t="s">
        <v>278</v>
      </c>
      <c r="J1522" s="11" t="s">
        <v>278</v>
      </c>
      <c r="K1522" s="11" t="s">
        <v>19</v>
      </c>
      <c r="L1522" s="11" t="s">
        <v>19</v>
      </c>
      <c r="M1522" s="11" t="s">
        <v>19</v>
      </c>
      <c r="N1522" s="11" t="s">
        <v>19</v>
      </c>
      <c r="O1522" s="11" t="s">
        <v>302</v>
      </c>
      <c r="P1522" s="11" t="s">
        <v>303</v>
      </c>
      <c r="Q1522" s="11" t="s">
        <v>72</v>
      </c>
      <c r="R1522" s="11" t="s">
        <v>762</v>
      </c>
      <c r="S1522" s="20">
        <v>20</v>
      </c>
      <c r="T1522" s="11" t="s">
        <v>28</v>
      </c>
      <c r="U1522" s="11" t="s">
        <v>429</v>
      </c>
      <c r="V1522" s="11" t="s">
        <v>430</v>
      </c>
      <c r="W1522" s="11" t="s">
        <v>23</v>
      </c>
      <c r="X1522" s="11" t="s">
        <v>24</v>
      </c>
      <c r="Y1522">
        <v>535</v>
      </c>
      <c r="Z1522" t="e">
        <f t="shared" si="50"/>
        <v>#REF!</v>
      </c>
    </row>
    <row r="1523" spans="1:26" x14ac:dyDescent="0.35">
      <c r="A1523" s="24" t="str">
        <f>+IF(B1523&lt;&gt;'Terminal Handling Charge'!$B$3,"",IF(COUNTIF(B:B,B1523)&gt;0,COUNTIF(B$3:B1523,B1523),""))</f>
        <v/>
      </c>
      <c r="B1523" s="24" t="str">
        <f t="shared" si="49"/>
        <v>Terminal Handling Charge - DestinationUnited States</v>
      </c>
      <c r="C1523" s="24" t="s">
        <v>72</v>
      </c>
      <c r="D1523" s="24" t="s">
        <v>747</v>
      </c>
      <c r="E1523" s="1" t="s">
        <v>105</v>
      </c>
      <c r="F1523" s="12" t="s">
        <v>758</v>
      </c>
      <c r="G1523" s="13">
        <v>44866</v>
      </c>
      <c r="H1523" s="11" t="s">
        <v>187</v>
      </c>
      <c r="I1523" s="11" t="s">
        <v>278</v>
      </c>
      <c r="J1523" s="11" t="s">
        <v>278</v>
      </c>
      <c r="K1523" s="11" t="s">
        <v>19</v>
      </c>
      <c r="L1523" s="11" t="s">
        <v>19</v>
      </c>
      <c r="M1523" s="11" t="s">
        <v>19</v>
      </c>
      <c r="N1523" s="11" t="s">
        <v>19</v>
      </c>
      <c r="O1523" s="11" t="s">
        <v>302</v>
      </c>
      <c r="P1523" s="11" t="s">
        <v>303</v>
      </c>
      <c r="Q1523" s="11" t="s">
        <v>72</v>
      </c>
      <c r="R1523" s="11" t="s">
        <v>762</v>
      </c>
      <c r="S1523" s="20">
        <v>20</v>
      </c>
      <c r="T1523" s="11" t="s">
        <v>28</v>
      </c>
      <c r="U1523" s="11" t="s">
        <v>300</v>
      </c>
      <c r="V1523" s="11" t="s">
        <v>301</v>
      </c>
      <c r="W1523" s="11" t="s">
        <v>23</v>
      </c>
      <c r="X1523" s="11" t="s">
        <v>24</v>
      </c>
      <c r="Y1523">
        <v>535</v>
      </c>
      <c r="Z1523" t="e">
        <f t="shared" si="50"/>
        <v>#REF!</v>
      </c>
    </row>
    <row r="1524" spans="1:26" x14ac:dyDescent="0.35">
      <c r="A1524" s="24" t="str">
        <f>+IF(B1524&lt;&gt;'Terminal Handling Charge'!$B$3,"",IF(COUNTIF(B:B,B1524)&gt;0,COUNTIF(B$3:B1524,B1524),""))</f>
        <v/>
      </c>
      <c r="B1524" s="24" t="str">
        <f t="shared" si="49"/>
        <v>Terminal Handling Charge - DestinationUnited States</v>
      </c>
      <c r="C1524" s="24" t="s">
        <v>72</v>
      </c>
      <c r="D1524" s="24" t="s">
        <v>747</v>
      </c>
      <c r="E1524" s="1" t="s">
        <v>105</v>
      </c>
      <c r="F1524" s="12" t="s">
        <v>758</v>
      </c>
      <c r="G1524" s="13">
        <v>44866</v>
      </c>
      <c r="H1524" s="11" t="s">
        <v>187</v>
      </c>
      <c r="I1524" s="11" t="s">
        <v>278</v>
      </c>
      <c r="J1524" s="11" t="s">
        <v>278</v>
      </c>
      <c r="K1524" s="11" t="s">
        <v>19</v>
      </c>
      <c r="L1524" s="11" t="s">
        <v>19</v>
      </c>
      <c r="M1524" s="11" t="s">
        <v>19</v>
      </c>
      <c r="N1524" s="11" t="s">
        <v>19</v>
      </c>
      <c r="O1524" s="11" t="s">
        <v>302</v>
      </c>
      <c r="P1524" s="11" t="s">
        <v>303</v>
      </c>
      <c r="Q1524" s="11" t="s">
        <v>72</v>
      </c>
      <c r="R1524" s="11" t="s">
        <v>762</v>
      </c>
      <c r="S1524" s="20">
        <v>20</v>
      </c>
      <c r="T1524" s="11" t="s">
        <v>28</v>
      </c>
      <c r="U1524" s="11" t="s">
        <v>378</v>
      </c>
      <c r="V1524" s="11" t="s">
        <v>379</v>
      </c>
      <c r="W1524" s="11" t="s">
        <v>23</v>
      </c>
      <c r="X1524" s="11" t="s">
        <v>24</v>
      </c>
      <c r="Y1524">
        <v>535</v>
      </c>
      <c r="Z1524" t="e">
        <f t="shared" si="50"/>
        <v>#REF!</v>
      </c>
    </row>
    <row r="1525" spans="1:26" x14ac:dyDescent="0.35">
      <c r="A1525" s="24" t="str">
        <f>+IF(B1525&lt;&gt;'Terminal Handling Charge'!$B$3,"",IF(COUNTIF(B:B,B1525)&gt;0,COUNTIF(B$3:B1525,B1525),""))</f>
        <v/>
      </c>
      <c r="B1525" s="24" t="str">
        <f t="shared" si="49"/>
        <v>Terminal Handling Charge - DestinationUnited States</v>
      </c>
      <c r="C1525" s="24" t="s">
        <v>72</v>
      </c>
      <c r="D1525" s="24" t="s">
        <v>747</v>
      </c>
      <c r="E1525" s="1" t="s">
        <v>105</v>
      </c>
      <c r="F1525" s="12" t="s">
        <v>758</v>
      </c>
      <c r="G1525" s="13">
        <v>44866</v>
      </c>
      <c r="H1525" s="11" t="s">
        <v>187</v>
      </c>
      <c r="I1525" s="11" t="s">
        <v>278</v>
      </c>
      <c r="J1525" s="11" t="s">
        <v>278</v>
      </c>
      <c r="K1525" s="11" t="s">
        <v>19</v>
      </c>
      <c r="L1525" s="11" t="s">
        <v>19</v>
      </c>
      <c r="M1525" s="11" t="s">
        <v>19</v>
      </c>
      <c r="N1525" s="11" t="s">
        <v>19</v>
      </c>
      <c r="O1525" s="11" t="s">
        <v>302</v>
      </c>
      <c r="P1525" s="11" t="s">
        <v>303</v>
      </c>
      <c r="Q1525" s="11" t="s">
        <v>72</v>
      </c>
      <c r="R1525" s="11" t="s">
        <v>762</v>
      </c>
      <c r="S1525" s="20">
        <v>20</v>
      </c>
      <c r="T1525" s="11" t="s">
        <v>28</v>
      </c>
      <c r="U1525" s="11" t="s">
        <v>394</v>
      </c>
      <c r="V1525" s="11" t="s">
        <v>395</v>
      </c>
      <c r="W1525" s="11" t="s">
        <v>23</v>
      </c>
      <c r="X1525" s="11" t="s">
        <v>24</v>
      </c>
      <c r="Y1525">
        <v>535</v>
      </c>
      <c r="Z1525" t="e">
        <f t="shared" si="50"/>
        <v>#REF!</v>
      </c>
    </row>
    <row r="1526" spans="1:26" x14ac:dyDescent="0.35">
      <c r="A1526" s="24" t="str">
        <f>+IF(B1526&lt;&gt;'Terminal Handling Charge'!$B$3,"",IF(COUNTIF(B:B,B1526)&gt;0,COUNTIF(B$3:B1526,B1526),""))</f>
        <v/>
      </c>
      <c r="B1526" s="24" t="str">
        <f t="shared" si="49"/>
        <v>Terminal Handling Charge - DestinationUnited States</v>
      </c>
      <c r="C1526" s="24" t="s">
        <v>72</v>
      </c>
      <c r="D1526" s="24" t="s">
        <v>747</v>
      </c>
      <c r="E1526" s="1" t="s">
        <v>105</v>
      </c>
      <c r="F1526" s="12" t="s">
        <v>758</v>
      </c>
      <c r="G1526" s="13">
        <v>44866</v>
      </c>
      <c r="H1526" s="11" t="s">
        <v>187</v>
      </c>
      <c r="I1526" s="11" t="s">
        <v>278</v>
      </c>
      <c r="J1526" s="11" t="s">
        <v>278</v>
      </c>
      <c r="K1526" s="11" t="s">
        <v>19</v>
      </c>
      <c r="L1526" s="11" t="s">
        <v>19</v>
      </c>
      <c r="M1526" s="11" t="s">
        <v>19</v>
      </c>
      <c r="N1526" s="11" t="s">
        <v>19</v>
      </c>
      <c r="O1526" s="11" t="s">
        <v>302</v>
      </c>
      <c r="P1526" s="11" t="s">
        <v>303</v>
      </c>
      <c r="Q1526" s="11" t="s">
        <v>72</v>
      </c>
      <c r="R1526" s="11" t="s">
        <v>762</v>
      </c>
      <c r="S1526" s="20">
        <v>20</v>
      </c>
      <c r="T1526" s="11" t="s">
        <v>28</v>
      </c>
      <c r="U1526" s="11" t="s">
        <v>308</v>
      </c>
      <c r="V1526" s="11" t="s">
        <v>309</v>
      </c>
      <c r="W1526" s="11" t="s">
        <v>23</v>
      </c>
      <c r="X1526" s="11" t="s">
        <v>24</v>
      </c>
      <c r="Y1526">
        <v>535</v>
      </c>
      <c r="Z1526" t="e">
        <f t="shared" si="50"/>
        <v>#REF!</v>
      </c>
    </row>
    <row r="1527" spans="1:26" x14ac:dyDescent="0.35">
      <c r="A1527" s="24" t="str">
        <f>+IF(B1527&lt;&gt;'Terminal Handling Charge'!$B$3,"",IF(COUNTIF(B:B,B1527)&gt;0,COUNTIF(B$3:B1527,B1527),""))</f>
        <v/>
      </c>
      <c r="B1527" s="24" t="str">
        <f t="shared" si="49"/>
        <v>Terminal Handling Charge - DestinationUnited States</v>
      </c>
      <c r="C1527" s="24" t="s">
        <v>72</v>
      </c>
      <c r="D1527" s="24" t="s">
        <v>747</v>
      </c>
      <c r="E1527" s="1" t="s">
        <v>105</v>
      </c>
      <c r="F1527" s="12" t="s">
        <v>758</v>
      </c>
      <c r="G1527" s="13">
        <v>44866</v>
      </c>
      <c r="H1527" s="11" t="s">
        <v>187</v>
      </c>
      <c r="I1527" s="11" t="s">
        <v>278</v>
      </c>
      <c r="J1527" s="11" t="s">
        <v>278</v>
      </c>
      <c r="K1527" s="11" t="s">
        <v>19</v>
      </c>
      <c r="L1527" s="11" t="s">
        <v>19</v>
      </c>
      <c r="M1527" s="11" t="s">
        <v>19</v>
      </c>
      <c r="N1527" s="11" t="s">
        <v>19</v>
      </c>
      <c r="O1527" s="11" t="s">
        <v>302</v>
      </c>
      <c r="P1527" s="11" t="s">
        <v>303</v>
      </c>
      <c r="Q1527" s="11" t="s">
        <v>72</v>
      </c>
      <c r="R1527" s="11" t="s">
        <v>762</v>
      </c>
      <c r="S1527" s="20">
        <v>20</v>
      </c>
      <c r="T1527" s="11" t="s">
        <v>28</v>
      </c>
      <c r="U1527" s="11" t="s">
        <v>306</v>
      </c>
      <c r="V1527" s="11" t="s">
        <v>307</v>
      </c>
      <c r="W1527" s="11" t="s">
        <v>23</v>
      </c>
      <c r="X1527" s="11" t="s">
        <v>24</v>
      </c>
      <c r="Y1527">
        <v>535</v>
      </c>
      <c r="Z1527" t="e">
        <f t="shared" si="50"/>
        <v>#REF!</v>
      </c>
    </row>
    <row r="1528" spans="1:26" x14ac:dyDescent="0.35">
      <c r="A1528" s="24" t="str">
        <f>+IF(B1528&lt;&gt;'Terminal Handling Charge'!$B$3,"",IF(COUNTIF(B:B,B1528)&gt;0,COUNTIF(B$3:B1528,B1528),""))</f>
        <v/>
      </c>
      <c r="B1528" s="24" t="str">
        <f t="shared" si="49"/>
        <v>Terminal Handling Charge - DestinationUnited States</v>
      </c>
      <c r="C1528" s="24" t="s">
        <v>72</v>
      </c>
      <c r="D1528" s="24" t="s">
        <v>747</v>
      </c>
      <c r="E1528" s="1" t="s">
        <v>105</v>
      </c>
      <c r="F1528" s="12" t="s">
        <v>758</v>
      </c>
      <c r="G1528" s="13">
        <v>44866</v>
      </c>
      <c r="H1528" s="11" t="s">
        <v>187</v>
      </c>
      <c r="I1528" s="11" t="s">
        <v>278</v>
      </c>
      <c r="J1528" s="11" t="s">
        <v>278</v>
      </c>
      <c r="K1528" s="11" t="s">
        <v>19</v>
      </c>
      <c r="L1528" s="11" t="s">
        <v>19</v>
      </c>
      <c r="M1528" s="11" t="s">
        <v>19</v>
      </c>
      <c r="N1528" s="11" t="s">
        <v>19</v>
      </c>
      <c r="O1528" s="11" t="s">
        <v>302</v>
      </c>
      <c r="P1528" s="11" t="s">
        <v>303</v>
      </c>
      <c r="Q1528" s="11" t="s">
        <v>72</v>
      </c>
      <c r="R1528" s="11" t="s">
        <v>762</v>
      </c>
      <c r="S1528" s="20">
        <v>20</v>
      </c>
      <c r="T1528" s="11" t="s">
        <v>28</v>
      </c>
      <c r="U1528" s="11" t="s">
        <v>332</v>
      </c>
      <c r="V1528" s="11" t="s">
        <v>333</v>
      </c>
      <c r="W1528" s="11" t="s">
        <v>23</v>
      </c>
      <c r="X1528" s="11" t="s">
        <v>24</v>
      </c>
      <c r="Y1528">
        <v>535</v>
      </c>
      <c r="Z1528" t="e">
        <f t="shared" si="50"/>
        <v>#REF!</v>
      </c>
    </row>
    <row r="1529" spans="1:26" x14ac:dyDescent="0.35">
      <c r="A1529" s="24" t="str">
        <f>+IF(B1529&lt;&gt;'Terminal Handling Charge'!$B$3,"",IF(COUNTIF(B:B,B1529)&gt;0,COUNTIF(B$3:B1529,B1529),""))</f>
        <v/>
      </c>
      <c r="B1529" s="24" t="str">
        <f t="shared" si="49"/>
        <v>Terminal Handling Charge - DestinationUnited States</v>
      </c>
      <c r="C1529" s="24" t="s">
        <v>72</v>
      </c>
      <c r="D1529" s="24" t="s">
        <v>747</v>
      </c>
      <c r="E1529" s="1" t="s">
        <v>105</v>
      </c>
      <c r="F1529" s="12" t="s">
        <v>758</v>
      </c>
      <c r="G1529" s="13">
        <v>44866</v>
      </c>
      <c r="H1529" s="11" t="s">
        <v>187</v>
      </c>
      <c r="I1529" s="11" t="s">
        <v>278</v>
      </c>
      <c r="J1529" s="11" t="s">
        <v>278</v>
      </c>
      <c r="K1529" s="11" t="s">
        <v>19</v>
      </c>
      <c r="L1529" s="11" t="s">
        <v>19</v>
      </c>
      <c r="M1529" s="11" t="s">
        <v>19</v>
      </c>
      <c r="N1529" s="11" t="s">
        <v>19</v>
      </c>
      <c r="O1529" s="11" t="s">
        <v>302</v>
      </c>
      <c r="P1529" s="11" t="s">
        <v>303</v>
      </c>
      <c r="Q1529" s="11" t="s">
        <v>72</v>
      </c>
      <c r="R1529" s="11" t="s">
        <v>762</v>
      </c>
      <c r="S1529" s="20">
        <v>20</v>
      </c>
      <c r="T1529" s="11" t="s">
        <v>28</v>
      </c>
      <c r="U1529" s="11" t="s">
        <v>279</v>
      </c>
      <c r="V1529" s="11" t="s">
        <v>280</v>
      </c>
      <c r="W1529" s="11" t="s">
        <v>23</v>
      </c>
      <c r="X1529" s="11" t="s">
        <v>24</v>
      </c>
      <c r="Y1529">
        <v>535</v>
      </c>
      <c r="Z1529" t="e">
        <f t="shared" si="50"/>
        <v>#REF!</v>
      </c>
    </row>
    <row r="1530" spans="1:26" x14ac:dyDescent="0.35">
      <c r="A1530" s="24" t="str">
        <f>+IF(B1530&lt;&gt;'Terminal Handling Charge'!$B$3,"",IF(COUNTIF(B:B,B1530)&gt;0,COUNTIF(B$3:B1530,B1530),""))</f>
        <v/>
      </c>
      <c r="B1530" s="24" t="str">
        <f t="shared" si="49"/>
        <v>Terminal Handling Charge - DestinationUnited States</v>
      </c>
      <c r="C1530" s="24" t="s">
        <v>72</v>
      </c>
      <c r="D1530" s="24" t="s">
        <v>747</v>
      </c>
      <c r="E1530" s="1" t="s">
        <v>105</v>
      </c>
      <c r="F1530" s="12" t="s">
        <v>758</v>
      </c>
      <c r="G1530" s="13">
        <v>44866</v>
      </c>
      <c r="H1530" s="11" t="s">
        <v>187</v>
      </c>
      <c r="I1530" s="11" t="s">
        <v>278</v>
      </c>
      <c r="J1530" s="11" t="s">
        <v>278</v>
      </c>
      <c r="K1530" s="11" t="s">
        <v>19</v>
      </c>
      <c r="L1530" s="11" t="s">
        <v>19</v>
      </c>
      <c r="M1530" s="11" t="s">
        <v>19</v>
      </c>
      <c r="N1530" s="11" t="s">
        <v>19</v>
      </c>
      <c r="O1530" s="11" t="s">
        <v>302</v>
      </c>
      <c r="P1530" s="11" t="s">
        <v>303</v>
      </c>
      <c r="Q1530" s="11" t="s">
        <v>72</v>
      </c>
      <c r="R1530" s="11" t="s">
        <v>762</v>
      </c>
      <c r="S1530" s="20">
        <v>20</v>
      </c>
      <c r="T1530" s="11" t="s">
        <v>28</v>
      </c>
      <c r="U1530" s="11" t="s">
        <v>328</v>
      </c>
      <c r="V1530" s="11" t="s">
        <v>329</v>
      </c>
      <c r="W1530" s="11" t="s">
        <v>23</v>
      </c>
      <c r="X1530" s="11" t="s">
        <v>24</v>
      </c>
      <c r="Y1530">
        <v>535</v>
      </c>
      <c r="Z1530" t="e">
        <f t="shared" si="50"/>
        <v>#REF!</v>
      </c>
    </row>
    <row r="1531" spans="1:26" x14ac:dyDescent="0.35">
      <c r="A1531" s="24" t="str">
        <f>+IF(B1531&lt;&gt;'Terminal Handling Charge'!$B$3,"",IF(COUNTIF(B:B,B1531)&gt;0,COUNTIF(B$3:B1531,B1531),""))</f>
        <v/>
      </c>
      <c r="B1531" s="24" t="str">
        <f t="shared" si="49"/>
        <v>Terminal Handling Charge - DestinationUnited States</v>
      </c>
      <c r="C1531" s="24" t="s">
        <v>72</v>
      </c>
      <c r="D1531" s="24" t="s">
        <v>747</v>
      </c>
      <c r="E1531" s="1" t="s">
        <v>105</v>
      </c>
      <c r="F1531" s="12" t="s">
        <v>758</v>
      </c>
      <c r="G1531" s="13">
        <v>44866</v>
      </c>
      <c r="H1531" s="11" t="s">
        <v>187</v>
      </c>
      <c r="I1531" s="11" t="s">
        <v>278</v>
      </c>
      <c r="J1531" s="11" t="s">
        <v>278</v>
      </c>
      <c r="K1531" s="11" t="s">
        <v>19</v>
      </c>
      <c r="L1531" s="11" t="s">
        <v>19</v>
      </c>
      <c r="M1531" s="11" t="s">
        <v>19</v>
      </c>
      <c r="N1531" s="11" t="s">
        <v>19</v>
      </c>
      <c r="O1531" s="11" t="s">
        <v>302</v>
      </c>
      <c r="P1531" s="11" t="s">
        <v>303</v>
      </c>
      <c r="Q1531" s="11" t="s">
        <v>72</v>
      </c>
      <c r="R1531" s="11" t="s">
        <v>38</v>
      </c>
      <c r="S1531" s="20">
        <v>40</v>
      </c>
      <c r="T1531" s="11" t="s">
        <v>28</v>
      </c>
      <c r="U1531" s="11" t="s">
        <v>22</v>
      </c>
      <c r="V1531" s="11" t="s">
        <v>22</v>
      </c>
      <c r="W1531" s="11" t="s">
        <v>23</v>
      </c>
      <c r="X1531" s="11" t="s">
        <v>24</v>
      </c>
      <c r="Y1531">
        <v>705</v>
      </c>
      <c r="Z1531" t="e">
        <f t="shared" si="50"/>
        <v>#REF!</v>
      </c>
    </row>
    <row r="1532" spans="1:26" x14ac:dyDescent="0.35">
      <c r="A1532" s="24" t="str">
        <f>+IF(B1532&lt;&gt;'Terminal Handling Charge'!$B$3,"",IF(COUNTIF(B:B,B1532)&gt;0,COUNTIF(B$3:B1532,B1532),""))</f>
        <v/>
      </c>
      <c r="B1532" s="24" t="str">
        <f t="shared" si="49"/>
        <v>Terminal Handling Charge - DestinationUnited States</v>
      </c>
      <c r="C1532" s="24" t="s">
        <v>72</v>
      </c>
      <c r="D1532" s="24" t="s">
        <v>747</v>
      </c>
      <c r="E1532" s="1" t="s">
        <v>105</v>
      </c>
      <c r="F1532" s="12" t="s">
        <v>758</v>
      </c>
      <c r="G1532" s="13">
        <v>44866</v>
      </c>
      <c r="H1532" s="11" t="s">
        <v>187</v>
      </c>
      <c r="I1532" s="11" t="s">
        <v>278</v>
      </c>
      <c r="J1532" s="11" t="s">
        <v>278</v>
      </c>
      <c r="K1532" s="11" t="s">
        <v>19</v>
      </c>
      <c r="L1532" s="11" t="s">
        <v>19</v>
      </c>
      <c r="M1532" s="11" t="s">
        <v>19</v>
      </c>
      <c r="N1532" s="11" t="s">
        <v>19</v>
      </c>
      <c r="O1532" s="11" t="s">
        <v>320</v>
      </c>
      <c r="P1532" s="11" t="s">
        <v>321</v>
      </c>
      <c r="Q1532" s="11" t="s">
        <v>72</v>
      </c>
      <c r="R1532" s="11" t="s">
        <v>20</v>
      </c>
      <c r="S1532" s="20">
        <v>40</v>
      </c>
      <c r="T1532" s="11" t="s">
        <v>21</v>
      </c>
      <c r="U1532" s="11" t="s">
        <v>22</v>
      </c>
      <c r="V1532" s="11" t="s">
        <v>22</v>
      </c>
      <c r="W1532" s="11" t="s">
        <v>23</v>
      </c>
      <c r="X1532" s="11" t="s">
        <v>24</v>
      </c>
      <c r="Y1532">
        <v>675</v>
      </c>
      <c r="Z1532" t="e">
        <f t="shared" si="50"/>
        <v>#REF!</v>
      </c>
    </row>
    <row r="1533" spans="1:26" x14ac:dyDescent="0.35">
      <c r="A1533" s="24" t="str">
        <f>+IF(B1533&lt;&gt;'Terminal Handling Charge'!$B$3,"",IF(COUNTIF(B:B,B1533)&gt;0,COUNTIF(B$3:B1533,B1533),""))</f>
        <v/>
      </c>
      <c r="B1533" s="24" t="str">
        <f t="shared" si="49"/>
        <v>Terminal Handling Charge - DestinationUnited States</v>
      </c>
      <c r="C1533" s="24" t="s">
        <v>72</v>
      </c>
      <c r="D1533" s="24" t="s">
        <v>747</v>
      </c>
      <c r="E1533" s="1" t="s">
        <v>105</v>
      </c>
      <c r="F1533" s="12" t="s">
        <v>758</v>
      </c>
      <c r="G1533" s="13">
        <v>44866</v>
      </c>
      <c r="H1533" s="11" t="s">
        <v>187</v>
      </c>
      <c r="I1533" s="11" t="s">
        <v>278</v>
      </c>
      <c r="J1533" s="11" t="s">
        <v>278</v>
      </c>
      <c r="K1533" s="11" t="s">
        <v>19</v>
      </c>
      <c r="L1533" s="11" t="s">
        <v>19</v>
      </c>
      <c r="M1533" s="11" t="s">
        <v>19</v>
      </c>
      <c r="N1533" s="11" t="s">
        <v>19</v>
      </c>
      <c r="O1533" s="11" t="s">
        <v>320</v>
      </c>
      <c r="P1533" s="11" t="s">
        <v>321</v>
      </c>
      <c r="Q1533" s="11" t="s">
        <v>72</v>
      </c>
      <c r="R1533" s="11" t="s">
        <v>65</v>
      </c>
      <c r="S1533" s="20">
        <v>45</v>
      </c>
      <c r="T1533" s="11" t="s">
        <v>21</v>
      </c>
      <c r="U1533" s="11" t="s">
        <v>22</v>
      </c>
      <c r="V1533" s="11" t="s">
        <v>22</v>
      </c>
      <c r="W1533" s="11" t="s">
        <v>23</v>
      </c>
      <c r="X1533" s="11" t="s">
        <v>24</v>
      </c>
      <c r="Y1533">
        <v>675</v>
      </c>
      <c r="Z1533" t="e">
        <f t="shared" si="50"/>
        <v>#REF!</v>
      </c>
    </row>
    <row r="1534" spans="1:26" x14ac:dyDescent="0.35">
      <c r="A1534" s="24" t="str">
        <f>+IF(B1534&lt;&gt;'Terminal Handling Charge'!$B$3,"",IF(COUNTIF(B:B,B1534)&gt;0,COUNTIF(B$3:B1534,B1534),""))</f>
        <v/>
      </c>
      <c r="B1534" s="24" t="str">
        <f t="shared" si="49"/>
        <v>Terminal Handling Charge - DestinationUnited States</v>
      </c>
      <c r="C1534" s="24" t="s">
        <v>72</v>
      </c>
      <c r="D1534" s="24" t="s">
        <v>747</v>
      </c>
      <c r="E1534" s="1" t="s">
        <v>105</v>
      </c>
      <c r="F1534" s="12" t="s">
        <v>758</v>
      </c>
      <c r="G1534" s="13">
        <v>44866</v>
      </c>
      <c r="H1534" s="11" t="s">
        <v>187</v>
      </c>
      <c r="I1534" s="11" t="s">
        <v>278</v>
      </c>
      <c r="J1534" s="11" t="s">
        <v>278</v>
      </c>
      <c r="K1534" s="11" t="s">
        <v>19</v>
      </c>
      <c r="L1534" s="11" t="s">
        <v>19</v>
      </c>
      <c r="M1534" s="11" t="s">
        <v>19</v>
      </c>
      <c r="N1534" s="11" t="s">
        <v>19</v>
      </c>
      <c r="O1534" s="11" t="s">
        <v>320</v>
      </c>
      <c r="P1534" s="11" t="s">
        <v>321</v>
      </c>
      <c r="Q1534" s="11" t="s">
        <v>72</v>
      </c>
      <c r="R1534" s="11" t="s">
        <v>762</v>
      </c>
      <c r="S1534" s="20">
        <v>20</v>
      </c>
      <c r="T1534" s="11" t="s">
        <v>28</v>
      </c>
      <c r="U1534" s="11" t="s">
        <v>328</v>
      </c>
      <c r="V1534" s="11" t="s">
        <v>329</v>
      </c>
      <c r="W1534" s="11" t="s">
        <v>23</v>
      </c>
      <c r="X1534" s="11" t="s">
        <v>24</v>
      </c>
      <c r="Y1534">
        <v>535</v>
      </c>
      <c r="Z1534" t="e">
        <f t="shared" si="50"/>
        <v>#REF!</v>
      </c>
    </row>
    <row r="1535" spans="1:26" x14ac:dyDescent="0.35">
      <c r="A1535" s="24" t="str">
        <f>+IF(B1535&lt;&gt;'Terminal Handling Charge'!$B$3,"",IF(COUNTIF(B:B,B1535)&gt;0,COUNTIF(B$3:B1535,B1535),""))</f>
        <v/>
      </c>
      <c r="B1535" s="24" t="str">
        <f t="shared" si="49"/>
        <v>Terminal Handling Charge - DestinationUnited States</v>
      </c>
      <c r="C1535" s="24" t="s">
        <v>72</v>
      </c>
      <c r="D1535" s="24" t="s">
        <v>747</v>
      </c>
      <c r="E1535" s="1" t="s">
        <v>105</v>
      </c>
      <c r="F1535" s="12" t="s">
        <v>758</v>
      </c>
      <c r="G1535" s="13">
        <v>44866</v>
      </c>
      <c r="H1535" s="11" t="s">
        <v>187</v>
      </c>
      <c r="I1535" s="11" t="s">
        <v>278</v>
      </c>
      <c r="J1535" s="11" t="s">
        <v>278</v>
      </c>
      <c r="K1535" s="11" t="s">
        <v>19</v>
      </c>
      <c r="L1535" s="11" t="s">
        <v>19</v>
      </c>
      <c r="M1535" s="11" t="s">
        <v>19</v>
      </c>
      <c r="N1535" s="11" t="s">
        <v>19</v>
      </c>
      <c r="O1535" s="11" t="s">
        <v>320</v>
      </c>
      <c r="P1535" s="11" t="s">
        <v>321</v>
      </c>
      <c r="Q1535" s="11" t="s">
        <v>72</v>
      </c>
      <c r="R1535" s="11" t="s">
        <v>762</v>
      </c>
      <c r="S1535" s="20">
        <v>20</v>
      </c>
      <c r="T1535" s="11" t="s">
        <v>28</v>
      </c>
      <c r="U1535" s="11" t="s">
        <v>332</v>
      </c>
      <c r="V1535" s="11" t="s">
        <v>333</v>
      </c>
      <c r="W1535" s="11" t="s">
        <v>23</v>
      </c>
      <c r="X1535" s="11" t="s">
        <v>24</v>
      </c>
      <c r="Y1535">
        <v>535</v>
      </c>
      <c r="Z1535" t="e">
        <f t="shared" si="50"/>
        <v>#REF!</v>
      </c>
    </row>
    <row r="1536" spans="1:26" x14ac:dyDescent="0.35">
      <c r="A1536" s="24" t="str">
        <f>+IF(B1536&lt;&gt;'Terminal Handling Charge'!$B$3,"",IF(COUNTIF(B:B,B1536)&gt;0,COUNTIF(B$3:B1536,B1536),""))</f>
        <v/>
      </c>
      <c r="B1536" s="24" t="str">
        <f t="shared" si="49"/>
        <v>Terminal Handling Charge - DestinationUnited States</v>
      </c>
      <c r="C1536" s="24" t="s">
        <v>72</v>
      </c>
      <c r="D1536" s="24" t="s">
        <v>747</v>
      </c>
      <c r="E1536" s="1" t="s">
        <v>105</v>
      </c>
      <c r="F1536" s="12" t="s">
        <v>758</v>
      </c>
      <c r="G1536" s="13">
        <v>44866</v>
      </c>
      <c r="H1536" s="11" t="s">
        <v>187</v>
      </c>
      <c r="I1536" s="11" t="s">
        <v>278</v>
      </c>
      <c r="J1536" s="11" t="s">
        <v>278</v>
      </c>
      <c r="K1536" s="11" t="s">
        <v>19</v>
      </c>
      <c r="L1536" s="11" t="s">
        <v>19</v>
      </c>
      <c r="M1536" s="11" t="s">
        <v>19</v>
      </c>
      <c r="N1536" s="11" t="s">
        <v>19</v>
      </c>
      <c r="O1536" s="11" t="s">
        <v>320</v>
      </c>
      <c r="P1536" s="11" t="s">
        <v>321</v>
      </c>
      <c r="Q1536" s="11" t="s">
        <v>72</v>
      </c>
      <c r="R1536" s="11" t="s">
        <v>762</v>
      </c>
      <c r="S1536" s="20">
        <v>20</v>
      </c>
      <c r="T1536" s="11" t="s">
        <v>28</v>
      </c>
      <c r="U1536" s="11" t="s">
        <v>306</v>
      </c>
      <c r="V1536" s="11" t="s">
        <v>307</v>
      </c>
      <c r="W1536" s="11" t="s">
        <v>23</v>
      </c>
      <c r="X1536" s="11" t="s">
        <v>24</v>
      </c>
      <c r="Y1536">
        <v>535</v>
      </c>
      <c r="Z1536" t="e">
        <f t="shared" si="50"/>
        <v>#REF!</v>
      </c>
    </row>
    <row r="1537" spans="1:26" x14ac:dyDescent="0.35">
      <c r="A1537" s="24" t="str">
        <f>+IF(B1537&lt;&gt;'Terminal Handling Charge'!$B$3,"",IF(COUNTIF(B:B,B1537)&gt;0,COUNTIF(B$3:B1537,B1537),""))</f>
        <v/>
      </c>
      <c r="B1537" s="24" t="str">
        <f t="shared" si="49"/>
        <v>Terminal Handling Charge - DestinationUnited States</v>
      </c>
      <c r="C1537" s="24" t="s">
        <v>72</v>
      </c>
      <c r="D1537" s="24" t="s">
        <v>747</v>
      </c>
      <c r="E1537" s="1" t="s">
        <v>105</v>
      </c>
      <c r="F1537" s="12" t="s">
        <v>758</v>
      </c>
      <c r="G1537" s="13">
        <v>44866</v>
      </c>
      <c r="H1537" s="11" t="s">
        <v>187</v>
      </c>
      <c r="I1537" s="11" t="s">
        <v>278</v>
      </c>
      <c r="J1537" s="11" t="s">
        <v>278</v>
      </c>
      <c r="K1537" s="11" t="s">
        <v>19</v>
      </c>
      <c r="L1537" s="11" t="s">
        <v>19</v>
      </c>
      <c r="M1537" s="11" t="s">
        <v>19</v>
      </c>
      <c r="N1537" s="11" t="s">
        <v>19</v>
      </c>
      <c r="O1537" s="11" t="s">
        <v>320</v>
      </c>
      <c r="P1537" s="11" t="s">
        <v>321</v>
      </c>
      <c r="Q1537" s="11" t="s">
        <v>72</v>
      </c>
      <c r="R1537" s="11" t="s">
        <v>762</v>
      </c>
      <c r="S1537" s="20">
        <v>20</v>
      </c>
      <c r="T1537" s="11" t="s">
        <v>28</v>
      </c>
      <c r="U1537" s="11" t="s">
        <v>429</v>
      </c>
      <c r="V1537" s="11" t="s">
        <v>430</v>
      </c>
      <c r="W1537" s="11" t="s">
        <v>23</v>
      </c>
      <c r="X1537" s="11" t="s">
        <v>24</v>
      </c>
      <c r="Y1537">
        <v>535</v>
      </c>
      <c r="Z1537" t="e">
        <f t="shared" si="50"/>
        <v>#REF!</v>
      </c>
    </row>
    <row r="1538" spans="1:26" x14ac:dyDescent="0.35">
      <c r="A1538" s="24" t="str">
        <f>+IF(B1538&lt;&gt;'Terminal Handling Charge'!$B$3,"",IF(COUNTIF(B:B,B1538)&gt;0,COUNTIF(B$3:B1538,B1538),""))</f>
        <v/>
      </c>
      <c r="B1538" s="24" t="str">
        <f t="shared" si="49"/>
        <v>Terminal Handling Charge - DestinationUnited States</v>
      </c>
      <c r="C1538" s="24" t="s">
        <v>72</v>
      </c>
      <c r="D1538" s="24" t="s">
        <v>747</v>
      </c>
      <c r="E1538" s="1" t="s">
        <v>105</v>
      </c>
      <c r="F1538" s="12" t="s">
        <v>758</v>
      </c>
      <c r="G1538" s="13">
        <v>44866</v>
      </c>
      <c r="H1538" s="11" t="s">
        <v>187</v>
      </c>
      <c r="I1538" s="11" t="s">
        <v>278</v>
      </c>
      <c r="J1538" s="11" t="s">
        <v>278</v>
      </c>
      <c r="K1538" s="11" t="s">
        <v>19</v>
      </c>
      <c r="L1538" s="11" t="s">
        <v>19</v>
      </c>
      <c r="M1538" s="11" t="s">
        <v>19</v>
      </c>
      <c r="N1538" s="11" t="s">
        <v>19</v>
      </c>
      <c r="O1538" s="11" t="s">
        <v>320</v>
      </c>
      <c r="P1538" s="11" t="s">
        <v>321</v>
      </c>
      <c r="Q1538" s="11" t="s">
        <v>72</v>
      </c>
      <c r="R1538" s="11" t="s">
        <v>762</v>
      </c>
      <c r="S1538" s="20">
        <v>20</v>
      </c>
      <c r="T1538" s="11" t="s">
        <v>28</v>
      </c>
      <c r="U1538" s="11" t="s">
        <v>394</v>
      </c>
      <c r="V1538" s="11" t="s">
        <v>395</v>
      </c>
      <c r="W1538" s="11" t="s">
        <v>23</v>
      </c>
      <c r="X1538" s="11" t="s">
        <v>24</v>
      </c>
      <c r="Y1538">
        <v>535</v>
      </c>
      <c r="Z1538" t="e">
        <f t="shared" si="50"/>
        <v>#REF!</v>
      </c>
    </row>
    <row r="1539" spans="1:26" x14ac:dyDescent="0.35">
      <c r="A1539" s="24" t="str">
        <f>+IF(B1539&lt;&gt;'Terminal Handling Charge'!$B$3,"",IF(COUNTIF(B:B,B1539)&gt;0,COUNTIF(B$3:B1539,B1539),""))</f>
        <v/>
      </c>
      <c r="B1539" s="24" t="str">
        <f t="shared" si="49"/>
        <v>Terminal Handling Charge - DestinationUnited States</v>
      </c>
      <c r="C1539" s="24" t="s">
        <v>72</v>
      </c>
      <c r="D1539" s="24" t="s">
        <v>747</v>
      </c>
      <c r="E1539" s="1" t="s">
        <v>105</v>
      </c>
      <c r="F1539" s="12" t="s">
        <v>758</v>
      </c>
      <c r="G1539" s="13">
        <v>44866</v>
      </c>
      <c r="H1539" s="11" t="s">
        <v>187</v>
      </c>
      <c r="I1539" s="11" t="s">
        <v>278</v>
      </c>
      <c r="J1539" s="11" t="s">
        <v>278</v>
      </c>
      <c r="K1539" s="11" t="s">
        <v>19</v>
      </c>
      <c r="L1539" s="11" t="s">
        <v>19</v>
      </c>
      <c r="M1539" s="11" t="s">
        <v>19</v>
      </c>
      <c r="N1539" s="11" t="s">
        <v>19</v>
      </c>
      <c r="O1539" s="11" t="s">
        <v>320</v>
      </c>
      <c r="P1539" s="11" t="s">
        <v>321</v>
      </c>
      <c r="Q1539" s="11" t="s">
        <v>72</v>
      </c>
      <c r="R1539" s="11" t="s">
        <v>762</v>
      </c>
      <c r="S1539" s="20">
        <v>20</v>
      </c>
      <c r="T1539" s="11" t="s">
        <v>28</v>
      </c>
      <c r="U1539" s="11" t="s">
        <v>378</v>
      </c>
      <c r="V1539" s="11" t="s">
        <v>379</v>
      </c>
      <c r="W1539" s="11" t="s">
        <v>23</v>
      </c>
      <c r="X1539" s="11" t="s">
        <v>24</v>
      </c>
      <c r="Y1539">
        <v>535</v>
      </c>
      <c r="Z1539" t="e">
        <f t="shared" si="50"/>
        <v>#REF!</v>
      </c>
    </row>
    <row r="1540" spans="1:26" x14ac:dyDescent="0.35">
      <c r="A1540" s="24" t="str">
        <f>+IF(B1540&lt;&gt;'Terminal Handling Charge'!$B$3,"",IF(COUNTIF(B:B,B1540)&gt;0,COUNTIF(B$3:B1540,B1540),""))</f>
        <v/>
      </c>
      <c r="B1540" s="24" t="str">
        <f t="shared" si="49"/>
        <v>Terminal Handling Charge - DestinationUnited States</v>
      </c>
      <c r="C1540" s="24" t="s">
        <v>72</v>
      </c>
      <c r="D1540" s="24" t="s">
        <v>747</v>
      </c>
      <c r="E1540" s="1" t="s">
        <v>105</v>
      </c>
      <c r="F1540" s="12" t="s">
        <v>758</v>
      </c>
      <c r="G1540" s="13">
        <v>44866</v>
      </c>
      <c r="H1540" s="11" t="s">
        <v>187</v>
      </c>
      <c r="I1540" s="11" t="s">
        <v>278</v>
      </c>
      <c r="J1540" s="11" t="s">
        <v>278</v>
      </c>
      <c r="K1540" s="11" t="s">
        <v>19</v>
      </c>
      <c r="L1540" s="11" t="s">
        <v>19</v>
      </c>
      <c r="M1540" s="11" t="s">
        <v>19</v>
      </c>
      <c r="N1540" s="11" t="s">
        <v>19</v>
      </c>
      <c r="O1540" s="11" t="s">
        <v>320</v>
      </c>
      <c r="P1540" s="11" t="s">
        <v>321</v>
      </c>
      <c r="Q1540" s="11" t="s">
        <v>72</v>
      </c>
      <c r="R1540" s="11" t="s">
        <v>762</v>
      </c>
      <c r="S1540" s="20">
        <v>20</v>
      </c>
      <c r="T1540" s="11" t="s">
        <v>28</v>
      </c>
      <c r="U1540" s="11" t="s">
        <v>300</v>
      </c>
      <c r="V1540" s="11" t="s">
        <v>301</v>
      </c>
      <c r="W1540" s="11" t="s">
        <v>23</v>
      </c>
      <c r="X1540" s="11" t="s">
        <v>24</v>
      </c>
      <c r="Y1540">
        <v>535</v>
      </c>
      <c r="Z1540" t="e">
        <f t="shared" si="50"/>
        <v>#REF!</v>
      </c>
    </row>
    <row r="1541" spans="1:26" x14ac:dyDescent="0.35">
      <c r="A1541" s="24" t="str">
        <f>+IF(B1541&lt;&gt;'Terminal Handling Charge'!$B$3,"",IF(COUNTIF(B:B,B1541)&gt;0,COUNTIF(B$3:B1541,B1541),""))</f>
        <v/>
      </c>
      <c r="B1541" s="24" t="str">
        <f t="shared" si="49"/>
        <v>Terminal Handling Charge - DestinationUnited States</v>
      </c>
      <c r="C1541" s="24" t="s">
        <v>72</v>
      </c>
      <c r="D1541" s="24" t="s">
        <v>747</v>
      </c>
      <c r="E1541" s="1" t="s">
        <v>105</v>
      </c>
      <c r="F1541" s="12" t="s">
        <v>758</v>
      </c>
      <c r="G1541" s="13">
        <v>44866</v>
      </c>
      <c r="H1541" s="11" t="s">
        <v>187</v>
      </c>
      <c r="I1541" s="11" t="s">
        <v>278</v>
      </c>
      <c r="J1541" s="11" t="s">
        <v>278</v>
      </c>
      <c r="K1541" s="11" t="s">
        <v>19</v>
      </c>
      <c r="L1541" s="11" t="s">
        <v>19</v>
      </c>
      <c r="M1541" s="11" t="s">
        <v>19</v>
      </c>
      <c r="N1541" s="11" t="s">
        <v>19</v>
      </c>
      <c r="O1541" s="11" t="s">
        <v>320</v>
      </c>
      <c r="P1541" s="11" t="s">
        <v>321</v>
      </c>
      <c r="Q1541" s="11" t="s">
        <v>72</v>
      </c>
      <c r="R1541" s="11" t="s">
        <v>762</v>
      </c>
      <c r="S1541" s="20">
        <v>20</v>
      </c>
      <c r="T1541" s="11" t="s">
        <v>28</v>
      </c>
      <c r="U1541" s="11" t="s">
        <v>366</v>
      </c>
      <c r="V1541" s="11" t="s">
        <v>367</v>
      </c>
      <c r="W1541" s="11" t="s">
        <v>23</v>
      </c>
      <c r="X1541" s="11" t="s">
        <v>24</v>
      </c>
      <c r="Y1541">
        <v>535</v>
      </c>
      <c r="Z1541" t="e">
        <f t="shared" si="50"/>
        <v>#REF!</v>
      </c>
    </row>
    <row r="1542" spans="1:26" x14ac:dyDescent="0.35">
      <c r="A1542" s="24" t="str">
        <f>+IF(B1542&lt;&gt;'Terminal Handling Charge'!$B$3,"",IF(COUNTIF(B:B,B1542)&gt;0,COUNTIF(B$3:B1542,B1542),""))</f>
        <v/>
      </c>
      <c r="B1542" s="24" t="str">
        <f t="shared" si="49"/>
        <v>Terminal Handling Charge - DestinationUnited States</v>
      </c>
      <c r="C1542" s="24" t="s">
        <v>72</v>
      </c>
      <c r="D1542" s="24" t="s">
        <v>747</v>
      </c>
      <c r="E1542" s="1" t="s">
        <v>105</v>
      </c>
      <c r="F1542" s="12" t="s">
        <v>758</v>
      </c>
      <c r="G1542" s="13">
        <v>44866</v>
      </c>
      <c r="H1542" s="11" t="s">
        <v>187</v>
      </c>
      <c r="I1542" s="11" t="s">
        <v>278</v>
      </c>
      <c r="J1542" s="11" t="s">
        <v>278</v>
      </c>
      <c r="K1542" s="11" t="s">
        <v>19</v>
      </c>
      <c r="L1542" s="11" t="s">
        <v>19</v>
      </c>
      <c r="M1542" s="11" t="s">
        <v>19</v>
      </c>
      <c r="N1542" s="11" t="s">
        <v>19</v>
      </c>
      <c r="O1542" s="11" t="s">
        <v>320</v>
      </c>
      <c r="P1542" s="11" t="s">
        <v>321</v>
      </c>
      <c r="Q1542" s="11" t="s">
        <v>72</v>
      </c>
      <c r="R1542" s="11" t="s">
        <v>762</v>
      </c>
      <c r="S1542" s="20">
        <v>20</v>
      </c>
      <c r="T1542" s="11" t="s">
        <v>28</v>
      </c>
      <c r="U1542" s="11" t="s">
        <v>308</v>
      </c>
      <c r="V1542" s="11" t="s">
        <v>309</v>
      </c>
      <c r="W1542" s="11" t="s">
        <v>23</v>
      </c>
      <c r="X1542" s="11" t="s">
        <v>24</v>
      </c>
      <c r="Y1542">
        <v>535</v>
      </c>
      <c r="Z1542" t="e">
        <f t="shared" si="50"/>
        <v>#REF!</v>
      </c>
    </row>
    <row r="1543" spans="1:26" x14ac:dyDescent="0.35">
      <c r="A1543" s="24" t="str">
        <f>+IF(B1543&lt;&gt;'Terminal Handling Charge'!$B$3,"",IF(COUNTIF(B:B,B1543)&gt;0,COUNTIF(B$3:B1543,B1543),""))</f>
        <v/>
      </c>
      <c r="B1543" s="24" t="str">
        <f t="shared" si="49"/>
        <v>Terminal Handling Charge - DestinationUnited States</v>
      </c>
      <c r="C1543" s="24" t="s">
        <v>72</v>
      </c>
      <c r="D1543" s="24" t="s">
        <v>747</v>
      </c>
      <c r="E1543" s="1" t="s">
        <v>105</v>
      </c>
      <c r="F1543" s="12" t="s">
        <v>758</v>
      </c>
      <c r="G1543" s="13">
        <v>44866</v>
      </c>
      <c r="H1543" s="11" t="s">
        <v>187</v>
      </c>
      <c r="I1543" s="11" t="s">
        <v>278</v>
      </c>
      <c r="J1543" s="11" t="s">
        <v>278</v>
      </c>
      <c r="K1543" s="11" t="s">
        <v>19</v>
      </c>
      <c r="L1543" s="11" t="s">
        <v>19</v>
      </c>
      <c r="M1543" s="11" t="s">
        <v>19</v>
      </c>
      <c r="N1543" s="11" t="s">
        <v>19</v>
      </c>
      <c r="O1543" s="11" t="s">
        <v>320</v>
      </c>
      <c r="P1543" s="11" t="s">
        <v>321</v>
      </c>
      <c r="Q1543" s="11" t="s">
        <v>72</v>
      </c>
      <c r="R1543" s="11" t="s">
        <v>762</v>
      </c>
      <c r="S1543" s="20">
        <v>20</v>
      </c>
      <c r="T1543" s="11" t="s">
        <v>28</v>
      </c>
      <c r="U1543" s="11" t="s">
        <v>279</v>
      </c>
      <c r="V1543" s="11" t="s">
        <v>280</v>
      </c>
      <c r="W1543" s="11" t="s">
        <v>23</v>
      </c>
      <c r="X1543" s="11" t="s">
        <v>24</v>
      </c>
      <c r="Y1543">
        <v>535</v>
      </c>
      <c r="Z1543" t="e">
        <f t="shared" si="50"/>
        <v>#REF!</v>
      </c>
    </row>
    <row r="1544" spans="1:26" x14ac:dyDescent="0.35">
      <c r="A1544" s="24" t="str">
        <f>+IF(B1544&lt;&gt;'Terminal Handling Charge'!$B$3,"",IF(COUNTIF(B:B,B1544)&gt;0,COUNTIF(B$3:B1544,B1544),""))</f>
        <v/>
      </c>
      <c r="B1544" s="24" t="str">
        <f t="shared" si="49"/>
        <v>Terminal Handling Charge - DestinationUnited States</v>
      </c>
      <c r="C1544" s="24" t="s">
        <v>72</v>
      </c>
      <c r="D1544" s="24" t="s">
        <v>747</v>
      </c>
      <c r="E1544" s="1" t="s">
        <v>105</v>
      </c>
      <c r="F1544" s="12" t="s">
        <v>758</v>
      </c>
      <c r="G1544" s="13">
        <v>44866</v>
      </c>
      <c r="H1544" s="11" t="s">
        <v>187</v>
      </c>
      <c r="I1544" s="11" t="s">
        <v>278</v>
      </c>
      <c r="J1544" s="11" t="s">
        <v>278</v>
      </c>
      <c r="K1544" s="11" t="s">
        <v>19</v>
      </c>
      <c r="L1544" s="11" t="s">
        <v>19</v>
      </c>
      <c r="M1544" s="11" t="s">
        <v>19</v>
      </c>
      <c r="N1544" s="11" t="s">
        <v>19</v>
      </c>
      <c r="O1544" s="11" t="s">
        <v>320</v>
      </c>
      <c r="P1544" s="11" t="s">
        <v>321</v>
      </c>
      <c r="Q1544" s="11" t="s">
        <v>72</v>
      </c>
      <c r="R1544" s="11" t="s">
        <v>38</v>
      </c>
      <c r="S1544" s="20">
        <v>40</v>
      </c>
      <c r="T1544" s="11" t="s">
        <v>28</v>
      </c>
      <c r="U1544" s="11" t="s">
        <v>22</v>
      </c>
      <c r="V1544" s="11" t="s">
        <v>22</v>
      </c>
      <c r="W1544" s="11" t="s">
        <v>23</v>
      </c>
      <c r="X1544" s="11" t="s">
        <v>24</v>
      </c>
      <c r="Y1544">
        <v>705</v>
      </c>
      <c r="Z1544" t="e">
        <f t="shared" si="50"/>
        <v>#REF!</v>
      </c>
    </row>
    <row r="1545" spans="1:26" x14ac:dyDescent="0.35">
      <c r="A1545" s="24" t="str">
        <f>+IF(B1545&lt;&gt;'Terminal Handling Charge'!$B$3,"",IF(COUNTIF(B:B,B1545)&gt;0,COUNTIF(B$3:B1545,B1545),""))</f>
        <v/>
      </c>
      <c r="B1545" s="24" t="str">
        <f t="shared" ref="B1545:B1608" si="51">D1545&amp;C1545</f>
        <v>Terminal Handling Charge - DestinationUnited States</v>
      </c>
      <c r="C1545" s="24" t="s">
        <v>72</v>
      </c>
      <c r="D1545" s="24" t="s">
        <v>747</v>
      </c>
      <c r="E1545" s="1" t="s">
        <v>105</v>
      </c>
      <c r="F1545" s="12" t="s">
        <v>758</v>
      </c>
      <c r="G1545" s="13">
        <v>44866</v>
      </c>
      <c r="H1545" s="11" t="s">
        <v>187</v>
      </c>
      <c r="I1545" s="11" t="s">
        <v>278</v>
      </c>
      <c r="J1545" s="11" t="s">
        <v>278</v>
      </c>
      <c r="K1545" s="11" t="s">
        <v>19</v>
      </c>
      <c r="L1545" s="11" t="s">
        <v>19</v>
      </c>
      <c r="M1545" s="11" t="s">
        <v>19</v>
      </c>
      <c r="N1545" s="11" t="s">
        <v>19</v>
      </c>
      <c r="O1545" s="11" t="s">
        <v>322</v>
      </c>
      <c r="P1545" s="11" t="s">
        <v>323</v>
      </c>
      <c r="Q1545" s="11" t="s">
        <v>72</v>
      </c>
      <c r="R1545" s="11" t="s">
        <v>20</v>
      </c>
      <c r="S1545" s="20">
        <v>40</v>
      </c>
      <c r="T1545" s="11" t="s">
        <v>21</v>
      </c>
      <c r="U1545" s="11" t="s">
        <v>22</v>
      </c>
      <c r="V1545" s="11" t="s">
        <v>22</v>
      </c>
      <c r="W1545" s="11" t="s">
        <v>23</v>
      </c>
      <c r="X1545" s="11" t="s">
        <v>24</v>
      </c>
      <c r="Y1545">
        <v>675</v>
      </c>
      <c r="Z1545" t="e">
        <f t="shared" ref="Z1545:Z1608" si="52">Z1544+1</f>
        <v>#REF!</v>
      </c>
    </row>
    <row r="1546" spans="1:26" x14ac:dyDescent="0.35">
      <c r="A1546" s="24" t="str">
        <f>+IF(B1546&lt;&gt;'Terminal Handling Charge'!$B$3,"",IF(COUNTIF(B:B,B1546)&gt;0,COUNTIF(B$3:B1546,B1546),""))</f>
        <v/>
      </c>
      <c r="B1546" s="24" t="str">
        <f t="shared" si="51"/>
        <v>Terminal Handling Charge - DestinationUnited States</v>
      </c>
      <c r="C1546" s="24" t="s">
        <v>72</v>
      </c>
      <c r="D1546" s="24" t="s">
        <v>747</v>
      </c>
      <c r="E1546" s="1" t="s">
        <v>105</v>
      </c>
      <c r="F1546" s="12" t="s">
        <v>758</v>
      </c>
      <c r="G1546" s="13">
        <v>44866</v>
      </c>
      <c r="H1546" s="11" t="s">
        <v>187</v>
      </c>
      <c r="I1546" s="11" t="s">
        <v>278</v>
      </c>
      <c r="J1546" s="11" t="s">
        <v>278</v>
      </c>
      <c r="K1546" s="11" t="s">
        <v>19</v>
      </c>
      <c r="L1546" s="11" t="s">
        <v>19</v>
      </c>
      <c r="M1546" s="11" t="s">
        <v>19</v>
      </c>
      <c r="N1546" s="11" t="s">
        <v>19</v>
      </c>
      <c r="O1546" s="11" t="s">
        <v>322</v>
      </c>
      <c r="P1546" s="11" t="s">
        <v>323</v>
      </c>
      <c r="Q1546" s="11" t="s">
        <v>72</v>
      </c>
      <c r="R1546" s="11" t="s">
        <v>65</v>
      </c>
      <c r="S1546" s="20">
        <v>45</v>
      </c>
      <c r="T1546" s="11" t="s">
        <v>21</v>
      </c>
      <c r="U1546" s="11" t="s">
        <v>22</v>
      </c>
      <c r="V1546" s="11" t="s">
        <v>22</v>
      </c>
      <c r="W1546" s="11" t="s">
        <v>23</v>
      </c>
      <c r="X1546" s="11" t="s">
        <v>24</v>
      </c>
      <c r="Y1546">
        <v>675</v>
      </c>
      <c r="Z1546" t="e">
        <f t="shared" si="52"/>
        <v>#REF!</v>
      </c>
    </row>
    <row r="1547" spans="1:26" x14ac:dyDescent="0.35">
      <c r="A1547" s="24" t="str">
        <f>+IF(B1547&lt;&gt;'Terminal Handling Charge'!$B$3,"",IF(COUNTIF(B:B,B1547)&gt;0,COUNTIF(B$3:B1547,B1547),""))</f>
        <v/>
      </c>
      <c r="B1547" s="24" t="str">
        <f t="shared" si="51"/>
        <v>Terminal Handling Charge - DestinationUnited States</v>
      </c>
      <c r="C1547" s="24" t="s">
        <v>72</v>
      </c>
      <c r="D1547" s="24" t="s">
        <v>747</v>
      </c>
      <c r="E1547" s="1" t="s">
        <v>105</v>
      </c>
      <c r="F1547" s="12" t="s">
        <v>758</v>
      </c>
      <c r="G1547" s="13">
        <v>44866</v>
      </c>
      <c r="H1547" s="11" t="s">
        <v>187</v>
      </c>
      <c r="I1547" s="11" t="s">
        <v>278</v>
      </c>
      <c r="J1547" s="11" t="s">
        <v>278</v>
      </c>
      <c r="K1547" s="11" t="s">
        <v>19</v>
      </c>
      <c r="L1547" s="11" t="s">
        <v>19</v>
      </c>
      <c r="M1547" s="11" t="s">
        <v>19</v>
      </c>
      <c r="N1547" s="11" t="s">
        <v>19</v>
      </c>
      <c r="O1547" s="11" t="s">
        <v>322</v>
      </c>
      <c r="P1547" s="11" t="s">
        <v>323</v>
      </c>
      <c r="Q1547" s="11" t="s">
        <v>72</v>
      </c>
      <c r="R1547" s="11" t="s">
        <v>762</v>
      </c>
      <c r="S1547" s="20">
        <v>20</v>
      </c>
      <c r="T1547" s="11" t="s">
        <v>28</v>
      </c>
      <c r="U1547" s="11" t="s">
        <v>300</v>
      </c>
      <c r="V1547" s="11" t="s">
        <v>301</v>
      </c>
      <c r="W1547" s="11" t="s">
        <v>23</v>
      </c>
      <c r="X1547" s="11" t="s">
        <v>24</v>
      </c>
      <c r="Y1547">
        <v>535</v>
      </c>
      <c r="Z1547" t="e">
        <f t="shared" si="52"/>
        <v>#REF!</v>
      </c>
    </row>
    <row r="1548" spans="1:26" x14ac:dyDescent="0.35">
      <c r="A1548" s="24" t="str">
        <f>+IF(B1548&lt;&gt;'Terminal Handling Charge'!$B$3,"",IF(COUNTIF(B:B,B1548)&gt;0,COUNTIF(B$3:B1548,B1548),""))</f>
        <v/>
      </c>
      <c r="B1548" s="24" t="str">
        <f t="shared" si="51"/>
        <v>Terminal Handling Charge - DestinationUnited States</v>
      </c>
      <c r="C1548" s="24" t="s">
        <v>72</v>
      </c>
      <c r="D1548" s="24" t="s">
        <v>747</v>
      </c>
      <c r="E1548" s="1" t="s">
        <v>105</v>
      </c>
      <c r="F1548" s="12" t="s">
        <v>758</v>
      </c>
      <c r="G1548" s="13">
        <v>44866</v>
      </c>
      <c r="H1548" s="11" t="s">
        <v>187</v>
      </c>
      <c r="I1548" s="11" t="s">
        <v>278</v>
      </c>
      <c r="J1548" s="11" t="s">
        <v>278</v>
      </c>
      <c r="K1548" s="11" t="s">
        <v>19</v>
      </c>
      <c r="L1548" s="11" t="s">
        <v>19</v>
      </c>
      <c r="M1548" s="11" t="s">
        <v>19</v>
      </c>
      <c r="N1548" s="11" t="s">
        <v>19</v>
      </c>
      <c r="O1548" s="11" t="s">
        <v>322</v>
      </c>
      <c r="P1548" s="11" t="s">
        <v>323</v>
      </c>
      <c r="Q1548" s="11" t="s">
        <v>72</v>
      </c>
      <c r="R1548" s="11" t="s">
        <v>762</v>
      </c>
      <c r="S1548" s="20">
        <v>20</v>
      </c>
      <c r="T1548" s="11" t="s">
        <v>28</v>
      </c>
      <c r="U1548" s="11" t="s">
        <v>366</v>
      </c>
      <c r="V1548" s="11" t="s">
        <v>367</v>
      </c>
      <c r="W1548" s="11" t="s">
        <v>23</v>
      </c>
      <c r="X1548" s="11" t="s">
        <v>24</v>
      </c>
      <c r="Y1548">
        <v>535</v>
      </c>
      <c r="Z1548" t="e">
        <f t="shared" si="52"/>
        <v>#REF!</v>
      </c>
    </row>
    <row r="1549" spans="1:26" x14ac:dyDescent="0.35">
      <c r="A1549" s="24" t="str">
        <f>+IF(B1549&lt;&gt;'Terminal Handling Charge'!$B$3,"",IF(COUNTIF(B:B,B1549)&gt;0,COUNTIF(B$3:B1549,B1549),""))</f>
        <v/>
      </c>
      <c r="B1549" s="24" t="str">
        <f t="shared" si="51"/>
        <v>Terminal Handling Charge - DestinationUnited States</v>
      </c>
      <c r="C1549" s="24" t="s">
        <v>72</v>
      </c>
      <c r="D1549" s="24" t="s">
        <v>747</v>
      </c>
      <c r="E1549" s="1" t="s">
        <v>105</v>
      </c>
      <c r="F1549" s="12" t="s">
        <v>758</v>
      </c>
      <c r="G1549" s="13">
        <v>44866</v>
      </c>
      <c r="H1549" s="11" t="s">
        <v>187</v>
      </c>
      <c r="I1549" s="11" t="s">
        <v>278</v>
      </c>
      <c r="J1549" s="11" t="s">
        <v>278</v>
      </c>
      <c r="K1549" s="11" t="s">
        <v>19</v>
      </c>
      <c r="L1549" s="11" t="s">
        <v>19</v>
      </c>
      <c r="M1549" s="11" t="s">
        <v>19</v>
      </c>
      <c r="N1549" s="11" t="s">
        <v>19</v>
      </c>
      <c r="O1549" s="11" t="s">
        <v>322</v>
      </c>
      <c r="P1549" s="11" t="s">
        <v>323</v>
      </c>
      <c r="Q1549" s="11" t="s">
        <v>72</v>
      </c>
      <c r="R1549" s="11" t="s">
        <v>762</v>
      </c>
      <c r="S1549" s="20">
        <v>20</v>
      </c>
      <c r="T1549" s="11" t="s">
        <v>28</v>
      </c>
      <c r="U1549" s="11" t="s">
        <v>394</v>
      </c>
      <c r="V1549" s="11" t="s">
        <v>395</v>
      </c>
      <c r="W1549" s="11" t="s">
        <v>23</v>
      </c>
      <c r="X1549" s="11" t="s">
        <v>24</v>
      </c>
      <c r="Y1549">
        <v>535</v>
      </c>
      <c r="Z1549" t="e">
        <f t="shared" si="52"/>
        <v>#REF!</v>
      </c>
    </row>
    <row r="1550" spans="1:26" x14ac:dyDescent="0.35">
      <c r="A1550" s="24" t="str">
        <f>+IF(B1550&lt;&gt;'Terminal Handling Charge'!$B$3,"",IF(COUNTIF(B:B,B1550)&gt;0,COUNTIF(B$3:B1550,B1550),""))</f>
        <v/>
      </c>
      <c r="B1550" s="24" t="str">
        <f t="shared" si="51"/>
        <v>Terminal Handling Charge - DestinationUnited States</v>
      </c>
      <c r="C1550" s="24" t="s">
        <v>72</v>
      </c>
      <c r="D1550" s="24" t="s">
        <v>747</v>
      </c>
      <c r="E1550" s="1" t="s">
        <v>105</v>
      </c>
      <c r="F1550" s="12" t="s">
        <v>758</v>
      </c>
      <c r="G1550" s="13">
        <v>44866</v>
      </c>
      <c r="H1550" s="11" t="s">
        <v>187</v>
      </c>
      <c r="I1550" s="11" t="s">
        <v>278</v>
      </c>
      <c r="J1550" s="11" t="s">
        <v>278</v>
      </c>
      <c r="K1550" s="11" t="s">
        <v>19</v>
      </c>
      <c r="L1550" s="11" t="s">
        <v>19</v>
      </c>
      <c r="M1550" s="11" t="s">
        <v>19</v>
      </c>
      <c r="N1550" s="11" t="s">
        <v>19</v>
      </c>
      <c r="O1550" s="11" t="s">
        <v>322</v>
      </c>
      <c r="P1550" s="11" t="s">
        <v>323</v>
      </c>
      <c r="Q1550" s="11" t="s">
        <v>72</v>
      </c>
      <c r="R1550" s="11" t="s">
        <v>762</v>
      </c>
      <c r="S1550" s="20">
        <v>20</v>
      </c>
      <c r="T1550" s="11" t="s">
        <v>28</v>
      </c>
      <c r="U1550" s="11" t="s">
        <v>328</v>
      </c>
      <c r="V1550" s="11" t="s">
        <v>329</v>
      </c>
      <c r="W1550" s="11" t="s">
        <v>23</v>
      </c>
      <c r="X1550" s="11" t="s">
        <v>24</v>
      </c>
      <c r="Y1550">
        <v>535</v>
      </c>
      <c r="Z1550" t="e">
        <f t="shared" si="52"/>
        <v>#REF!</v>
      </c>
    </row>
    <row r="1551" spans="1:26" x14ac:dyDescent="0.35">
      <c r="A1551" s="24" t="str">
        <f>+IF(B1551&lt;&gt;'Terminal Handling Charge'!$B$3,"",IF(COUNTIF(B:B,B1551)&gt;0,COUNTIF(B$3:B1551,B1551),""))</f>
        <v/>
      </c>
      <c r="B1551" s="24" t="str">
        <f t="shared" si="51"/>
        <v>Terminal Handling Charge - DestinationUnited States</v>
      </c>
      <c r="C1551" s="24" t="s">
        <v>72</v>
      </c>
      <c r="D1551" s="24" t="s">
        <v>747</v>
      </c>
      <c r="E1551" s="1" t="s">
        <v>105</v>
      </c>
      <c r="F1551" s="12" t="s">
        <v>758</v>
      </c>
      <c r="G1551" s="13">
        <v>44866</v>
      </c>
      <c r="H1551" s="11" t="s">
        <v>187</v>
      </c>
      <c r="I1551" s="11" t="s">
        <v>278</v>
      </c>
      <c r="J1551" s="11" t="s">
        <v>278</v>
      </c>
      <c r="K1551" s="11" t="s">
        <v>19</v>
      </c>
      <c r="L1551" s="11" t="s">
        <v>19</v>
      </c>
      <c r="M1551" s="11" t="s">
        <v>19</v>
      </c>
      <c r="N1551" s="11" t="s">
        <v>19</v>
      </c>
      <c r="O1551" s="11" t="s">
        <v>322</v>
      </c>
      <c r="P1551" s="11" t="s">
        <v>323</v>
      </c>
      <c r="Q1551" s="11" t="s">
        <v>72</v>
      </c>
      <c r="R1551" s="11" t="s">
        <v>762</v>
      </c>
      <c r="S1551" s="20">
        <v>20</v>
      </c>
      <c r="T1551" s="11" t="s">
        <v>28</v>
      </c>
      <c r="U1551" s="11" t="s">
        <v>306</v>
      </c>
      <c r="V1551" s="11" t="s">
        <v>307</v>
      </c>
      <c r="W1551" s="11" t="s">
        <v>23</v>
      </c>
      <c r="X1551" s="11" t="s">
        <v>24</v>
      </c>
      <c r="Y1551">
        <v>535</v>
      </c>
      <c r="Z1551" t="e">
        <f t="shared" si="52"/>
        <v>#REF!</v>
      </c>
    </row>
    <row r="1552" spans="1:26" x14ac:dyDescent="0.35">
      <c r="A1552" s="24" t="str">
        <f>+IF(B1552&lt;&gt;'Terminal Handling Charge'!$B$3,"",IF(COUNTIF(B:B,B1552)&gt;0,COUNTIF(B$3:B1552,B1552),""))</f>
        <v/>
      </c>
      <c r="B1552" s="24" t="str">
        <f t="shared" si="51"/>
        <v>Terminal Handling Charge - DestinationUnited States</v>
      </c>
      <c r="C1552" s="24" t="s">
        <v>72</v>
      </c>
      <c r="D1552" s="24" t="s">
        <v>747</v>
      </c>
      <c r="E1552" s="1" t="s">
        <v>105</v>
      </c>
      <c r="F1552" s="12" t="s">
        <v>758</v>
      </c>
      <c r="G1552" s="13">
        <v>44866</v>
      </c>
      <c r="H1552" s="11" t="s">
        <v>187</v>
      </c>
      <c r="I1552" s="11" t="s">
        <v>278</v>
      </c>
      <c r="J1552" s="11" t="s">
        <v>278</v>
      </c>
      <c r="K1552" s="11" t="s">
        <v>19</v>
      </c>
      <c r="L1552" s="11" t="s">
        <v>19</v>
      </c>
      <c r="M1552" s="11" t="s">
        <v>19</v>
      </c>
      <c r="N1552" s="11" t="s">
        <v>19</v>
      </c>
      <c r="O1552" s="11" t="s">
        <v>322</v>
      </c>
      <c r="P1552" s="11" t="s">
        <v>323</v>
      </c>
      <c r="Q1552" s="11" t="s">
        <v>72</v>
      </c>
      <c r="R1552" s="11" t="s">
        <v>762</v>
      </c>
      <c r="S1552" s="20">
        <v>20</v>
      </c>
      <c r="T1552" s="11" t="s">
        <v>28</v>
      </c>
      <c r="U1552" s="11" t="s">
        <v>378</v>
      </c>
      <c r="V1552" s="11" t="s">
        <v>379</v>
      </c>
      <c r="W1552" s="11" t="s">
        <v>23</v>
      </c>
      <c r="X1552" s="11" t="s">
        <v>24</v>
      </c>
      <c r="Y1552">
        <v>535</v>
      </c>
      <c r="Z1552" t="e">
        <f t="shared" si="52"/>
        <v>#REF!</v>
      </c>
    </row>
    <row r="1553" spans="1:26" x14ac:dyDescent="0.35">
      <c r="A1553" s="24" t="str">
        <f>+IF(B1553&lt;&gt;'Terminal Handling Charge'!$B$3,"",IF(COUNTIF(B:B,B1553)&gt;0,COUNTIF(B$3:B1553,B1553),""))</f>
        <v/>
      </c>
      <c r="B1553" s="24" t="str">
        <f t="shared" si="51"/>
        <v>Terminal Handling Charge - DestinationUnited States</v>
      </c>
      <c r="C1553" s="24" t="s">
        <v>72</v>
      </c>
      <c r="D1553" s="24" t="s">
        <v>747</v>
      </c>
      <c r="E1553" s="1" t="s">
        <v>105</v>
      </c>
      <c r="F1553" s="12" t="s">
        <v>758</v>
      </c>
      <c r="G1553" s="13">
        <v>44866</v>
      </c>
      <c r="H1553" s="11" t="s">
        <v>187</v>
      </c>
      <c r="I1553" s="11" t="s">
        <v>278</v>
      </c>
      <c r="J1553" s="11" t="s">
        <v>278</v>
      </c>
      <c r="K1553" s="11" t="s">
        <v>19</v>
      </c>
      <c r="L1553" s="11" t="s">
        <v>19</v>
      </c>
      <c r="M1553" s="11" t="s">
        <v>19</v>
      </c>
      <c r="N1553" s="11" t="s">
        <v>19</v>
      </c>
      <c r="O1553" s="11" t="s">
        <v>322</v>
      </c>
      <c r="P1553" s="11" t="s">
        <v>323</v>
      </c>
      <c r="Q1553" s="11" t="s">
        <v>72</v>
      </c>
      <c r="R1553" s="11" t="s">
        <v>762</v>
      </c>
      <c r="S1553" s="20">
        <v>20</v>
      </c>
      <c r="T1553" s="11" t="s">
        <v>28</v>
      </c>
      <c r="U1553" s="11" t="s">
        <v>279</v>
      </c>
      <c r="V1553" s="11" t="s">
        <v>280</v>
      </c>
      <c r="W1553" s="11" t="s">
        <v>23</v>
      </c>
      <c r="X1553" s="11" t="s">
        <v>24</v>
      </c>
      <c r="Y1553">
        <v>535</v>
      </c>
      <c r="Z1553" t="e">
        <f t="shared" si="52"/>
        <v>#REF!</v>
      </c>
    </row>
    <row r="1554" spans="1:26" x14ac:dyDescent="0.35">
      <c r="A1554" s="24" t="str">
        <f>+IF(B1554&lt;&gt;'Terminal Handling Charge'!$B$3,"",IF(COUNTIF(B:B,B1554)&gt;0,COUNTIF(B$3:B1554,B1554),""))</f>
        <v/>
      </c>
      <c r="B1554" s="24" t="str">
        <f t="shared" si="51"/>
        <v>Terminal Handling Charge - DestinationUnited States</v>
      </c>
      <c r="C1554" s="24" t="s">
        <v>72</v>
      </c>
      <c r="D1554" s="24" t="s">
        <v>747</v>
      </c>
      <c r="E1554" s="1" t="s">
        <v>105</v>
      </c>
      <c r="F1554" s="12" t="s">
        <v>758</v>
      </c>
      <c r="G1554" s="13">
        <v>44866</v>
      </c>
      <c r="H1554" s="11" t="s">
        <v>187</v>
      </c>
      <c r="I1554" s="11" t="s">
        <v>278</v>
      </c>
      <c r="J1554" s="11" t="s">
        <v>278</v>
      </c>
      <c r="K1554" s="11" t="s">
        <v>19</v>
      </c>
      <c r="L1554" s="11" t="s">
        <v>19</v>
      </c>
      <c r="M1554" s="11" t="s">
        <v>19</v>
      </c>
      <c r="N1554" s="11" t="s">
        <v>19</v>
      </c>
      <c r="O1554" s="11" t="s">
        <v>322</v>
      </c>
      <c r="P1554" s="11" t="s">
        <v>323</v>
      </c>
      <c r="Q1554" s="11" t="s">
        <v>72</v>
      </c>
      <c r="R1554" s="11" t="s">
        <v>762</v>
      </c>
      <c r="S1554" s="20">
        <v>20</v>
      </c>
      <c r="T1554" s="11" t="s">
        <v>28</v>
      </c>
      <c r="U1554" s="11" t="s">
        <v>308</v>
      </c>
      <c r="V1554" s="11" t="s">
        <v>309</v>
      </c>
      <c r="W1554" s="11" t="s">
        <v>23</v>
      </c>
      <c r="X1554" s="11" t="s">
        <v>24</v>
      </c>
      <c r="Y1554">
        <v>535</v>
      </c>
      <c r="Z1554" t="e">
        <f t="shared" si="52"/>
        <v>#REF!</v>
      </c>
    </row>
    <row r="1555" spans="1:26" x14ac:dyDescent="0.35">
      <c r="A1555" s="24" t="str">
        <f>+IF(B1555&lt;&gt;'Terminal Handling Charge'!$B$3,"",IF(COUNTIF(B:B,B1555)&gt;0,COUNTIF(B$3:B1555,B1555),""))</f>
        <v/>
      </c>
      <c r="B1555" s="24" t="str">
        <f t="shared" si="51"/>
        <v>Terminal Handling Charge - DestinationUnited States</v>
      </c>
      <c r="C1555" s="24" t="s">
        <v>72</v>
      </c>
      <c r="D1555" s="24" t="s">
        <v>747</v>
      </c>
      <c r="E1555" s="1" t="s">
        <v>105</v>
      </c>
      <c r="F1555" s="12" t="s">
        <v>758</v>
      </c>
      <c r="G1555" s="13">
        <v>44866</v>
      </c>
      <c r="H1555" s="11" t="s">
        <v>187</v>
      </c>
      <c r="I1555" s="11" t="s">
        <v>278</v>
      </c>
      <c r="J1555" s="11" t="s">
        <v>278</v>
      </c>
      <c r="K1555" s="11" t="s">
        <v>19</v>
      </c>
      <c r="L1555" s="11" t="s">
        <v>19</v>
      </c>
      <c r="M1555" s="11" t="s">
        <v>19</v>
      </c>
      <c r="N1555" s="11" t="s">
        <v>19</v>
      </c>
      <c r="O1555" s="11" t="s">
        <v>322</v>
      </c>
      <c r="P1555" s="11" t="s">
        <v>323</v>
      </c>
      <c r="Q1555" s="11" t="s">
        <v>72</v>
      </c>
      <c r="R1555" s="11" t="s">
        <v>762</v>
      </c>
      <c r="S1555" s="20">
        <v>20</v>
      </c>
      <c r="T1555" s="11" t="s">
        <v>28</v>
      </c>
      <c r="U1555" s="11" t="s">
        <v>429</v>
      </c>
      <c r="V1555" s="11" t="s">
        <v>430</v>
      </c>
      <c r="W1555" s="11" t="s">
        <v>23</v>
      </c>
      <c r="X1555" s="11" t="s">
        <v>24</v>
      </c>
      <c r="Y1555">
        <v>535</v>
      </c>
      <c r="Z1555" t="e">
        <f t="shared" si="52"/>
        <v>#REF!</v>
      </c>
    </row>
    <row r="1556" spans="1:26" x14ac:dyDescent="0.35">
      <c r="A1556" s="24" t="str">
        <f>+IF(B1556&lt;&gt;'Terminal Handling Charge'!$B$3,"",IF(COUNTIF(B:B,B1556)&gt;0,COUNTIF(B$3:B1556,B1556),""))</f>
        <v/>
      </c>
      <c r="B1556" s="24" t="str">
        <f t="shared" si="51"/>
        <v>Terminal Handling Charge - DestinationUnited States</v>
      </c>
      <c r="C1556" s="24" t="s">
        <v>72</v>
      </c>
      <c r="D1556" s="24" t="s">
        <v>747</v>
      </c>
      <c r="E1556" s="1" t="s">
        <v>105</v>
      </c>
      <c r="F1556" s="12" t="s">
        <v>758</v>
      </c>
      <c r="G1556" s="13">
        <v>44866</v>
      </c>
      <c r="H1556" s="11" t="s">
        <v>187</v>
      </c>
      <c r="I1556" s="11" t="s">
        <v>278</v>
      </c>
      <c r="J1556" s="11" t="s">
        <v>278</v>
      </c>
      <c r="K1556" s="11" t="s">
        <v>19</v>
      </c>
      <c r="L1556" s="11" t="s">
        <v>19</v>
      </c>
      <c r="M1556" s="11" t="s">
        <v>19</v>
      </c>
      <c r="N1556" s="11" t="s">
        <v>19</v>
      </c>
      <c r="O1556" s="11" t="s">
        <v>322</v>
      </c>
      <c r="P1556" s="11" t="s">
        <v>323</v>
      </c>
      <c r="Q1556" s="11" t="s">
        <v>72</v>
      </c>
      <c r="R1556" s="11" t="s">
        <v>762</v>
      </c>
      <c r="S1556" s="20">
        <v>20</v>
      </c>
      <c r="T1556" s="11" t="s">
        <v>28</v>
      </c>
      <c r="U1556" s="11" t="s">
        <v>332</v>
      </c>
      <c r="V1556" s="11" t="s">
        <v>333</v>
      </c>
      <c r="W1556" s="11" t="s">
        <v>23</v>
      </c>
      <c r="X1556" s="11" t="s">
        <v>24</v>
      </c>
      <c r="Y1556">
        <v>535</v>
      </c>
      <c r="Z1556" t="e">
        <f t="shared" si="52"/>
        <v>#REF!</v>
      </c>
    </row>
    <row r="1557" spans="1:26" x14ac:dyDescent="0.35">
      <c r="A1557" s="24" t="str">
        <f>+IF(B1557&lt;&gt;'Terminal Handling Charge'!$B$3,"",IF(COUNTIF(B:B,B1557)&gt;0,COUNTIF(B$3:B1557,B1557),""))</f>
        <v/>
      </c>
      <c r="B1557" s="24" t="str">
        <f t="shared" si="51"/>
        <v>Terminal Handling Charge - DestinationUnited States</v>
      </c>
      <c r="C1557" s="24" t="s">
        <v>72</v>
      </c>
      <c r="D1557" s="24" t="s">
        <v>747</v>
      </c>
      <c r="E1557" s="1" t="s">
        <v>105</v>
      </c>
      <c r="F1557" s="12" t="s">
        <v>758</v>
      </c>
      <c r="G1557" s="13">
        <v>44866</v>
      </c>
      <c r="H1557" s="11" t="s">
        <v>187</v>
      </c>
      <c r="I1557" s="11" t="s">
        <v>278</v>
      </c>
      <c r="J1557" s="11" t="s">
        <v>278</v>
      </c>
      <c r="K1557" s="11" t="s">
        <v>19</v>
      </c>
      <c r="L1557" s="11" t="s">
        <v>19</v>
      </c>
      <c r="M1557" s="11" t="s">
        <v>19</v>
      </c>
      <c r="N1557" s="11" t="s">
        <v>19</v>
      </c>
      <c r="O1557" s="11" t="s">
        <v>322</v>
      </c>
      <c r="P1557" s="11" t="s">
        <v>323</v>
      </c>
      <c r="Q1557" s="11" t="s">
        <v>72</v>
      </c>
      <c r="R1557" s="11" t="s">
        <v>38</v>
      </c>
      <c r="S1557" s="20">
        <v>40</v>
      </c>
      <c r="T1557" s="11" t="s">
        <v>28</v>
      </c>
      <c r="U1557" s="11" t="s">
        <v>22</v>
      </c>
      <c r="V1557" s="11" t="s">
        <v>22</v>
      </c>
      <c r="W1557" s="11" t="s">
        <v>23</v>
      </c>
      <c r="X1557" s="11" t="s">
        <v>24</v>
      </c>
      <c r="Y1557">
        <v>705</v>
      </c>
      <c r="Z1557" t="e">
        <f t="shared" si="52"/>
        <v>#REF!</v>
      </c>
    </row>
    <row r="1558" spans="1:26" x14ac:dyDescent="0.35">
      <c r="A1558" s="24" t="str">
        <f>+IF(B1558&lt;&gt;'Terminal Handling Charge'!$B$3,"",IF(COUNTIF(B:B,B1558)&gt;0,COUNTIF(B$3:B1558,B1558),""))</f>
        <v/>
      </c>
      <c r="B1558" s="24" t="str">
        <f t="shared" si="51"/>
        <v>Terminal Handling Charge - DestinationUnited States</v>
      </c>
      <c r="C1558" s="24" t="s">
        <v>72</v>
      </c>
      <c r="D1558" s="24" t="s">
        <v>747</v>
      </c>
      <c r="E1558" s="1" t="s">
        <v>105</v>
      </c>
      <c r="F1558" s="12" t="s">
        <v>758</v>
      </c>
      <c r="G1558" s="13">
        <v>44866</v>
      </c>
      <c r="H1558" s="11" t="s">
        <v>187</v>
      </c>
      <c r="I1558" s="11" t="s">
        <v>278</v>
      </c>
      <c r="J1558" s="11" t="s">
        <v>278</v>
      </c>
      <c r="K1558" s="11" t="s">
        <v>19</v>
      </c>
      <c r="L1558" s="11" t="s">
        <v>19</v>
      </c>
      <c r="M1558" s="11" t="s">
        <v>19</v>
      </c>
      <c r="N1558" s="11" t="s">
        <v>19</v>
      </c>
      <c r="O1558" s="11" t="s">
        <v>398</v>
      </c>
      <c r="P1558" s="11" t="s">
        <v>399</v>
      </c>
      <c r="Q1558" s="11" t="s">
        <v>72</v>
      </c>
      <c r="R1558" s="11" t="s">
        <v>20</v>
      </c>
      <c r="S1558" s="20">
        <v>40</v>
      </c>
      <c r="T1558" s="11" t="s">
        <v>21</v>
      </c>
      <c r="U1558" s="11" t="s">
        <v>22</v>
      </c>
      <c r="V1558" s="11" t="s">
        <v>22</v>
      </c>
      <c r="W1558" s="11" t="s">
        <v>23</v>
      </c>
      <c r="X1558" s="11" t="s">
        <v>24</v>
      </c>
      <c r="Y1558">
        <v>675</v>
      </c>
      <c r="Z1558" t="e">
        <f t="shared" si="52"/>
        <v>#REF!</v>
      </c>
    </row>
    <row r="1559" spans="1:26" x14ac:dyDescent="0.35">
      <c r="A1559" s="24" t="str">
        <f>+IF(B1559&lt;&gt;'Terminal Handling Charge'!$B$3,"",IF(COUNTIF(B:B,B1559)&gt;0,COUNTIF(B$3:B1559,B1559),""))</f>
        <v/>
      </c>
      <c r="B1559" s="24" t="str">
        <f t="shared" si="51"/>
        <v>Terminal Handling Charge - DestinationUnited States</v>
      </c>
      <c r="C1559" s="24" t="s">
        <v>72</v>
      </c>
      <c r="D1559" s="24" t="s">
        <v>747</v>
      </c>
      <c r="E1559" s="1" t="s">
        <v>105</v>
      </c>
      <c r="F1559" s="12" t="s">
        <v>758</v>
      </c>
      <c r="G1559" s="13">
        <v>44866</v>
      </c>
      <c r="H1559" s="11" t="s">
        <v>187</v>
      </c>
      <c r="I1559" s="11" t="s">
        <v>278</v>
      </c>
      <c r="J1559" s="11" t="s">
        <v>278</v>
      </c>
      <c r="K1559" s="11" t="s">
        <v>19</v>
      </c>
      <c r="L1559" s="11" t="s">
        <v>19</v>
      </c>
      <c r="M1559" s="11" t="s">
        <v>19</v>
      </c>
      <c r="N1559" s="11" t="s">
        <v>19</v>
      </c>
      <c r="O1559" s="11" t="s">
        <v>398</v>
      </c>
      <c r="P1559" s="11" t="s">
        <v>399</v>
      </c>
      <c r="Q1559" s="11" t="s">
        <v>72</v>
      </c>
      <c r="R1559" s="11" t="s">
        <v>65</v>
      </c>
      <c r="S1559" s="20">
        <v>45</v>
      </c>
      <c r="T1559" s="11" t="s">
        <v>21</v>
      </c>
      <c r="U1559" s="11" t="s">
        <v>22</v>
      </c>
      <c r="V1559" s="11" t="s">
        <v>22</v>
      </c>
      <c r="W1559" s="11" t="s">
        <v>23</v>
      </c>
      <c r="X1559" s="11" t="s">
        <v>24</v>
      </c>
      <c r="Y1559">
        <v>675</v>
      </c>
      <c r="Z1559" t="e">
        <f t="shared" si="52"/>
        <v>#REF!</v>
      </c>
    </row>
    <row r="1560" spans="1:26" x14ac:dyDescent="0.35">
      <c r="A1560" s="24" t="str">
        <f>+IF(B1560&lt;&gt;'Terminal Handling Charge'!$B$3,"",IF(COUNTIF(B:B,B1560)&gt;0,COUNTIF(B$3:B1560,B1560),""))</f>
        <v/>
      </c>
      <c r="B1560" s="24" t="str">
        <f t="shared" si="51"/>
        <v>Terminal Handling Charge - DestinationUnited States</v>
      </c>
      <c r="C1560" s="24" t="s">
        <v>72</v>
      </c>
      <c r="D1560" s="24" t="s">
        <v>747</v>
      </c>
      <c r="E1560" s="1" t="s">
        <v>105</v>
      </c>
      <c r="F1560" s="12" t="s">
        <v>758</v>
      </c>
      <c r="G1560" s="13">
        <v>44866</v>
      </c>
      <c r="H1560" s="11" t="s">
        <v>187</v>
      </c>
      <c r="I1560" s="11" t="s">
        <v>278</v>
      </c>
      <c r="J1560" s="11" t="s">
        <v>278</v>
      </c>
      <c r="K1560" s="11" t="s">
        <v>19</v>
      </c>
      <c r="L1560" s="11" t="s">
        <v>19</v>
      </c>
      <c r="M1560" s="11" t="s">
        <v>19</v>
      </c>
      <c r="N1560" s="11" t="s">
        <v>19</v>
      </c>
      <c r="O1560" s="11" t="s">
        <v>398</v>
      </c>
      <c r="P1560" s="11" t="s">
        <v>399</v>
      </c>
      <c r="Q1560" s="11" t="s">
        <v>72</v>
      </c>
      <c r="R1560" s="11" t="s">
        <v>762</v>
      </c>
      <c r="S1560" s="20">
        <v>20</v>
      </c>
      <c r="T1560" s="11" t="s">
        <v>28</v>
      </c>
      <c r="U1560" s="11" t="s">
        <v>308</v>
      </c>
      <c r="V1560" s="11" t="s">
        <v>309</v>
      </c>
      <c r="W1560" s="11" t="s">
        <v>23</v>
      </c>
      <c r="X1560" s="11" t="s">
        <v>24</v>
      </c>
      <c r="Y1560">
        <v>535</v>
      </c>
      <c r="Z1560" t="e">
        <f t="shared" si="52"/>
        <v>#REF!</v>
      </c>
    </row>
    <row r="1561" spans="1:26" x14ac:dyDescent="0.35">
      <c r="A1561" s="24" t="str">
        <f>+IF(B1561&lt;&gt;'Terminal Handling Charge'!$B$3,"",IF(COUNTIF(B:B,B1561)&gt;0,COUNTIF(B$3:B1561,B1561),""))</f>
        <v/>
      </c>
      <c r="B1561" s="24" t="str">
        <f t="shared" si="51"/>
        <v>Terminal Handling Charge - DestinationUnited States</v>
      </c>
      <c r="C1561" s="24" t="s">
        <v>72</v>
      </c>
      <c r="D1561" s="24" t="s">
        <v>747</v>
      </c>
      <c r="E1561" s="1" t="s">
        <v>105</v>
      </c>
      <c r="F1561" s="12" t="s">
        <v>758</v>
      </c>
      <c r="G1561" s="13">
        <v>44866</v>
      </c>
      <c r="H1561" s="11" t="s">
        <v>187</v>
      </c>
      <c r="I1561" s="11" t="s">
        <v>278</v>
      </c>
      <c r="J1561" s="11" t="s">
        <v>278</v>
      </c>
      <c r="K1561" s="11" t="s">
        <v>19</v>
      </c>
      <c r="L1561" s="11" t="s">
        <v>19</v>
      </c>
      <c r="M1561" s="11" t="s">
        <v>19</v>
      </c>
      <c r="N1561" s="11" t="s">
        <v>19</v>
      </c>
      <c r="O1561" s="11" t="s">
        <v>398</v>
      </c>
      <c r="P1561" s="11" t="s">
        <v>399</v>
      </c>
      <c r="Q1561" s="11" t="s">
        <v>72</v>
      </c>
      <c r="R1561" s="11" t="s">
        <v>762</v>
      </c>
      <c r="S1561" s="20">
        <v>20</v>
      </c>
      <c r="T1561" s="11" t="s">
        <v>28</v>
      </c>
      <c r="U1561" s="11" t="s">
        <v>300</v>
      </c>
      <c r="V1561" s="11" t="s">
        <v>301</v>
      </c>
      <c r="W1561" s="11" t="s">
        <v>23</v>
      </c>
      <c r="X1561" s="11" t="s">
        <v>24</v>
      </c>
      <c r="Y1561">
        <v>535</v>
      </c>
      <c r="Z1561" t="e">
        <f t="shared" si="52"/>
        <v>#REF!</v>
      </c>
    </row>
    <row r="1562" spans="1:26" x14ac:dyDescent="0.35">
      <c r="A1562" s="24" t="str">
        <f>+IF(B1562&lt;&gt;'Terminal Handling Charge'!$B$3,"",IF(COUNTIF(B:B,B1562)&gt;0,COUNTIF(B$3:B1562,B1562),""))</f>
        <v/>
      </c>
      <c r="B1562" s="24" t="str">
        <f t="shared" si="51"/>
        <v>Terminal Handling Charge - DestinationUnited States</v>
      </c>
      <c r="C1562" s="24" t="s">
        <v>72</v>
      </c>
      <c r="D1562" s="24" t="s">
        <v>747</v>
      </c>
      <c r="E1562" s="1" t="s">
        <v>105</v>
      </c>
      <c r="F1562" s="12" t="s">
        <v>758</v>
      </c>
      <c r="G1562" s="13">
        <v>44866</v>
      </c>
      <c r="H1562" s="11" t="s">
        <v>187</v>
      </c>
      <c r="I1562" s="11" t="s">
        <v>278</v>
      </c>
      <c r="J1562" s="11" t="s">
        <v>278</v>
      </c>
      <c r="K1562" s="11" t="s">
        <v>19</v>
      </c>
      <c r="L1562" s="11" t="s">
        <v>19</v>
      </c>
      <c r="M1562" s="11" t="s">
        <v>19</v>
      </c>
      <c r="N1562" s="11" t="s">
        <v>19</v>
      </c>
      <c r="O1562" s="11" t="s">
        <v>398</v>
      </c>
      <c r="P1562" s="11" t="s">
        <v>399</v>
      </c>
      <c r="Q1562" s="11" t="s">
        <v>72</v>
      </c>
      <c r="R1562" s="11" t="s">
        <v>762</v>
      </c>
      <c r="S1562" s="20">
        <v>20</v>
      </c>
      <c r="T1562" s="11" t="s">
        <v>28</v>
      </c>
      <c r="U1562" s="11" t="s">
        <v>378</v>
      </c>
      <c r="V1562" s="11" t="s">
        <v>379</v>
      </c>
      <c r="W1562" s="11" t="s">
        <v>23</v>
      </c>
      <c r="X1562" s="11" t="s">
        <v>24</v>
      </c>
      <c r="Y1562">
        <v>535</v>
      </c>
      <c r="Z1562" t="e">
        <f t="shared" si="52"/>
        <v>#REF!</v>
      </c>
    </row>
    <row r="1563" spans="1:26" x14ac:dyDescent="0.35">
      <c r="A1563" s="24" t="str">
        <f>+IF(B1563&lt;&gt;'Terminal Handling Charge'!$B$3,"",IF(COUNTIF(B:B,B1563)&gt;0,COUNTIF(B$3:B1563,B1563),""))</f>
        <v/>
      </c>
      <c r="B1563" s="24" t="str">
        <f t="shared" si="51"/>
        <v>Terminal Handling Charge - DestinationUnited States</v>
      </c>
      <c r="C1563" s="24" t="s">
        <v>72</v>
      </c>
      <c r="D1563" s="24" t="s">
        <v>747</v>
      </c>
      <c r="E1563" s="1" t="s">
        <v>105</v>
      </c>
      <c r="F1563" s="12" t="s">
        <v>758</v>
      </c>
      <c r="G1563" s="13">
        <v>44866</v>
      </c>
      <c r="H1563" s="11" t="s">
        <v>187</v>
      </c>
      <c r="I1563" s="11" t="s">
        <v>278</v>
      </c>
      <c r="J1563" s="11" t="s">
        <v>278</v>
      </c>
      <c r="K1563" s="11" t="s">
        <v>19</v>
      </c>
      <c r="L1563" s="11" t="s">
        <v>19</v>
      </c>
      <c r="M1563" s="11" t="s">
        <v>19</v>
      </c>
      <c r="N1563" s="11" t="s">
        <v>19</v>
      </c>
      <c r="O1563" s="11" t="s">
        <v>398</v>
      </c>
      <c r="P1563" s="11" t="s">
        <v>399</v>
      </c>
      <c r="Q1563" s="11" t="s">
        <v>72</v>
      </c>
      <c r="R1563" s="11" t="s">
        <v>762</v>
      </c>
      <c r="S1563" s="20">
        <v>20</v>
      </c>
      <c r="T1563" s="11" t="s">
        <v>28</v>
      </c>
      <c r="U1563" s="11" t="s">
        <v>332</v>
      </c>
      <c r="V1563" s="11" t="s">
        <v>333</v>
      </c>
      <c r="W1563" s="11" t="s">
        <v>23</v>
      </c>
      <c r="X1563" s="11" t="s">
        <v>24</v>
      </c>
      <c r="Y1563">
        <v>535</v>
      </c>
      <c r="Z1563" t="e">
        <f t="shared" si="52"/>
        <v>#REF!</v>
      </c>
    </row>
    <row r="1564" spans="1:26" x14ac:dyDescent="0.35">
      <c r="A1564" s="24" t="str">
        <f>+IF(B1564&lt;&gt;'Terminal Handling Charge'!$B$3,"",IF(COUNTIF(B:B,B1564)&gt;0,COUNTIF(B$3:B1564,B1564),""))</f>
        <v/>
      </c>
      <c r="B1564" s="24" t="str">
        <f t="shared" si="51"/>
        <v>Terminal Handling Charge - DestinationUnited States</v>
      </c>
      <c r="C1564" s="24" t="s">
        <v>72</v>
      </c>
      <c r="D1564" s="24" t="s">
        <v>747</v>
      </c>
      <c r="E1564" s="1" t="s">
        <v>105</v>
      </c>
      <c r="F1564" s="12" t="s">
        <v>758</v>
      </c>
      <c r="G1564" s="13">
        <v>44866</v>
      </c>
      <c r="H1564" s="11" t="s">
        <v>187</v>
      </c>
      <c r="I1564" s="11" t="s">
        <v>278</v>
      </c>
      <c r="J1564" s="11" t="s">
        <v>278</v>
      </c>
      <c r="K1564" s="11" t="s">
        <v>19</v>
      </c>
      <c r="L1564" s="11" t="s">
        <v>19</v>
      </c>
      <c r="M1564" s="11" t="s">
        <v>19</v>
      </c>
      <c r="N1564" s="11" t="s">
        <v>19</v>
      </c>
      <c r="O1564" s="11" t="s">
        <v>398</v>
      </c>
      <c r="P1564" s="11" t="s">
        <v>399</v>
      </c>
      <c r="Q1564" s="11" t="s">
        <v>72</v>
      </c>
      <c r="R1564" s="11" t="s">
        <v>762</v>
      </c>
      <c r="S1564" s="20">
        <v>20</v>
      </c>
      <c r="T1564" s="11" t="s">
        <v>28</v>
      </c>
      <c r="U1564" s="11" t="s">
        <v>306</v>
      </c>
      <c r="V1564" s="11" t="s">
        <v>307</v>
      </c>
      <c r="W1564" s="11" t="s">
        <v>23</v>
      </c>
      <c r="X1564" s="11" t="s">
        <v>24</v>
      </c>
      <c r="Y1564">
        <v>535</v>
      </c>
      <c r="Z1564" t="e">
        <f t="shared" si="52"/>
        <v>#REF!</v>
      </c>
    </row>
    <row r="1565" spans="1:26" x14ac:dyDescent="0.35">
      <c r="A1565" s="24" t="str">
        <f>+IF(B1565&lt;&gt;'Terminal Handling Charge'!$B$3,"",IF(COUNTIF(B:B,B1565)&gt;0,COUNTIF(B$3:B1565,B1565),""))</f>
        <v/>
      </c>
      <c r="B1565" s="24" t="str">
        <f t="shared" si="51"/>
        <v>Terminal Handling Charge - DestinationUnited States</v>
      </c>
      <c r="C1565" s="24" t="s">
        <v>72</v>
      </c>
      <c r="D1565" s="24" t="s">
        <v>747</v>
      </c>
      <c r="E1565" s="1" t="s">
        <v>105</v>
      </c>
      <c r="F1565" s="12" t="s">
        <v>758</v>
      </c>
      <c r="G1565" s="13">
        <v>44866</v>
      </c>
      <c r="H1565" s="11" t="s">
        <v>187</v>
      </c>
      <c r="I1565" s="11" t="s">
        <v>278</v>
      </c>
      <c r="J1565" s="11" t="s">
        <v>278</v>
      </c>
      <c r="K1565" s="11" t="s">
        <v>19</v>
      </c>
      <c r="L1565" s="11" t="s">
        <v>19</v>
      </c>
      <c r="M1565" s="11" t="s">
        <v>19</v>
      </c>
      <c r="N1565" s="11" t="s">
        <v>19</v>
      </c>
      <c r="O1565" s="11" t="s">
        <v>398</v>
      </c>
      <c r="P1565" s="11" t="s">
        <v>399</v>
      </c>
      <c r="Q1565" s="11" t="s">
        <v>72</v>
      </c>
      <c r="R1565" s="11" t="s">
        <v>762</v>
      </c>
      <c r="S1565" s="20">
        <v>20</v>
      </c>
      <c r="T1565" s="11" t="s">
        <v>28</v>
      </c>
      <c r="U1565" s="11" t="s">
        <v>394</v>
      </c>
      <c r="V1565" s="11" t="s">
        <v>395</v>
      </c>
      <c r="W1565" s="11" t="s">
        <v>23</v>
      </c>
      <c r="X1565" s="11" t="s">
        <v>24</v>
      </c>
      <c r="Y1565">
        <v>535</v>
      </c>
      <c r="Z1565" t="e">
        <f t="shared" si="52"/>
        <v>#REF!</v>
      </c>
    </row>
    <row r="1566" spans="1:26" x14ac:dyDescent="0.35">
      <c r="A1566" s="24" t="str">
        <f>+IF(B1566&lt;&gt;'Terminal Handling Charge'!$B$3,"",IF(COUNTIF(B:B,B1566)&gt;0,COUNTIF(B$3:B1566,B1566),""))</f>
        <v/>
      </c>
      <c r="B1566" s="24" t="str">
        <f t="shared" si="51"/>
        <v>Terminal Handling Charge - DestinationUnited States</v>
      </c>
      <c r="C1566" s="24" t="s">
        <v>72</v>
      </c>
      <c r="D1566" s="24" t="s">
        <v>747</v>
      </c>
      <c r="E1566" s="1" t="s">
        <v>105</v>
      </c>
      <c r="F1566" s="12" t="s">
        <v>758</v>
      </c>
      <c r="G1566" s="13">
        <v>44866</v>
      </c>
      <c r="H1566" s="11" t="s">
        <v>187</v>
      </c>
      <c r="I1566" s="11" t="s">
        <v>278</v>
      </c>
      <c r="J1566" s="11" t="s">
        <v>278</v>
      </c>
      <c r="K1566" s="11" t="s">
        <v>19</v>
      </c>
      <c r="L1566" s="11" t="s">
        <v>19</v>
      </c>
      <c r="M1566" s="11" t="s">
        <v>19</v>
      </c>
      <c r="N1566" s="11" t="s">
        <v>19</v>
      </c>
      <c r="O1566" s="11" t="s">
        <v>398</v>
      </c>
      <c r="P1566" s="11" t="s">
        <v>399</v>
      </c>
      <c r="Q1566" s="11" t="s">
        <v>72</v>
      </c>
      <c r="R1566" s="11" t="s">
        <v>762</v>
      </c>
      <c r="S1566" s="20">
        <v>20</v>
      </c>
      <c r="T1566" s="11" t="s">
        <v>28</v>
      </c>
      <c r="U1566" s="11" t="s">
        <v>366</v>
      </c>
      <c r="V1566" s="11" t="s">
        <v>367</v>
      </c>
      <c r="W1566" s="11" t="s">
        <v>23</v>
      </c>
      <c r="X1566" s="11" t="s">
        <v>24</v>
      </c>
      <c r="Y1566">
        <v>535</v>
      </c>
      <c r="Z1566" t="e">
        <f t="shared" si="52"/>
        <v>#REF!</v>
      </c>
    </row>
    <row r="1567" spans="1:26" x14ac:dyDescent="0.35">
      <c r="A1567" s="24" t="str">
        <f>+IF(B1567&lt;&gt;'Terminal Handling Charge'!$B$3,"",IF(COUNTIF(B:B,B1567)&gt;0,COUNTIF(B$3:B1567,B1567),""))</f>
        <v/>
      </c>
      <c r="B1567" s="24" t="str">
        <f t="shared" si="51"/>
        <v>Terminal Handling Charge - DestinationUnited States</v>
      </c>
      <c r="C1567" s="24" t="s">
        <v>72</v>
      </c>
      <c r="D1567" s="24" t="s">
        <v>747</v>
      </c>
      <c r="E1567" s="1" t="s">
        <v>105</v>
      </c>
      <c r="F1567" s="12" t="s">
        <v>758</v>
      </c>
      <c r="G1567" s="13">
        <v>44866</v>
      </c>
      <c r="H1567" s="11" t="s">
        <v>187</v>
      </c>
      <c r="I1567" s="11" t="s">
        <v>278</v>
      </c>
      <c r="J1567" s="11" t="s">
        <v>278</v>
      </c>
      <c r="K1567" s="11" t="s">
        <v>19</v>
      </c>
      <c r="L1567" s="11" t="s">
        <v>19</v>
      </c>
      <c r="M1567" s="11" t="s">
        <v>19</v>
      </c>
      <c r="N1567" s="11" t="s">
        <v>19</v>
      </c>
      <c r="O1567" s="11" t="s">
        <v>398</v>
      </c>
      <c r="P1567" s="11" t="s">
        <v>399</v>
      </c>
      <c r="Q1567" s="11" t="s">
        <v>72</v>
      </c>
      <c r="R1567" s="11" t="s">
        <v>762</v>
      </c>
      <c r="S1567" s="20">
        <v>20</v>
      </c>
      <c r="T1567" s="11" t="s">
        <v>28</v>
      </c>
      <c r="U1567" s="11" t="s">
        <v>328</v>
      </c>
      <c r="V1567" s="11" t="s">
        <v>329</v>
      </c>
      <c r="W1567" s="11" t="s">
        <v>23</v>
      </c>
      <c r="X1567" s="11" t="s">
        <v>24</v>
      </c>
      <c r="Y1567">
        <v>535</v>
      </c>
      <c r="Z1567" t="e">
        <f t="shared" si="52"/>
        <v>#REF!</v>
      </c>
    </row>
    <row r="1568" spans="1:26" x14ac:dyDescent="0.35">
      <c r="A1568" s="24" t="str">
        <f>+IF(B1568&lt;&gt;'Terminal Handling Charge'!$B$3,"",IF(COUNTIF(B:B,B1568)&gt;0,COUNTIF(B$3:B1568,B1568),""))</f>
        <v/>
      </c>
      <c r="B1568" s="24" t="str">
        <f t="shared" si="51"/>
        <v>Terminal Handling Charge - DestinationUnited States</v>
      </c>
      <c r="C1568" s="24" t="s">
        <v>72</v>
      </c>
      <c r="D1568" s="24" t="s">
        <v>747</v>
      </c>
      <c r="E1568" s="1" t="s">
        <v>105</v>
      </c>
      <c r="F1568" s="12" t="s">
        <v>758</v>
      </c>
      <c r="G1568" s="13">
        <v>44866</v>
      </c>
      <c r="H1568" s="11" t="s">
        <v>187</v>
      </c>
      <c r="I1568" s="11" t="s">
        <v>278</v>
      </c>
      <c r="J1568" s="11" t="s">
        <v>278</v>
      </c>
      <c r="K1568" s="11" t="s">
        <v>19</v>
      </c>
      <c r="L1568" s="11" t="s">
        <v>19</v>
      </c>
      <c r="M1568" s="11" t="s">
        <v>19</v>
      </c>
      <c r="N1568" s="11" t="s">
        <v>19</v>
      </c>
      <c r="O1568" s="11" t="s">
        <v>398</v>
      </c>
      <c r="P1568" s="11" t="s">
        <v>399</v>
      </c>
      <c r="Q1568" s="11" t="s">
        <v>72</v>
      </c>
      <c r="R1568" s="11" t="s">
        <v>762</v>
      </c>
      <c r="S1568" s="20">
        <v>20</v>
      </c>
      <c r="T1568" s="11" t="s">
        <v>28</v>
      </c>
      <c r="U1568" s="11" t="s">
        <v>429</v>
      </c>
      <c r="V1568" s="11" t="s">
        <v>430</v>
      </c>
      <c r="W1568" s="11" t="s">
        <v>23</v>
      </c>
      <c r="X1568" s="11" t="s">
        <v>24</v>
      </c>
      <c r="Y1568">
        <v>535</v>
      </c>
      <c r="Z1568" t="e">
        <f t="shared" si="52"/>
        <v>#REF!</v>
      </c>
    </row>
    <row r="1569" spans="1:26" x14ac:dyDescent="0.35">
      <c r="A1569" s="24" t="str">
        <f>+IF(B1569&lt;&gt;'Terminal Handling Charge'!$B$3,"",IF(COUNTIF(B:B,B1569)&gt;0,COUNTIF(B$3:B1569,B1569),""))</f>
        <v/>
      </c>
      <c r="B1569" s="24" t="str">
        <f t="shared" si="51"/>
        <v>Terminal Handling Charge - DestinationUnited States</v>
      </c>
      <c r="C1569" s="24" t="s">
        <v>72</v>
      </c>
      <c r="D1569" s="24" t="s">
        <v>747</v>
      </c>
      <c r="E1569" s="1" t="s">
        <v>105</v>
      </c>
      <c r="F1569" s="12" t="s">
        <v>758</v>
      </c>
      <c r="G1569" s="13">
        <v>44866</v>
      </c>
      <c r="H1569" s="11" t="s">
        <v>187</v>
      </c>
      <c r="I1569" s="11" t="s">
        <v>278</v>
      </c>
      <c r="J1569" s="11" t="s">
        <v>278</v>
      </c>
      <c r="K1569" s="11" t="s">
        <v>19</v>
      </c>
      <c r="L1569" s="11" t="s">
        <v>19</v>
      </c>
      <c r="M1569" s="11" t="s">
        <v>19</v>
      </c>
      <c r="N1569" s="11" t="s">
        <v>19</v>
      </c>
      <c r="O1569" s="11" t="s">
        <v>398</v>
      </c>
      <c r="P1569" s="11" t="s">
        <v>399</v>
      </c>
      <c r="Q1569" s="11" t="s">
        <v>72</v>
      </c>
      <c r="R1569" s="11" t="s">
        <v>762</v>
      </c>
      <c r="S1569" s="20">
        <v>20</v>
      </c>
      <c r="T1569" s="11" t="s">
        <v>28</v>
      </c>
      <c r="U1569" s="11" t="s">
        <v>279</v>
      </c>
      <c r="V1569" s="11" t="s">
        <v>280</v>
      </c>
      <c r="W1569" s="11" t="s">
        <v>23</v>
      </c>
      <c r="X1569" s="11" t="s">
        <v>24</v>
      </c>
      <c r="Y1569">
        <v>535</v>
      </c>
      <c r="Z1569" t="e">
        <f t="shared" si="52"/>
        <v>#REF!</v>
      </c>
    </row>
    <row r="1570" spans="1:26" x14ac:dyDescent="0.35">
      <c r="A1570" s="24" t="str">
        <f>+IF(B1570&lt;&gt;'Terminal Handling Charge'!$B$3,"",IF(COUNTIF(B:B,B1570)&gt;0,COUNTIF(B$3:B1570,B1570),""))</f>
        <v/>
      </c>
      <c r="B1570" s="24" t="str">
        <f t="shared" si="51"/>
        <v>Terminal Handling Charge - DestinationUnited States</v>
      </c>
      <c r="C1570" s="24" t="s">
        <v>72</v>
      </c>
      <c r="D1570" s="24" t="s">
        <v>747</v>
      </c>
      <c r="E1570" s="1" t="s">
        <v>105</v>
      </c>
      <c r="F1570" s="12" t="s">
        <v>758</v>
      </c>
      <c r="G1570" s="13">
        <v>44866</v>
      </c>
      <c r="H1570" s="11" t="s">
        <v>187</v>
      </c>
      <c r="I1570" s="11" t="s">
        <v>278</v>
      </c>
      <c r="J1570" s="11" t="s">
        <v>278</v>
      </c>
      <c r="K1570" s="11" t="s">
        <v>19</v>
      </c>
      <c r="L1570" s="11" t="s">
        <v>19</v>
      </c>
      <c r="M1570" s="11" t="s">
        <v>19</v>
      </c>
      <c r="N1570" s="11" t="s">
        <v>19</v>
      </c>
      <c r="O1570" s="11" t="s">
        <v>398</v>
      </c>
      <c r="P1570" s="11" t="s">
        <v>399</v>
      </c>
      <c r="Q1570" s="11" t="s">
        <v>72</v>
      </c>
      <c r="R1570" s="11" t="s">
        <v>38</v>
      </c>
      <c r="S1570" s="20">
        <v>40</v>
      </c>
      <c r="T1570" s="11" t="s">
        <v>28</v>
      </c>
      <c r="U1570" s="11" t="s">
        <v>22</v>
      </c>
      <c r="V1570" s="11" t="s">
        <v>22</v>
      </c>
      <c r="W1570" s="11" t="s">
        <v>23</v>
      </c>
      <c r="X1570" s="11" t="s">
        <v>24</v>
      </c>
      <c r="Y1570">
        <v>705</v>
      </c>
      <c r="Z1570" t="e">
        <f t="shared" si="52"/>
        <v>#REF!</v>
      </c>
    </row>
    <row r="1571" spans="1:26" x14ac:dyDescent="0.35">
      <c r="A1571" s="24" t="str">
        <f>+IF(B1571&lt;&gt;'Terminal Handling Charge'!$B$3,"",IF(COUNTIF(B:B,B1571)&gt;0,COUNTIF(B$3:B1571,B1571),""))</f>
        <v/>
      </c>
      <c r="B1571" s="24" t="str">
        <f t="shared" si="51"/>
        <v>Terminal Handling Charge - DestinationUnited States</v>
      </c>
      <c r="C1571" s="24" t="s">
        <v>72</v>
      </c>
      <c r="D1571" s="24" t="s">
        <v>747</v>
      </c>
      <c r="E1571" s="1" t="s">
        <v>105</v>
      </c>
      <c r="F1571" s="12" t="s">
        <v>758</v>
      </c>
      <c r="G1571" s="13">
        <v>44866</v>
      </c>
      <c r="H1571" s="11" t="s">
        <v>187</v>
      </c>
      <c r="I1571" s="11" t="s">
        <v>278</v>
      </c>
      <c r="J1571" s="11" t="s">
        <v>278</v>
      </c>
      <c r="K1571" s="11" t="s">
        <v>19</v>
      </c>
      <c r="L1571" s="11" t="s">
        <v>19</v>
      </c>
      <c r="M1571" s="11" t="s">
        <v>19</v>
      </c>
      <c r="N1571" s="11" t="s">
        <v>19</v>
      </c>
      <c r="O1571" s="11" t="s">
        <v>346</v>
      </c>
      <c r="P1571" s="11" t="s">
        <v>347</v>
      </c>
      <c r="Q1571" s="11" t="s">
        <v>72</v>
      </c>
      <c r="R1571" s="11" t="s">
        <v>20</v>
      </c>
      <c r="S1571" s="20">
        <v>40</v>
      </c>
      <c r="T1571" s="11" t="s">
        <v>21</v>
      </c>
      <c r="U1571" s="11" t="s">
        <v>22</v>
      </c>
      <c r="V1571" s="11" t="s">
        <v>22</v>
      </c>
      <c r="W1571" s="11" t="s">
        <v>23</v>
      </c>
      <c r="X1571" s="11" t="s">
        <v>24</v>
      </c>
      <c r="Y1571">
        <v>675</v>
      </c>
      <c r="Z1571" t="e">
        <f t="shared" si="52"/>
        <v>#REF!</v>
      </c>
    </row>
    <row r="1572" spans="1:26" x14ac:dyDescent="0.35">
      <c r="A1572" s="24" t="str">
        <f>+IF(B1572&lt;&gt;'Terminal Handling Charge'!$B$3,"",IF(COUNTIF(B:B,B1572)&gt;0,COUNTIF(B$3:B1572,B1572),""))</f>
        <v/>
      </c>
      <c r="B1572" s="24" t="str">
        <f t="shared" si="51"/>
        <v>Terminal Handling Charge - DestinationUnited States</v>
      </c>
      <c r="C1572" s="24" t="s">
        <v>72</v>
      </c>
      <c r="D1572" s="24" t="s">
        <v>747</v>
      </c>
      <c r="E1572" s="1" t="s">
        <v>105</v>
      </c>
      <c r="F1572" s="12" t="s">
        <v>758</v>
      </c>
      <c r="G1572" s="13">
        <v>44866</v>
      </c>
      <c r="H1572" s="11" t="s">
        <v>187</v>
      </c>
      <c r="I1572" s="11" t="s">
        <v>278</v>
      </c>
      <c r="J1572" s="11" t="s">
        <v>278</v>
      </c>
      <c r="K1572" s="11" t="s">
        <v>19</v>
      </c>
      <c r="L1572" s="11" t="s">
        <v>19</v>
      </c>
      <c r="M1572" s="11" t="s">
        <v>19</v>
      </c>
      <c r="N1572" s="11" t="s">
        <v>19</v>
      </c>
      <c r="O1572" s="11" t="s">
        <v>346</v>
      </c>
      <c r="P1572" s="11" t="s">
        <v>347</v>
      </c>
      <c r="Q1572" s="11" t="s">
        <v>72</v>
      </c>
      <c r="R1572" s="11" t="s">
        <v>65</v>
      </c>
      <c r="S1572" s="20">
        <v>45</v>
      </c>
      <c r="T1572" s="11" t="s">
        <v>21</v>
      </c>
      <c r="U1572" s="11" t="s">
        <v>22</v>
      </c>
      <c r="V1572" s="11" t="s">
        <v>22</v>
      </c>
      <c r="W1572" s="11" t="s">
        <v>23</v>
      </c>
      <c r="X1572" s="11" t="s">
        <v>24</v>
      </c>
      <c r="Y1572">
        <v>675</v>
      </c>
      <c r="Z1572" t="e">
        <f t="shared" si="52"/>
        <v>#REF!</v>
      </c>
    </row>
    <row r="1573" spans="1:26" x14ac:dyDescent="0.35">
      <c r="A1573" s="24" t="str">
        <f>+IF(B1573&lt;&gt;'Terminal Handling Charge'!$B$3,"",IF(COUNTIF(B:B,B1573)&gt;0,COUNTIF(B$3:B1573,B1573),""))</f>
        <v/>
      </c>
      <c r="B1573" s="24" t="str">
        <f t="shared" si="51"/>
        <v>Terminal Handling Charge - DestinationUnited States</v>
      </c>
      <c r="C1573" s="24" t="s">
        <v>72</v>
      </c>
      <c r="D1573" s="24" t="s">
        <v>747</v>
      </c>
      <c r="E1573" s="1" t="s">
        <v>105</v>
      </c>
      <c r="F1573" s="12" t="s">
        <v>758</v>
      </c>
      <c r="G1573" s="13">
        <v>44866</v>
      </c>
      <c r="H1573" s="11" t="s">
        <v>187</v>
      </c>
      <c r="I1573" s="11" t="s">
        <v>278</v>
      </c>
      <c r="J1573" s="11" t="s">
        <v>278</v>
      </c>
      <c r="K1573" s="11" t="s">
        <v>19</v>
      </c>
      <c r="L1573" s="11" t="s">
        <v>19</v>
      </c>
      <c r="M1573" s="11" t="s">
        <v>19</v>
      </c>
      <c r="N1573" s="11" t="s">
        <v>19</v>
      </c>
      <c r="O1573" s="11" t="s">
        <v>346</v>
      </c>
      <c r="P1573" s="11" t="s">
        <v>347</v>
      </c>
      <c r="Q1573" s="11" t="s">
        <v>72</v>
      </c>
      <c r="R1573" s="11" t="s">
        <v>762</v>
      </c>
      <c r="S1573" s="20">
        <v>20</v>
      </c>
      <c r="T1573" s="11" t="s">
        <v>28</v>
      </c>
      <c r="U1573" s="11" t="s">
        <v>328</v>
      </c>
      <c r="V1573" s="11" t="s">
        <v>329</v>
      </c>
      <c r="W1573" s="11" t="s">
        <v>23</v>
      </c>
      <c r="X1573" s="11" t="s">
        <v>24</v>
      </c>
      <c r="Y1573">
        <v>535</v>
      </c>
      <c r="Z1573" t="e">
        <f t="shared" si="52"/>
        <v>#REF!</v>
      </c>
    </row>
    <row r="1574" spans="1:26" x14ac:dyDescent="0.35">
      <c r="A1574" s="24" t="str">
        <f>+IF(B1574&lt;&gt;'Terminal Handling Charge'!$B$3,"",IF(COUNTIF(B:B,B1574)&gt;0,COUNTIF(B$3:B1574,B1574),""))</f>
        <v/>
      </c>
      <c r="B1574" s="24" t="str">
        <f t="shared" si="51"/>
        <v>Terminal Handling Charge - DestinationUnited States</v>
      </c>
      <c r="C1574" s="24" t="s">
        <v>72</v>
      </c>
      <c r="D1574" s="24" t="s">
        <v>747</v>
      </c>
      <c r="E1574" s="1" t="s">
        <v>105</v>
      </c>
      <c r="F1574" s="12" t="s">
        <v>758</v>
      </c>
      <c r="G1574" s="13">
        <v>44866</v>
      </c>
      <c r="H1574" s="11" t="s">
        <v>187</v>
      </c>
      <c r="I1574" s="11" t="s">
        <v>278</v>
      </c>
      <c r="J1574" s="11" t="s">
        <v>278</v>
      </c>
      <c r="K1574" s="11" t="s">
        <v>19</v>
      </c>
      <c r="L1574" s="11" t="s">
        <v>19</v>
      </c>
      <c r="M1574" s="11" t="s">
        <v>19</v>
      </c>
      <c r="N1574" s="11" t="s">
        <v>19</v>
      </c>
      <c r="O1574" s="11" t="s">
        <v>346</v>
      </c>
      <c r="P1574" s="11" t="s">
        <v>347</v>
      </c>
      <c r="Q1574" s="11" t="s">
        <v>72</v>
      </c>
      <c r="R1574" s="11" t="s">
        <v>762</v>
      </c>
      <c r="S1574" s="20">
        <v>20</v>
      </c>
      <c r="T1574" s="11" t="s">
        <v>28</v>
      </c>
      <c r="U1574" s="11" t="s">
        <v>332</v>
      </c>
      <c r="V1574" s="11" t="s">
        <v>333</v>
      </c>
      <c r="W1574" s="11" t="s">
        <v>23</v>
      </c>
      <c r="X1574" s="11" t="s">
        <v>24</v>
      </c>
      <c r="Y1574">
        <v>535</v>
      </c>
      <c r="Z1574" t="e">
        <f t="shared" si="52"/>
        <v>#REF!</v>
      </c>
    </row>
    <row r="1575" spans="1:26" x14ac:dyDescent="0.35">
      <c r="A1575" s="24" t="str">
        <f>+IF(B1575&lt;&gt;'Terminal Handling Charge'!$B$3,"",IF(COUNTIF(B:B,B1575)&gt;0,COUNTIF(B$3:B1575,B1575),""))</f>
        <v/>
      </c>
      <c r="B1575" s="24" t="str">
        <f t="shared" si="51"/>
        <v>Terminal Handling Charge - DestinationUnited States</v>
      </c>
      <c r="C1575" s="24" t="s">
        <v>72</v>
      </c>
      <c r="D1575" s="24" t="s">
        <v>747</v>
      </c>
      <c r="E1575" s="1" t="s">
        <v>105</v>
      </c>
      <c r="F1575" s="12" t="s">
        <v>758</v>
      </c>
      <c r="G1575" s="13">
        <v>44866</v>
      </c>
      <c r="H1575" s="11" t="s">
        <v>187</v>
      </c>
      <c r="I1575" s="11" t="s">
        <v>278</v>
      </c>
      <c r="J1575" s="11" t="s">
        <v>278</v>
      </c>
      <c r="K1575" s="11" t="s">
        <v>19</v>
      </c>
      <c r="L1575" s="11" t="s">
        <v>19</v>
      </c>
      <c r="M1575" s="11" t="s">
        <v>19</v>
      </c>
      <c r="N1575" s="11" t="s">
        <v>19</v>
      </c>
      <c r="O1575" s="11" t="s">
        <v>346</v>
      </c>
      <c r="P1575" s="11" t="s">
        <v>347</v>
      </c>
      <c r="Q1575" s="11" t="s">
        <v>72</v>
      </c>
      <c r="R1575" s="11" t="s">
        <v>762</v>
      </c>
      <c r="S1575" s="20">
        <v>20</v>
      </c>
      <c r="T1575" s="11" t="s">
        <v>28</v>
      </c>
      <c r="U1575" s="11" t="s">
        <v>378</v>
      </c>
      <c r="V1575" s="11" t="s">
        <v>379</v>
      </c>
      <c r="W1575" s="11" t="s">
        <v>23</v>
      </c>
      <c r="X1575" s="11" t="s">
        <v>24</v>
      </c>
      <c r="Y1575">
        <v>535</v>
      </c>
      <c r="Z1575" t="e">
        <f t="shared" si="52"/>
        <v>#REF!</v>
      </c>
    </row>
    <row r="1576" spans="1:26" x14ac:dyDescent="0.35">
      <c r="A1576" s="24" t="str">
        <f>+IF(B1576&lt;&gt;'Terminal Handling Charge'!$B$3,"",IF(COUNTIF(B:B,B1576)&gt;0,COUNTIF(B$3:B1576,B1576),""))</f>
        <v/>
      </c>
      <c r="B1576" s="24" t="str">
        <f t="shared" si="51"/>
        <v>Terminal Handling Charge - DestinationUnited States</v>
      </c>
      <c r="C1576" s="24" t="s">
        <v>72</v>
      </c>
      <c r="D1576" s="24" t="s">
        <v>747</v>
      </c>
      <c r="E1576" s="1" t="s">
        <v>105</v>
      </c>
      <c r="F1576" s="12" t="s">
        <v>758</v>
      </c>
      <c r="G1576" s="13">
        <v>44866</v>
      </c>
      <c r="H1576" s="11" t="s">
        <v>187</v>
      </c>
      <c r="I1576" s="11" t="s">
        <v>278</v>
      </c>
      <c r="J1576" s="11" t="s">
        <v>278</v>
      </c>
      <c r="K1576" s="11" t="s">
        <v>19</v>
      </c>
      <c r="L1576" s="11" t="s">
        <v>19</v>
      </c>
      <c r="M1576" s="11" t="s">
        <v>19</v>
      </c>
      <c r="N1576" s="11" t="s">
        <v>19</v>
      </c>
      <c r="O1576" s="11" t="s">
        <v>346</v>
      </c>
      <c r="P1576" s="11" t="s">
        <v>347</v>
      </c>
      <c r="Q1576" s="11" t="s">
        <v>72</v>
      </c>
      <c r="R1576" s="11" t="s">
        <v>762</v>
      </c>
      <c r="S1576" s="20">
        <v>20</v>
      </c>
      <c r="T1576" s="11" t="s">
        <v>28</v>
      </c>
      <c r="U1576" s="11" t="s">
        <v>429</v>
      </c>
      <c r="V1576" s="11" t="s">
        <v>430</v>
      </c>
      <c r="W1576" s="11" t="s">
        <v>23</v>
      </c>
      <c r="X1576" s="11" t="s">
        <v>24</v>
      </c>
      <c r="Y1576">
        <v>535</v>
      </c>
      <c r="Z1576" t="e">
        <f t="shared" si="52"/>
        <v>#REF!</v>
      </c>
    </row>
    <row r="1577" spans="1:26" x14ac:dyDescent="0.35">
      <c r="A1577" s="24" t="str">
        <f>+IF(B1577&lt;&gt;'Terminal Handling Charge'!$B$3,"",IF(COUNTIF(B:B,B1577)&gt;0,COUNTIF(B$3:B1577,B1577),""))</f>
        <v/>
      </c>
      <c r="B1577" s="24" t="str">
        <f t="shared" si="51"/>
        <v>Terminal Handling Charge - DestinationUnited States</v>
      </c>
      <c r="C1577" s="24" t="s">
        <v>72</v>
      </c>
      <c r="D1577" s="24" t="s">
        <v>747</v>
      </c>
      <c r="E1577" s="1" t="s">
        <v>105</v>
      </c>
      <c r="F1577" s="12" t="s">
        <v>758</v>
      </c>
      <c r="G1577" s="13">
        <v>44866</v>
      </c>
      <c r="H1577" s="11" t="s">
        <v>187</v>
      </c>
      <c r="I1577" s="11" t="s">
        <v>278</v>
      </c>
      <c r="J1577" s="11" t="s">
        <v>278</v>
      </c>
      <c r="K1577" s="11" t="s">
        <v>19</v>
      </c>
      <c r="L1577" s="11" t="s">
        <v>19</v>
      </c>
      <c r="M1577" s="11" t="s">
        <v>19</v>
      </c>
      <c r="N1577" s="11" t="s">
        <v>19</v>
      </c>
      <c r="O1577" s="11" t="s">
        <v>346</v>
      </c>
      <c r="P1577" s="11" t="s">
        <v>347</v>
      </c>
      <c r="Q1577" s="11" t="s">
        <v>72</v>
      </c>
      <c r="R1577" s="11" t="s">
        <v>762</v>
      </c>
      <c r="S1577" s="20">
        <v>20</v>
      </c>
      <c r="T1577" s="11" t="s">
        <v>28</v>
      </c>
      <c r="U1577" s="11" t="s">
        <v>300</v>
      </c>
      <c r="V1577" s="11" t="s">
        <v>301</v>
      </c>
      <c r="W1577" s="11" t="s">
        <v>23</v>
      </c>
      <c r="X1577" s="11" t="s">
        <v>24</v>
      </c>
      <c r="Y1577">
        <v>535</v>
      </c>
      <c r="Z1577" t="e">
        <f t="shared" si="52"/>
        <v>#REF!</v>
      </c>
    </row>
    <row r="1578" spans="1:26" x14ac:dyDescent="0.35">
      <c r="A1578" s="24" t="str">
        <f>+IF(B1578&lt;&gt;'Terminal Handling Charge'!$B$3,"",IF(COUNTIF(B:B,B1578)&gt;0,COUNTIF(B$3:B1578,B1578),""))</f>
        <v/>
      </c>
      <c r="B1578" s="24" t="str">
        <f t="shared" si="51"/>
        <v>Terminal Handling Charge - DestinationUnited States</v>
      </c>
      <c r="C1578" s="24" t="s">
        <v>72</v>
      </c>
      <c r="D1578" s="24" t="s">
        <v>747</v>
      </c>
      <c r="E1578" s="1" t="s">
        <v>105</v>
      </c>
      <c r="F1578" s="12" t="s">
        <v>758</v>
      </c>
      <c r="G1578" s="13">
        <v>44866</v>
      </c>
      <c r="H1578" s="11" t="s">
        <v>187</v>
      </c>
      <c r="I1578" s="11" t="s">
        <v>278</v>
      </c>
      <c r="J1578" s="11" t="s">
        <v>278</v>
      </c>
      <c r="K1578" s="11" t="s">
        <v>19</v>
      </c>
      <c r="L1578" s="11" t="s">
        <v>19</v>
      </c>
      <c r="M1578" s="11" t="s">
        <v>19</v>
      </c>
      <c r="N1578" s="11" t="s">
        <v>19</v>
      </c>
      <c r="O1578" s="11" t="s">
        <v>346</v>
      </c>
      <c r="P1578" s="11" t="s">
        <v>347</v>
      </c>
      <c r="Q1578" s="11" t="s">
        <v>72</v>
      </c>
      <c r="R1578" s="11" t="s">
        <v>762</v>
      </c>
      <c r="S1578" s="20">
        <v>20</v>
      </c>
      <c r="T1578" s="11" t="s">
        <v>28</v>
      </c>
      <c r="U1578" s="11" t="s">
        <v>366</v>
      </c>
      <c r="V1578" s="11" t="s">
        <v>367</v>
      </c>
      <c r="W1578" s="11" t="s">
        <v>23</v>
      </c>
      <c r="X1578" s="11" t="s">
        <v>24</v>
      </c>
      <c r="Y1578">
        <v>535</v>
      </c>
      <c r="Z1578" t="e">
        <f t="shared" si="52"/>
        <v>#REF!</v>
      </c>
    </row>
    <row r="1579" spans="1:26" x14ac:dyDescent="0.35">
      <c r="A1579" s="24" t="str">
        <f>+IF(B1579&lt;&gt;'Terminal Handling Charge'!$B$3,"",IF(COUNTIF(B:B,B1579)&gt;0,COUNTIF(B$3:B1579,B1579),""))</f>
        <v/>
      </c>
      <c r="B1579" s="24" t="str">
        <f t="shared" si="51"/>
        <v>Terminal Handling Charge - DestinationUnited States</v>
      </c>
      <c r="C1579" s="24" t="s">
        <v>72</v>
      </c>
      <c r="D1579" s="24" t="s">
        <v>747</v>
      </c>
      <c r="E1579" s="1" t="s">
        <v>105</v>
      </c>
      <c r="F1579" s="12" t="s">
        <v>758</v>
      </c>
      <c r="G1579" s="13">
        <v>44866</v>
      </c>
      <c r="H1579" s="11" t="s">
        <v>187</v>
      </c>
      <c r="I1579" s="11" t="s">
        <v>278</v>
      </c>
      <c r="J1579" s="11" t="s">
        <v>278</v>
      </c>
      <c r="K1579" s="11" t="s">
        <v>19</v>
      </c>
      <c r="L1579" s="11" t="s">
        <v>19</v>
      </c>
      <c r="M1579" s="11" t="s">
        <v>19</v>
      </c>
      <c r="N1579" s="11" t="s">
        <v>19</v>
      </c>
      <c r="O1579" s="11" t="s">
        <v>346</v>
      </c>
      <c r="P1579" s="11" t="s">
        <v>347</v>
      </c>
      <c r="Q1579" s="11" t="s">
        <v>72</v>
      </c>
      <c r="R1579" s="11" t="s">
        <v>762</v>
      </c>
      <c r="S1579" s="20">
        <v>20</v>
      </c>
      <c r="T1579" s="11" t="s">
        <v>28</v>
      </c>
      <c r="U1579" s="11" t="s">
        <v>306</v>
      </c>
      <c r="V1579" s="11" t="s">
        <v>307</v>
      </c>
      <c r="W1579" s="11" t="s">
        <v>23</v>
      </c>
      <c r="X1579" s="11" t="s">
        <v>24</v>
      </c>
      <c r="Y1579">
        <v>535</v>
      </c>
      <c r="Z1579" t="e">
        <f t="shared" si="52"/>
        <v>#REF!</v>
      </c>
    </row>
    <row r="1580" spans="1:26" x14ac:dyDescent="0.35">
      <c r="A1580" s="24" t="str">
        <f>+IF(B1580&lt;&gt;'Terminal Handling Charge'!$B$3,"",IF(COUNTIF(B:B,B1580)&gt;0,COUNTIF(B$3:B1580,B1580),""))</f>
        <v/>
      </c>
      <c r="B1580" s="24" t="str">
        <f t="shared" si="51"/>
        <v>Terminal Handling Charge - DestinationUnited States</v>
      </c>
      <c r="C1580" s="24" t="s">
        <v>72</v>
      </c>
      <c r="D1580" s="24" t="s">
        <v>747</v>
      </c>
      <c r="E1580" s="1" t="s">
        <v>105</v>
      </c>
      <c r="F1580" s="12" t="s">
        <v>758</v>
      </c>
      <c r="G1580" s="13">
        <v>44866</v>
      </c>
      <c r="H1580" s="11" t="s">
        <v>187</v>
      </c>
      <c r="I1580" s="11" t="s">
        <v>278</v>
      </c>
      <c r="J1580" s="11" t="s">
        <v>278</v>
      </c>
      <c r="K1580" s="11" t="s">
        <v>19</v>
      </c>
      <c r="L1580" s="11" t="s">
        <v>19</v>
      </c>
      <c r="M1580" s="11" t="s">
        <v>19</v>
      </c>
      <c r="N1580" s="11" t="s">
        <v>19</v>
      </c>
      <c r="O1580" s="11" t="s">
        <v>346</v>
      </c>
      <c r="P1580" s="11" t="s">
        <v>347</v>
      </c>
      <c r="Q1580" s="11" t="s">
        <v>72</v>
      </c>
      <c r="R1580" s="11" t="s">
        <v>762</v>
      </c>
      <c r="S1580" s="20">
        <v>20</v>
      </c>
      <c r="T1580" s="11" t="s">
        <v>28</v>
      </c>
      <c r="U1580" s="11" t="s">
        <v>279</v>
      </c>
      <c r="V1580" s="11" t="s">
        <v>280</v>
      </c>
      <c r="W1580" s="11" t="s">
        <v>23</v>
      </c>
      <c r="X1580" s="11" t="s">
        <v>24</v>
      </c>
      <c r="Y1580">
        <v>535</v>
      </c>
      <c r="Z1580" t="e">
        <f t="shared" si="52"/>
        <v>#REF!</v>
      </c>
    </row>
    <row r="1581" spans="1:26" x14ac:dyDescent="0.35">
      <c r="A1581" s="24" t="str">
        <f>+IF(B1581&lt;&gt;'Terminal Handling Charge'!$B$3,"",IF(COUNTIF(B:B,B1581)&gt;0,COUNTIF(B$3:B1581,B1581),""))</f>
        <v/>
      </c>
      <c r="B1581" s="24" t="str">
        <f t="shared" si="51"/>
        <v>Terminal Handling Charge - DestinationUnited States</v>
      </c>
      <c r="C1581" s="24" t="s">
        <v>72</v>
      </c>
      <c r="D1581" s="24" t="s">
        <v>747</v>
      </c>
      <c r="E1581" s="1" t="s">
        <v>105</v>
      </c>
      <c r="F1581" s="12" t="s">
        <v>758</v>
      </c>
      <c r="G1581" s="13">
        <v>44866</v>
      </c>
      <c r="H1581" s="11" t="s">
        <v>187</v>
      </c>
      <c r="I1581" s="11" t="s">
        <v>278</v>
      </c>
      <c r="J1581" s="11" t="s">
        <v>278</v>
      </c>
      <c r="K1581" s="11" t="s">
        <v>19</v>
      </c>
      <c r="L1581" s="11" t="s">
        <v>19</v>
      </c>
      <c r="M1581" s="11" t="s">
        <v>19</v>
      </c>
      <c r="N1581" s="11" t="s">
        <v>19</v>
      </c>
      <c r="O1581" s="11" t="s">
        <v>346</v>
      </c>
      <c r="P1581" s="11" t="s">
        <v>347</v>
      </c>
      <c r="Q1581" s="11" t="s">
        <v>72</v>
      </c>
      <c r="R1581" s="11" t="s">
        <v>762</v>
      </c>
      <c r="S1581" s="20">
        <v>20</v>
      </c>
      <c r="T1581" s="11" t="s">
        <v>28</v>
      </c>
      <c r="U1581" s="11" t="s">
        <v>308</v>
      </c>
      <c r="V1581" s="11" t="s">
        <v>309</v>
      </c>
      <c r="W1581" s="11" t="s">
        <v>23</v>
      </c>
      <c r="X1581" s="11" t="s">
        <v>24</v>
      </c>
      <c r="Y1581">
        <v>535</v>
      </c>
      <c r="Z1581" t="e">
        <f t="shared" si="52"/>
        <v>#REF!</v>
      </c>
    </row>
    <row r="1582" spans="1:26" x14ac:dyDescent="0.35">
      <c r="A1582" s="24" t="str">
        <f>+IF(B1582&lt;&gt;'Terminal Handling Charge'!$B$3,"",IF(COUNTIF(B:B,B1582)&gt;0,COUNTIF(B$3:B1582,B1582),""))</f>
        <v/>
      </c>
      <c r="B1582" s="24" t="str">
        <f t="shared" si="51"/>
        <v>Terminal Handling Charge - DestinationUnited States</v>
      </c>
      <c r="C1582" s="24" t="s">
        <v>72</v>
      </c>
      <c r="D1582" s="24" t="s">
        <v>747</v>
      </c>
      <c r="E1582" s="1" t="s">
        <v>105</v>
      </c>
      <c r="F1582" s="12" t="s">
        <v>758</v>
      </c>
      <c r="G1582" s="13">
        <v>44866</v>
      </c>
      <c r="H1582" s="11" t="s">
        <v>187</v>
      </c>
      <c r="I1582" s="11" t="s">
        <v>278</v>
      </c>
      <c r="J1582" s="11" t="s">
        <v>278</v>
      </c>
      <c r="K1582" s="11" t="s">
        <v>19</v>
      </c>
      <c r="L1582" s="11" t="s">
        <v>19</v>
      </c>
      <c r="M1582" s="11" t="s">
        <v>19</v>
      </c>
      <c r="N1582" s="11" t="s">
        <v>19</v>
      </c>
      <c r="O1582" s="11" t="s">
        <v>346</v>
      </c>
      <c r="P1582" s="11" t="s">
        <v>347</v>
      </c>
      <c r="Q1582" s="11" t="s">
        <v>72</v>
      </c>
      <c r="R1582" s="11" t="s">
        <v>762</v>
      </c>
      <c r="S1582" s="20">
        <v>20</v>
      </c>
      <c r="T1582" s="11" t="s">
        <v>28</v>
      </c>
      <c r="U1582" s="11" t="s">
        <v>394</v>
      </c>
      <c r="V1582" s="11" t="s">
        <v>395</v>
      </c>
      <c r="W1582" s="11" t="s">
        <v>23</v>
      </c>
      <c r="X1582" s="11" t="s">
        <v>24</v>
      </c>
      <c r="Y1582">
        <v>535</v>
      </c>
      <c r="Z1582" t="e">
        <f t="shared" si="52"/>
        <v>#REF!</v>
      </c>
    </row>
    <row r="1583" spans="1:26" x14ac:dyDescent="0.35">
      <c r="A1583" s="24" t="str">
        <f>+IF(B1583&lt;&gt;'Terminal Handling Charge'!$B$3,"",IF(COUNTIF(B:B,B1583)&gt;0,COUNTIF(B$3:B1583,B1583),""))</f>
        <v/>
      </c>
      <c r="B1583" s="24" t="str">
        <f t="shared" si="51"/>
        <v>Terminal Handling Charge - DestinationUnited States</v>
      </c>
      <c r="C1583" s="24" t="s">
        <v>72</v>
      </c>
      <c r="D1583" s="24" t="s">
        <v>747</v>
      </c>
      <c r="E1583" s="1" t="s">
        <v>105</v>
      </c>
      <c r="F1583" s="12" t="s">
        <v>758</v>
      </c>
      <c r="G1583" s="13">
        <v>44866</v>
      </c>
      <c r="H1583" s="11" t="s">
        <v>187</v>
      </c>
      <c r="I1583" s="11" t="s">
        <v>278</v>
      </c>
      <c r="J1583" s="11" t="s">
        <v>278</v>
      </c>
      <c r="K1583" s="11" t="s">
        <v>19</v>
      </c>
      <c r="L1583" s="11" t="s">
        <v>19</v>
      </c>
      <c r="M1583" s="11" t="s">
        <v>19</v>
      </c>
      <c r="N1583" s="11" t="s">
        <v>19</v>
      </c>
      <c r="O1583" s="11" t="s">
        <v>346</v>
      </c>
      <c r="P1583" s="11" t="s">
        <v>347</v>
      </c>
      <c r="Q1583" s="11" t="s">
        <v>72</v>
      </c>
      <c r="R1583" s="11" t="s">
        <v>38</v>
      </c>
      <c r="S1583" s="20">
        <v>40</v>
      </c>
      <c r="T1583" s="11" t="s">
        <v>28</v>
      </c>
      <c r="U1583" s="11" t="s">
        <v>22</v>
      </c>
      <c r="V1583" s="11" t="s">
        <v>22</v>
      </c>
      <c r="W1583" s="11" t="s">
        <v>23</v>
      </c>
      <c r="X1583" s="11" t="s">
        <v>24</v>
      </c>
      <c r="Y1583">
        <v>705</v>
      </c>
      <c r="Z1583" t="e">
        <f t="shared" si="52"/>
        <v>#REF!</v>
      </c>
    </row>
    <row r="1584" spans="1:26" x14ac:dyDescent="0.35">
      <c r="A1584" s="24" t="str">
        <f>+IF(B1584&lt;&gt;'Terminal Handling Charge'!$B$3,"",IF(COUNTIF(B:B,B1584)&gt;0,COUNTIF(B$3:B1584,B1584),""))</f>
        <v/>
      </c>
      <c r="B1584" s="24" t="str">
        <f t="shared" si="51"/>
        <v>Terminal Handling Charge - DestinationUnited States</v>
      </c>
      <c r="C1584" s="24" t="s">
        <v>72</v>
      </c>
      <c r="D1584" s="24" t="s">
        <v>747</v>
      </c>
      <c r="E1584" s="1" t="s">
        <v>105</v>
      </c>
      <c r="F1584" s="12" t="s">
        <v>758</v>
      </c>
      <c r="G1584" s="13">
        <v>44866</v>
      </c>
      <c r="H1584" s="11" t="s">
        <v>187</v>
      </c>
      <c r="I1584" s="11" t="s">
        <v>278</v>
      </c>
      <c r="J1584" s="11" t="s">
        <v>278</v>
      </c>
      <c r="K1584" s="11" t="s">
        <v>19</v>
      </c>
      <c r="L1584" s="11" t="s">
        <v>19</v>
      </c>
      <c r="M1584" s="11" t="s">
        <v>19</v>
      </c>
      <c r="N1584" s="11" t="s">
        <v>19</v>
      </c>
      <c r="O1584" s="11" t="s">
        <v>350</v>
      </c>
      <c r="P1584" s="11" t="s">
        <v>351</v>
      </c>
      <c r="Q1584" s="11" t="s">
        <v>72</v>
      </c>
      <c r="R1584" s="11" t="s">
        <v>20</v>
      </c>
      <c r="S1584" s="20">
        <v>40</v>
      </c>
      <c r="T1584" s="11" t="s">
        <v>21</v>
      </c>
      <c r="U1584" s="11" t="s">
        <v>22</v>
      </c>
      <c r="V1584" s="11" t="s">
        <v>22</v>
      </c>
      <c r="W1584" s="11" t="s">
        <v>23</v>
      </c>
      <c r="X1584" s="11" t="s">
        <v>24</v>
      </c>
      <c r="Y1584">
        <v>675</v>
      </c>
      <c r="Z1584" t="e">
        <f t="shared" si="52"/>
        <v>#REF!</v>
      </c>
    </row>
    <row r="1585" spans="1:26" x14ac:dyDescent="0.35">
      <c r="A1585" s="24" t="str">
        <f>+IF(B1585&lt;&gt;'Terminal Handling Charge'!$B$3,"",IF(COUNTIF(B:B,B1585)&gt;0,COUNTIF(B$3:B1585,B1585),""))</f>
        <v/>
      </c>
      <c r="B1585" s="24" t="str">
        <f t="shared" si="51"/>
        <v>Terminal Handling Charge - DestinationUnited States</v>
      </c>
      <c r="C1585" s="24" t="s">
        <v>72</v>
      </c>
      <c r="D1585" s="24" t="s">
        <v>747</v>
      </c>
      <c r="E1585" s="1" t="s">
        <v>105</v>
      </c>
      <c r="F1585" s="12" t="s">
        <v>758</v>
      </c>
      <c r="G1585" s="13">
        <v>44866</v>
      </c>
      <c r="H1585" s="11" t="s">
        <v>187</v>
      </c>
      <c r="I1585" s="11" t="s">
        <v>278</v>
      </c>
      <c r="J1585" s="11" t="s">
        <v>278</v>
      </c>
      <c r="K1585" s="11" t="s">
        <v>19</v>
      </c>
      <c r="L1585" s="11" t="s">
        <v>19</v>
      </c>
      <c r="M1585" s="11" t="s">
        <v>19</v>
      </c>
      <c r="N1585" s="11" t="s">
        <v>19</v>
      </c>
      <c r="O1585" s="11" t="s">
        <v>350</v>
      </c>
      <c r="P1585" s="11" t="s">
        <v>351</v>
      </c>
      <c r="Q1585" s="11" t="s">
        <v>72</v>
      </c>
      <c r="R1585" s="11" t="s">
        <v>65</v>
      </c>
      <c r="S1585" s="20">
        <v>45</v>
      </c>
      <c r="T1585" s="11" t="s">
        <v>21</v>
      </c>
      <c r="U1585" s="11" t="s">
        <v>22</v>
      </c>
      <c r="V1585" s="11" t="s">
        <v>22</v>
      </c>
      <c r="W1585" s="11" t="s">
        <v>23</v>
      </c>
      <c r="X1585" s="11" t="s">
        <v>24</v>
      </c>
      <c r="Y1585">
        <v>675</v>
      </c>
      <c r="Z1585" t="e">
        <f t="shared" si="52"/>
        <v>#REF!</v>
      </c>
    </row>
    <row r="1586" spans="1:26" x14ac:dyDescent="0.35">
      <c r="A1586" s="24" t="str">
        <f>+IF(B1586&lt;&gt;'Terminal Handling Charge'!$B$3,"",IF(COUNTIF(B:B,B1586)&gt;0,COUNTIF(B$3:B1586,B1586),""))</f>
        <v/>
      </c>
      <c r="B1586" s="24" t="str">
        <f t="shared" si="51"/>
        <v>Terminal Handling Charge - DestinationUnited States</v>
      </c>
      <c r="C1586" s="24" t="s">
        <v>72</v>
      </c>
      <c r="D1586" s="24" t="s">
        <v>747</v>
      </c>
      <c r="E1586" s="1" t="s">
        <v>105</v>
      </c>
      <c r="F1586" s="12" t="s">
        <v>758</v>
      </c>
      <c r="G1586" s="13">
        <v>44866</v>
      </c>
      <c r="H1586" s="11" t="s">
        <v>187</v>
      </c>
      <c r="I1586" s="11" t="s">
        <v>278</v>
      </c>
      <c r="J1586" s="11" t="s">
        <v>278</v>
      </c>
      <c r="K1586" s="11" t="s">
        <v>19</v>
      </c>
      <c r="L1586" s="11" t="s">
        <v>19</v>
      </c>
      <c r="M1586" s="11" t="s">
        <v>19</v>
      </c>
      <c r="N1586" s="11" t="s">
        <v>19</v>
      </c>
      <c r="O1586" s="11" t="s">
        <v>350</v>
      </c>
      <c r="P1586" s="11" t="s">
        <v>351</v>
      </c>
      <c r="Q1586" s="11" t="s">
        <v>72</v>
      </c>
      <c r="R1586" s="11" t="s">
        <v>762</v>
      </c>
      <c r="S1586" s="20">
        <v>20</v>
      </c>
      <c r="T1586" s="11" t="s">
        <v>28</v>
      </c>
      <c r="U1586" s="11" t="s">
        <v>332</v>
      </c>
      <c r="V1586" s="11" t="s">
        <v>333</v>
      </c>
      <c r="W1586" s="11" t="s">
        <v>23</v>
      </c>
      <c r="X1586" s="11" t="s">
        <v>24</v>
      </c>
      <c r="Y1586">
        <v>535</v>
      </c>
      <c r="Z1586" t="e">
        <f t="shared" si="52"/>
        <v>#REF!</v>
      </c>
    </row>
    <row r="1587" spans="1:26" x14ac:dyDescent="0.35">
      <c r="A1587" s="24" t="str">
        <f>+IF(B1587&lt;&gt;'Terminal Handling Charge'!$B$3,"",IF(COUNTIF(B:B,B1587)&gt;0,COUNTIF(B$3:B1587,B1587),""))</f>
        <v/>
      </c>
      <c r="B1587" s="24" t="str">
        <f t="shared" si="51"/>
        <v>Terminal Handling Charge - DestinationUnited States</v>
      </c>
      <c r="C1587" s="24" t="s">
        <v>72</v>
      </c>
      <c r="D1587" s="24" t="s">
        <v>747</v>
      </c>
      <c r="E1587" s="1" t="s">
        <v>105</v>
      </c>
      <c r="F1587" s="12" t="s">
        <v>758</v>
      </c>
      <c r="G1587" s="13">
        <v>44866</v>
      </c>
      <c r="H1587" s="11" t="s">
        <v>187</v>
      </c>
      <c r="I1587" s="11" t="s">
        <v>278</v>
      </c>
      <c r="J1587" s="11" t="s">
        <v>278</v>
      </c>
      <c r="K1587" s="11" t="s">
        <v>19</v>
      </c>
      <c r="L1587" s="11" t="s">
        <v>19</v>
      </c>
      <c r="M1587" s="11" t="s">
        <v>19</v>
      </c>
      <c r="N1587" s="11" t="s">
        <v>19</v>
      </c>
      <c r="O1587" s="11" t="s">
        <v>350</v>
      </c>
      <c r="P1587" s="11" t="s">
        <v>351</v>
      </c>
      <c r="Q1587" s="11" t="s">
        <v>72</v>
      </c>
      <c r="R1587" s="11" t="s">
        <v>762</v>
      </c>
      <c r="S1587" s="20">
        <v>20</v>
      </c>
      <c r="T1587" s="11" t="s">
        <v>28</v>
      </c>
      <c r="U1587" s="11" t="s">
        <v>279</v>
      </c>
      <c r="V1587" s="11" t="s">
        <v>280</v>
      </c>
      <c r="W1587" s="11" t="s">
        <v>23</v>
      </c>
      <c r="X1587" s="11" t="s">
        <v>24</v>
      </c>
      <c r="Y1587">
        <v>535</v>
      </c>
      <c r="Z1587" t="e">
        <f t="shared" si="52"/>
        <v>#REF!</v>
      </c>
    </row>
    <row r="1588" spans="1:26" x14ac:dyDescent="0.35">
      <c r="A1588" s="24" t="str">
        <f>+IF(B1588&lt;&gt;'Terminal Handling Charge'!$B$3,"",IF(COUNTIF(B:B,B1588)&gt;0,COUNTIF(B$3:B1588,B1588),""))</f>
        <v/>
      </c>
      <c r="B1588" s="24" t="str">
        <f t="shared" si="51"/>
        <v>Terminal Handling Charge - DestinationUnited States</v>
      </c>
      <c r="C1588" s="24" t="s">
        <v>72</v>
      </c>
      <c r="D1588" s="24" t="s">
        <v>747</v>
      </c>
      <c r="E1588" s="1" t="s">
        <v>105</v>
      </c>
      <c r="F1588" s="12" t="s">
        <v>758</v>
      </c>
      <c r="G1588" s="13">
        <v>44866</v>
      </c>
      <c r="H1588" s="11" t="s">
        <v>187</v>
      </c>
      <c r="I1588" s="11" t="s">
        <v>278</v>
      </c>
      <c r="J1588" s="11" t="s">
        <v>278</v>
      </c>
      <c r="K1588" s="11" t="s">
        <v>19</v>
      </c>
      <c r="L1588" s="11" t="s">
        <v>19</v>
      </c>
      <c r="M1588" s="11" t="s">
        <v>19</v>
      </c>
      <c r="N1588" s="11" t="s">
        <v>19</v>
      </c>
      <c r="O1588" s="11" t="s">
        <v>350</v>
      </c>
      <c r="P1588" s="11" t="s">
        <v>351</v>
      </c>
      <c r="Q1588" s="11" t="s">
        <v>72</v>
      </c>
      <c r="R1588" s="11" t="s">
        <v>762</v>
      </c>
      <c r="S1588" s="20">
        <v>20</v>
      </c>
      <c r="T1588" s="11" t="s">
        <v>28</v>
      </c>
      <c r="U1588" s="11" t="s">
        <v>328</v>
      </c>
      <c r="V1588" s="11" t="s">
        <v>329</v>
      </c>
      <c r="W1588" s="11" t="s">
        <v>23</v>
      </c>
      <c r="X1588" s="11" t="s">
        <v>24</v>
      </c>
      <c r="Y1588">
        <v>535</v>
      </c>
      <c r="Z1588" t="e">
        <f t="shared" si="52"/>
        <v>#REF!</v>
      </c>
    </row>
    <row r="1589" spans="1:26" x14ac:dyDescent="0.35">
      <c r="A1589" s="24" t="str">
        <f>+IF(B1589&lt;&gt;'Terminal Handling Charge'!$B$3,"",IF(COUNTIF(B:B,B1589)&gt;0,COUNTIF(B$3:B1589,B1589),""))</f>
        <v/>
      </c>
      <c r="B1589" s="24" t="str">
        <f t="shared" si="51"/>
        <v>Terminal Handling Charge - DestinationUnited States</v>
      </c>
      <c r="C1589" s="24" t="s">
        <v>72</v>
      </c>
      <c r="D1589" s="24" t="s">
        <v>747</v>
      </c>
      <c r="E1589" s="1" t="s">
        <v>105</v>
      </c>
      <c r="F1589" s="12" t="s">
        <v>758</v>
      </c>
      <c r="G1589" s="13">
        <v>44866</v>
      </c>
      <c r="H1589" s="11" t="s">
        <v>187</v>
      </c>
      <c r="I1589" s="11" t="s">
        <v>278</v>
      </c>
      <c r="J1589" s="11" t="s">
        <v>278</v>
      </c>
      <c r="K1589" s="11" t="s">
        <v>19</v>
      </c>
      <c r="L1589" s="11" t="s">
        <v>19</v>
      </c>
      <c r="M1589" s="11" t="s">
        <v>19</v>
      </c>
      <c r="N1589" s="11" t="s">
        <v>19</v>
      </c>
      <c r="O1589" s="11" t="s">
        <v>350</v>
      </c>
      <c r="P1589" s="11" t="s">
        <v>351</v>
      </c>
      <c r="Q1589" s="11" t="s">
        <v>72</v>
      </c>
      <c r="R1589" s="11" t="s">
        <v>762</v>
      </c>
      <c r="S1589" s="20">
        <v>20</v>
      </c>
      <c r="T1589" s="11" t="s">
        <v>28</v>
      </c>
      <c r="U1589" s="11" t="s">
        <v>306</v>
      </c>
      <c r="V1589" s="11" t="s">
        <v>307</v>
      </c>
      <c r="W1589" s="11" t="s">
        <v>23</v>
      </c>
      <c r="X1589" s="11" t="s">
        <v>24</v>
      </c>
      <c r="Y1589">
        <v>535</v>
      </c>
      <c r="Z1589" t="e">
        <f t="shared" si="52"/>
        <v>#REF!</v>
      </c>
    </row>
    <row r="1590" spans="1:26" x14ac:dyDescent="0.35">
      <c r="A1590" s="24" t="str">
        <f>+IF(B1590&lt;&gt;'Terminal Handling Charge'!$B$3,"",IF(COUNTIF(B:B,B1590)&gt;0,COUNTIF(B$3:B1590,B1590),""))</f>
        <v/>
      </c>
      <c r="B1590" s="24" t="str">
        <f t="shared" si="51"/>
        <v>Terminal Handling Charge - DestinationUnited States</v>
      </c>
      <c r="C1590" s="24" t="s">
        <v>72</v>
      </c>
      <c r="D1590" s="24" t="s">
        <v>747</v>
      </c>
      <c r="E1590" s="1" t="s">
        <v>105</v>
      </c>
      <c r="F1590" s="12" t="s">
        <v>758</v>
      </c>
      <c r="G1590" s="13">
        <v>44866</v>
      </c>
      <c r="H1590" s="11" t="s">
        <v>187</v>
      </c>
      <c r="I1590" s="11" t="s">
        <v>278</v>
      </c>
      <c r="J1590" s="11" t="s">
        <v>278</v>
      </c>
      <c r="K1590" s="11" t="s">
        <v>19</v>
      </c>
      <c r="L1590" s="11" t="s">
        <v>19</v>
      </c>
      <c r="M1590" s="11" t="s">
        <v>19</v>
      </c>
      <c r="N1590" s="11" t="s">
        <v>19</v>
      </c>
      <c r="O1590" s="11" t="s">
        <v>350</v>
      </c>
      <c r="P1590" s="11" t="s">
        <v>351</v>
      </c>
      <c r="Q1590" s="11" t="s">
        <v>72</v>
      </c>
      <c r="R1590" s="11" t="s">
        <v>762</v>
      </c>
      <c r="S1590" s="20">
        <v>20</v>
      </c>
      <c r="T1590" s="11" t="s">
        <v>28</v>
      </c>
      <c r="U1590" s="11" t="s">
        <v>394</v>
      </c>
      <c r="V1590" s="11" t="s">
        <v>395</v>
      </c>
      <c r="W1590" s="11" t="s">
        <v>23</v>
      </c>
      <c r="X1590" s="11" t="s">
        <v>24</v>
      </c>
      <c r="Y1590">
        <v>535</v>
      </c>
      <c r="Z1590" t="e">
        <f t="shared" si="52"/>
        <v>#REF!</v>
      </c>
    </row>
    <row r="1591" spans="1:26" x14ac:dyDescent="0.35">
      <c r="A1591" s="24" t="str">
        <f>+IF(B1591&lt;&gt;'Terminal Handling Charge'!$B$3,"",IF(COUNTIF(B:B,B1591)&gt;0,COUNTIF(B$3:B1591,B1591),""))</f>
        <v/>
      </c>
      <c r="B1591" s="24" t="str">
        <f t="shared" si="51"/>
        <v>Terminal Handling Charge - DestinationUnited States</v>
      </c>
      <c r="C1591" s="24" t="s">
        <v>72</v>
      </c>
      <c r="D1591" s="24" t="s">
        <v>747</v>
      </c>
      <c r="E1591" s="1" t="s">
        <v>105</v>
      </c>
      <c r="F1591" s="12" t="s">
        <v>758</v>
      </c>
      <c r="G1591" s="13">
        <v>44866</v>
      </c>
      <c r="H1591" s="11" t="s">
        <v>187</v>
      </c>
      <c r="I1591" s="11" t="s">
        <v>278</v>
      </c>
      <c r="J1591" s="11" t="s">
        <v>278</v>
      </c>
      <c r="K1591" s="11" t="s">
        <v>19</v>
      </c>
      <c r="L1591" s="11" t="s">
        <v>19</v>
      </c>
      <c r="M1591" s="11" t="s">
        <v>19</v>
      </c>
      <c r="N1591" s="11" t="s">
        <v>19</v>
      </c>
      <c r="O1591" s="11" t="s">
        <v>350</v>
      </c>
      <c r="P1591" s="11" t="s">
        <v>351</v>
      </c>
      <c r="Q1591" s="11" t="s">
        <v>72</v>
      </c>
      <c r="R1591" s="11" t="s">
        <v>762</v>
      </c>
      <c r="S1591" s="20">
        <v>20</v>
      </c>
      <c r="T1591" s="11" t="s">
        <v>28</v>
      </c>
      <c r="U1591" s="11" t="s">
        <v>366</v>
      </c>
      <c r="V1591" s="11" t="s">
        <v>367</v>
      </c>
      <c r="W1591" s="11" t="s">
        <v>23</v>
      </c>
      <c r="X1591" s="11" t="s">
        <v>24</v>
      </c>
      <c r="Y1591">
        <v>535</v>
      </c>
      <c r="Z1591" t="e">
        <f t="shared" si="52"/>
        <v>#REF!</v>
      </c>
    </row>
    <row r="1592" spans="1:26" x14ac:dyDescent="0.35">
      <c r="A1592" s="24" t="str">
        <f>+IF(B1592&lt;&gt;'Terminal Handling Charge'!$B$3,"",IF(COUNTIF(B:B,B1592)&gt;0,COUNTIF(B$3:B1592,B1592),""))</f>
        <v/>
      </c>
      <c r="B1592" s="24" t="str">
        <f t="shared" si="51"/>
        <v>Terminal Handling Charge - DestinationUnited States</v>
      </c>
      <c r="C1592" s="24" t="s">
        <v>72</v>
      </c>
      <c r="D1592" s="24" t="s">
        <v>747</v>
      </c>
      <c r="E1592" s="1" t="s">
        <v>105</v>
      </c>
      <c r="F1592" s="12" t="s">
        <v>758</v>
      </c>
      <c r="G1592" s="13">
        <v>44866</v>
      </c>
      <c r="H1592" s="11" t="s">
        <v>187</v>
      </c>
      <c r="I1592" s="11" t="s">
        <v>278</v>
      </c>
      <c r="J1592" s="11" t="s">
        <v>278</v>
      </c>
      <c r="K1592" s="11" t="s">
        <v>19</v>
      </c>
      <c r="L1592" s="11" t="s">
        <v>19</v>
      </c>
      <c r="M1592" s="11" t="s">
        <v>19</v>
      </c>
      <c r="N1592" s="11" t="s">
        <v>19</v>
      </c>
      <c r="O1592" s="11" t="s">
        <v>350</v>
      </c>
      <c r="P1592" s="11" t="s">
        <v>351</v>
      </c>
      <c r="Q1592" s="11" t="s">
        <v>72</v>
      </c>
      <c r="R1592" s="11" t="s">
        <v>762</v>
      </c>
      <c r="S1592" s="20">
        <v>20</v>
      </c>
      <c r="T1592" s="11" t="s">
        <v>28</v>
      </c>
      <c r="U1592" s="11" t="s">
        <v>429</v>
      </c>
      <c r="V1592" s="11" t="s">
        <v>430</v>
      </c>
      <c r="W1592" s="11" t="s">
        <v>23</v>
      </c>
      <c r="X1592" s="11" t="s">
        <v>24</v>
      </c>
      <c r="Y1592">
        <v>535</v>
      </c>
      <c r="Z1592" t="e">
        <f t="shared" si="52"/>
        <v>#REF!</v>
      </c>
    </row>
    <row r="1593" spans="1:26" x14ac:dyDescent="0.35">
      <c r="A1593" s="24" t="str">
        <f>+IF(B1593&lt;&gt;'Terminal Handling Charge'!$B$3,"",IF(COUNTIF(B:B,B1593)&gt;0,COUNTIF(B$3:B1593,B1593),""))</f>
        <v/>
      </c>
      <c r="B1593" s="24" t="str">
        <f t="shared" si="51"/>
        <v>Terminal Handling Charge - DestinationUnited States</v>
      </c>
      <c r="C1593" s="24" t="s">
        <v>72</v>
      </c>
      <c r="D1593" s="24" t="s">
        <v>747</v>
      </c>
      <c r="E1593" s="1" t="s">
        <v>105</v>
      </c>
      <c r="F1593" s="12" t="s">
        <v>758</v>
      </c>
      <c r="G1593" s="13">
        <v>44866</v>
      </c>
      <c r="H1593" s="11" t="s">
        <v>187</v>
      </c>
      <c r="I1593" s="11" t="s">
        <v>278</v>
      </c>
      <c r="J1593" s="11" t="s">
        <v>278</v>
      </c>
      <c r="K1593" s="11" t="s">
        <v>19</v>
      </c>
      <c r="L1593" s="11" t="s">
        <v>19</v>
      </c>
      <c r="M1593" s="11" t="s">
        <v>19</v>
      </c>
      <c r="N1593" s="11" t="s">
        <v>19</v>
      </c>
      <c r="O1593" s="11" t="s">
        <v>350</v>
      </c>
      <c r="P1593" s="11" t="s">
        <v>351</v>
      </c>
      <c r="Q1593" s="11" t="s">
        <v>72</v>
      </c>
      <c r="R1593" s="11" t="s">
        <v>762</v>
      </c>
      <c r="S1593" s="20">
        <v>20</v>
      </c>
      <c r="T1593" s="11" t="s">
        <v>28</v>
      </c>
      <c r="U1593" s="11" t="s">
        <v>308</v>
      </c>
      <c r="V1593" s="11" t="s">
        <v>309</v>
      </c>
      <c r="W1593" s="11" t="s">
        <v>23</v>
      </c>
      <c r="X1593" s="11" t="s">
        <v>24</v>
      </c>
      <c r="Y1593">
        <v>535</v>
      </c>
      <c r="Z1593" t="e">
        <f t="shared" si="52"/>
        <v>#REF!</v>
      </c>
    </row>
    <row r="1594" spans="1:26" x14ac:dyDescent="0.35">
      <c r="A1594" s="24" t="str">
        <f>+IF(B1594&lt;&gt;'Terminal Handling Charge'!$B$3,"",IF(COUNTIF(B:B,B1594)&gt;0,COUNTIF(B$3:B1594,B1594),""))</f>
        <v/>
      </c>
      <c r="B1594" s="24" t="str">
        <f t="shared" si="51"/>
        <v>Terminal Handling Charge - DestinationUnited States</v>
      </c>
      <c r="C1594" s="24" t="s">
        <v>72</v>
      </c>
      <c r="D1594" s="24" t="s">
        <v>747</v>
      </c>
      <c r="E1594" s="1" t="s">
        <v>105</v>
      </c>
      <c r="F1594" s="12" t="s">
        <v>758</v>
      </c>
      <c r="G1594" s="13">
        <v>44866</v>
      </c>
      <c r="H1594" s="11" t="s">
        <v>187</v>
      </c>
      <c r="I1594" s="11" t="s">
        <v>278</v>
      </c>
      <c r="J1594" s="11" t="s">
        <v>278</v>
      </c>
      <c r="K1594" s="11" t="s">
        <v>19</v>
      </c>
      <c r="L1594" s="11" t="s">
        <v>19</v>
      </c>
      <c r="M1594" s="11" t="s">
        <v>19</v>
      </c>
      <c r="N1594" s="11" t="s">
        <v>19</v>
      </c>
      <c r="O1594" s="11" t="s">
        <v>350</v>
      </c>
      <c r="P1594" s="11" t="s">
        <v>351</v>
      </c>
      <c r="Q1594" s="11" t="s">
        <v>72</v>
      </c>
      <c r="R1594" s="11" t="s">
        <v>762</v>
      </c>
      <c r="S1594" s="20">
        <v>20</v>
      </c>
      <c r="T1594" s="11" t="s">
        <v>28</v>
      </c>
      <c r="U1594" s="11" t="s">
        <v>300</v>
      </c>
      <c r="V1594" s="11" t="s">
        <v>301</v>
      </c>
      <c r="W1594" s="11" t="s">
        <v>23</v>
      </c>
      <c r="X1594" s="11" t="s">
        <v>24</v>
      </c>
      <c r="Y1594">
        <v>535</v>
      </c>
      <c r="Z1594" t="e">
        <f t="shared" si="52"/>
        <v>#REF!</v>
      </c>
    </row>
    <row r="1595" spans="1:26" x14ac:dyDescent="0.35">
      <c r="A1595" s="24" t="str">
        <f>+IF(B1595&lt;&gt;'Terminal Handling Charge'!$B$3,"",IF(COUNTIF(B:B,B1595)&gt;0,COUNTIF(B$3:B1595,B1595),""))</f>
        <v/>
      </c>
      <c r="B1595" s="24" t="str">
        <f t="shared" si="51"/>
        <v>Terminal Handling Charge - DestinationUnited States</v>
      </c>
      <c r="C1595" s="24" t="s">
        <v>72</v>
      </c>
      <c r="D1595" s="24" t="s">
        <v>747</v>
      </c>
      <c r="E1595" s="1" t="s">
        <v>105</v>
      </c>
      <c r="F1595" s="12" t="s">
        <v>758</v>
      </c>
      <c r="G1595" s="13">
        <v>44866</v>
      </c>
      <c r="H1595" s="11" t="s">
        <v>187</v>
      </c>
      <c r="I1595" s="11" t="s">
        <v>278</v>
      </c>
      <c r="J1595" s="11" t="s">
        <v>278</v>
      </c>
      <c r="K1595" s="11" t="s">
        <v>19</v>
      </c>
      <c r="L1595" s="11" t="s">
        <v>19</v>
      </c>
      <c r="M1595" s="11" t="s">
        <v>19</v>
      </c>
      <c r="N1595" s="11" t="s">
        <v>19</v>
      </c>
      <c r="O1595" s="11" t="s">
        <v>350</v>
      </c>
      <c r="P1595" s="11" t="s">
        <v>351</v>
      </c>
      <c r="Q1595" s="11" t="s">
        <v>72</v>
      </c>
      <c r="R1595" s="11" t="s">
        <v>762</v>
      </c>
      <c r="S1595" s="20">
        <v>20</v>
      </c>
      <c r="T1595" s="11" t="s">
        <v>28</v>
      </c>
      <c r="U1595" s="11" t="s">
        <v>378</v>
      </c>
      <c r="V1595" s="11" t="s">
        <v>379</v>
      </c>
      <c r="W1595" s="11" t="s">
        <v>23</v>
      </c>
      <c r="X1595" s="11" t="s">
        <v>24</v>
      </c>
      <c r="Y1595">
        <v>535</v>
      </c>
      <c r="Z1595" t="e">
        <f t="shared" si="52"/>
        <v>#REF!</v>
      </c>
    </row>
    <row r="1596" spans="1:26" x14ac:dyDescent="0.35">
      <c r="A1596" s="24" t="str">
        <f>+IF(B1596&lt;&gt;'Terminal Handling Charge'!$B$3,"",IF(COUNTIF(B:B,B1596)&gt;0,COUNTIF(B$3:B1596,B1596),""))</f>
        <v/>
      </c>
      <c r="B1596" s="24" t="str">
        <f t="shared" si="51"/>
        <v>Terminal Handling Charge - DestinationUnited States</v>
      </c>
      <c r="C1596" s="24" t="s">
        <v>72</v>
      </c>
      <c r="D1596" s="24" t="s">
        <v>747</v>
      </c>
      <c r="E1596" s="1" t="s">
        <v>105</v>
      </c>
      <c r="F1596" s="12" t="s">
        <v>758</v>
      </c>
      <c r="G1596" s="13">
        <v>44866</v>
      </c>
      <c r="H1596" s="11" t="s">
        <v>187</v>
      </c>
      <c r="I1596" s="11" t="s">
        <v>278</v>
      </c>
      <c r="J1596" s="11" t="s">
        <v>278</v>
      </c>
      <c r="K1596" s="11" t="s">
        <v>19</v>
      </c>
      <c r="L1596" s="11" t="s">
        <v>19</v>
      </c>
      <c r="M1596" s="11" t="s">
        <v>19</v>
      </c>
      <c r="N1596" s="11" t="s">
        <v>19</v>
      </c>
      <c r="O1596" s="11" t="s">
        <v>350</v>
      </c>
      <c r="P1596" s="11" t="s">
        <v>351</v>
      </c>
      <c r="Q1596" s="11" t="s">
        <v>72</v>
      </c>
      <c r="R1596" s="11" t="s">
        <v>38</v>
      </c>
      <c r="S1596" s="20">
        <v>40</v>
      </c>
      <c r="T1596" s="11" t="s">
        <v>28</v>
      </c>
      <c r="U1596" s="11" t="s">
        <v>22</v>
      </c>
      <c r="V1596" s="11" t="s">
        <v>22</v>
      </c>
      <c r="W1596" s="11" t="s">
        <v>23</v>
      </c>
      <c r="X1596" s="11" t="s">
        <v>24</v>
      </c>
      <c r="Y1596">
        <v>705</v>
      </c>
      <c r="Z1596" t="e">
        <f t="shared" si="52"/>
        <v>#REF!</v>
      </c>
    </row>
    <row r="1597" spans="1:26" x14ac:dyDescent="0.35">
      <c r="A1597" s="24" t="str">
        <f>+IF(B1597&lt;&gt;'Terminal Handling Charge'!$B$3,"",IF(COUNTIF(B:B,B1597)&gt;0,COUNTIF(B$3:B1597,B1597),""))</f>
        <v/>
      </c>
      <c r="B1597" s="24" t="str">
        <f t="shared" si="51"/>
        <v>Terminal Handling Charge - DestinationUnited States</v>
      </c>
      <c r="C1597" s="24" t="s">
        <v>72</v>
      </c>
      <c r="D1597" s="24" t="s">
        <v>747</v>
      </c>
      <c r="E1597" s="1" t="s">
        <v>105</v>
      </c>
      <c r="F1597" s="12" t="s">
        <v>758</v>
      </c>
      <c r="G1597" s="13">
        <v>44866</v>
      </c>
      <c r="H1597" s="11" t="s">
        <v>187</v>
      </c>
      <c r="I1597" s="11" t="s">
        <v>278</v>
      </c>
      <c r="J1597" s="11" t="s">
        <v>278</v>
      </c>
      <c r="K1597" s="11" t="s">
        <v>19</v>
      </c>
      <c r="L1597" s="11" t="s">
        <v>19</v>
      </c>
      <c r="M1597" s="11" t="s">
        <v>19</v>
      </c>
      <c r="N1597" s="11" t="s">
        <v>19</v>
      </c>
      <c r="O1597" s="11" t="s">
        <v>348</v>
      </c>
      <c r="P1597" s="11" t="s">
        <v>349</v>
      </c>
      <c r="Q1597" s="11" t="s">
        <v>72</v>
      </c>
      <c r="R1597" s="11" t="s">
        <v>20</v>
      </c>
      <c r="S1597" s="20">
        <v>40</v>
      </c>
      <c r="T1597" s="11" t="s">
        <v>21</v>
      </c>
      <c r="U1597" s="11" t="s">
        <v>22</v>
      </c>
      <c r="V1597" s="11" t="s">
        <v>22</v>
      </c>
      <c r="W1597" s="11" t="s">
        <v>23</v>
      </c>
      <c r="X1597" s="11" t="s">
        <v>24</v>
      </c>
      <c r="Y1597">
        <v>675</v>
      </c>
      <c r="Z1597" t="e">
        <f t="shared" si="52"/>
        <v>#REF!</v>
      </c>
    </row>
    <row r="1598" spans="1:26" x14ac:dyDescent="0.35">
      <c r="A1598" s="24" t="str">
        <f>+IF(B1598&lt;&gt;'Terminal Handling Charge'!$B$3,"",IF(COUNTIF(B:B,B1598)&gt;0,COUNTIF(B$3:B1598,B1598),""))</f>
        <v/>
      </c>
      <c r="B1598" s="24" t="str">
        <f t="shared" si="51"/>
        <v>Terminal Handling Charge - DestinationUnited States</v>
      </c>
      <c r="C1598" s="24" t="s">
        <v>72</v>
      </c>
      <c r="D1598" s="24" t="s">
        <v>747</v>
      </c>
      <c r="E1598" s="1" t="s">
        <v>105</v>
      </c>
      <c r="F1598" s="12" t="s">
        <v>758</v>
      </c>
      <c r="G1598" s="13">
        <v>44866</v>
      </c>
      <c r="H1598" s="11" t="s">
        <v>187</v>
      </c>
      <c r="I1598" s="11" t="s">
        <v>278</v>
      </c>
      <c r="J1598" s="11" t="s">
        <v>278</v>
      </c>
      <c r="K1598" s="11" t="s">
        <v>19</v>
      </c>
      <c r="L1598" s="11" t="s">
        <v>19</v>
      </c>
      <c r="M1598" s="11" t="s">
        <v>19</v>
      </c>
      <c r="N1598" s="11" t="s">
        <v>19</v>
      </c>
      <c r="O1598" s="11" t="s">
        <v>348</v>
      </c>
      <c r="P1598" s="11" t="s">
        <v>349</v>
      </c>
      <c r="Q1598" s="11" t="s">
        <v>72</v>
      </c>
      <c r="R1598" s="11" t="s">
        <v>65</v>
      </c>
      <c r="S1598" s="20">
        <v>45</v>
      </c>
      <c r="T1598" s="11" t="s">
        <v>21</v>
      </c>
      <c r="U1598" s="11" t="s">
        <v>22</v>
      </c>
      <c r="V1598" s="11" t="s">
        <v>22</v>
      </c>
      <c r="W1598" s="11" t="s">
        <v>23</v>
      </c>
      <c r="X1598" s="11" t="s">
        <v>24</v>
      </c>
      <c r="Y1598">
        <v>675</v>
      </c>
      <c r="Z1598" t="e">
        <f t="shared" si="52"/>
        <v>#REF!</v>
      </c>
    </row>
    <row r="1599" spans="1:26" x14ac:dyDescent="0.35">
      <c r="A1599" s="24" t="str">
        <f>+IF(B1599&lt;&gt;'Terminal Handling Charge'!$B$3,"",IF(COUNTIF(B:B,B1599)&gt;0,COUNTIF(B$3:B1599,B1599),""))</f>
        <v/>
      </c>
      <c r="B1599" s="24" t="str">
        <f t="shared" si="51"/>
        <v>Terminal Handling Charge - DestinationUnited States</v>
      </c>
      <c r="C1599" s="24" t="s">
        <v>72</v>
      </c>
      <c r="D1599" s="24" t="s">
        <v>747</v>
      </c>
      <c r="E1599" s="1" t="s">
        <v>105</v>
      </c>
      <c r="F1599" s="12" t="s">
        <v>758</v>
      </c>
      <c r="G1599" s="13">
        <v>44866</v>
      </c>
      <c r="H1599" s="11" t="s">
        <v>187</v>
      </c>
      <c r="I1599" s="11" t="s">
        <v>278</v>
      </c>
      <c r="J1599" s="11" t="s">
        <v>278</v>
      </c>
      <c r="K1599" s="11" t="s">
        <v>19</v>
      </c>
      <c r="L1599" s="11" t="s">
        <v>19</v>
      </c>
      <c r="M1599" s="11" t="s">
        <v>19</v>
      </c>
      <c r="N1599" s="11" t="s">
        <v>19</v>
      </c>
      <c r="O1599" s="11" t="s">
        <v>348</v>
      </c>
      <c r="P1599" s="11" t="s">
        <v>349</v>
      </c>
      <c r="Q1599" s="11" t="s">
        <v>72</v>
      </c>
      <c r="R1599" s="11" t="s">
        <v>762</v>
      </c>
      <c r="S1599" s="20">
        <v>20</v>
      </c>
      <c r="T1599" s="11" t="s">
        <v>28</v>
      </c>
      <c r="U1599" s="11" t="s">
        <v>279</v>
      </c>
      <c r="V1599" s="11" t="s">
        <v>280</v>
      </c>
      <c r="W1599" s="11" t="s">
        <v>23</v>
      </c>
      <c r="X1599" s="11" t="s">
        <v>24</v>
      </c>
      <c r="Y1599">
        <v>535</v>
      </c>
      <c r="Z1599" t="e">
        <f t="shared" si="52"/>
        <v>#REF!</v>
      </c>
    </row>
    <row r="1600" spans="1:26" x14ac:dyDescent="0.35">
      <c r="A1600" s="24" t="str">
        <f>+IF(B1600&lt;&gt;'Terminal Handling Charge'!$B$3,"",IF(COUNTIF(B:B,B1600)&gt;0,COUNTIF(B$3:B1600,B1600),""))</f>
        <v/>
      </c>
      <c r="B1600" s="24" t="str">
        <f t="shared" si="51"/>
        <v>Terminal Handling Charge - DestinationUnited States</v>
      </c>
      <c r="C1600" s="24" t="s">
        <v>72</v>
      </c>
      <c r="D1600" s="24" t="s">
        <v>747</v>
      </c>
      <c r="E1600" s="1" t="s">
        <v>105</v>
      </c>
      <c r="F1600" s="12" t="s">
        <v>758</v>
      </c>
      <c r="G1600" s="13">
        <v>44866</v>
      </c>
      <c r="H1600" s="11" t="s">
        <v>187</v>
      </c>
      <c r="I1600" s="11" t="s">
        <v>278</v>
      </c>
      <c r="J1600" s="11" t="s">
        <v>278</v>
      </c>
      <c r="K1600" s="11" t="s">
        <v>19</v>
      </c>
      <c r="L1600" s="11" t="s">
        <v>19</v>
      </c>
      <c r="M1600" s="11" t="s">
        <v>19</v>
      </c>
      <c r="N1600" s="11" t="s">
        <v>19</v>
      </c>
      <c r="O1600" s="11" t="s">
        <v>348</v>
      </c>
      <c r="P1600" s="11" t="s">
        <v>349</v>
      </c>
      <c r="Q1600" s="11" t="s">
        <v>72</v>
      </c>
      <c r="R1600" s="11" t="s">
        <v>762</v>
      </c>
      <c r="S1600" s="20">
        <v>20</v>
      </c>
      <c r="T1600" s="11" t="s">
        <v>28</v>
      </c>
      <c r="U1600" s="11" t="s">
        <v>308</v>
      </c>
      <c r="V1600" s="11" t="s">
        <v>309</v>
      </c>
      <c r="W1600" s="11" t="s">
        <v>23</v>
      </c>
      <c r="X1600" s="11" t="s">
        <v>24</v>
      </c>
      <c r="Y1600">
        <v>535</v>
      </c>
      <c r="Z1600" t="e">
        <f t="shared" si="52"/>
        <v>#REF!</v>
      </c>
    </row>
    <row r="1601" spans="1:26" x14ac:dyDescent="0.35">
      <c r="A1601" s="24" t="str">
        <f>+IF(B1601&lt;&gt;'Terminal Handling Charge'!$B$3,"",IF(COUNTIF(B:B,B1601)&gt;0,COUNTIF(B$3:B1601,B1601),""))</f>
        <v/>
      </c>
      <c r="B1601" s="24" t="str">
        <f t="shared" si="51"/>
        <v>Terminal Handling Charge - DestinationUnited States</v>
      </c>
      <c r="C1601" s="24" t="s">
        <v>72</v>
      </c>
      <c r="D1601" s="24" t="s">
        <v>747</v>
      </c>
      <c r="E1601" s="1" t="s">
        <v>105</v>
      </c>
      <c r="F1601" s="12" t="s">
        <v>758</v>
      </c>
      <c r="G1601" s="13">
        <v>44866</v>
      </c>
      <c r="H1601" s="11" t="s">
        <v>187</v>
      </c>
      <c r="I1601" s="11" t="s">
        <v>278</v>
      </c>
      <c r="J1601" s="11" t="s">
        <v>278</v>
      </c>
      <c r="K1601" s="11" t="s">
        <v>19</v>
      </c>
      <c r="L1601" s="11" t="s">
        <v>19</v>
      </c>
      <c r="M1601" s="11" t="s">
        <v>19</v>
      </c>
      <c r="N1601" s="11" t="s">
        <v>19</v>
      </c>
      <c r="O1601" s="11" t="s">
        <v>348</v>
      </c>
      <c r="P1601" s="11" t="s">
        <v>349</v>
      </c>
      <c r="Q1601" s="11" t="s">
        <v>72</v>
      </c>
      <c r="R1601" s="11" t="s">
        <v>762</v>
      </c>
      <c r="S1601" s="20">
        <v>20</v>
      </c>
      <c r="T1601" s="11" t="s">
        <v>28</v>
      </c>
      <c r="U1601" s="11" t="s">
        <v>429</v>
      </c>
      <c r="V1601" s="11" t="s">
        <v>430</v>
      </c>
      <c r="W1601" s="11" t="s">
        <v>23</v>
      </c>
      <c r="X1601" s="11" t="s">
        <v>24</v>
      </c>
      <c r="Y1601">
        <v>535</v>
      </c>
      <c r="Z1601" t="e">
        <f t="shared" si="52"/>
        <v>#REF!</v>
      </c>
    </row>
    <row r="1602" spans="1:26" x14ac:dyDescent="0.35">
      <c r="A1602" s="24" t="str">
        <f>+IF(B1602&lt;&gt;'Terminal Handling Charge'!$B$3,"",IF(COUNTIF(B:B,B1602)&gt;0,COUNTIF(B$3:B1602,B1602),""))</f>
        <v/>
      </c>
      <c r="B1602" s="24" t="str">
        <f t="shared" si="51"/>
        <v>Terminal Handling Charge - DestinationUnited States</v>
      </c>
      <c r="C1602" s="24" t="s">
        <v>72</v>
      </c>
      <c r="D1602" s="24" t="s">
        <v>747</v>
      </c>
      <c r="E1602" s="1" t="s">
        <v>105</v>
      </c>
      <c r="F1602" s="12" t="s">
        <v>758</v>
      </c>
      <c r="G1602" s="13">
        <v>44866</v>
      </c>
      <c r="H1602" s="11" t="s">
        <v>187</v>
      </c>
      <c r="I1602" s="11" t="s">
        <v>278</v>
      </c>
      <c r="J1602" s="11" t="s">
        <v>278</v>
      </c>
      <c r="K1602" s="11" t="s">
        <v>19</v>
      </c>
      <c r="L1602" s="11" t="s">
        <v>19</v>
      </c>
      <c r="M1602" s="11" t="s">
        <v>19</v>
      </c>
      <c r="N1602" s="11" t="s">
        <v>19</v>
      </c>
      <c r="O1602" s="11" t="s">
        <v>348</v>
      </c>
      <c r="P1602" s="11" t="s">
        <v>349</v>
      </c>
      <c r="Q1602" s="11" t="s">
        <v>72</v>
      </c>
      <c r="R1602" s="11" t="s">
        <v>762</v>
      </c>
      <c r="S1602" s="20">
        <v>20</v>
      </c>
      <c r="T1602" s="11" t="s">
        <v>28</v>
      </c>
      <c r="U1602" s="11" t="s">
        <v>306</v>
      </c>
      <c r="V1602" s="11" t="s">
        <v>307</v>
      </c>
      <c r="W1602" s="11" t="s">
        <v>23</v>
      </c>
      <c r="X1602" s="11" t="s">
        <v>24</v>
      </c>
      <c r="Y1602">
        <v>535</v>
      </c>
      <c r="Z1602" t="e">
        <f t="shared" si="52"/>
        <v>#REF!</v>
      </c>
    </row>
    <row r="1603" spans="1:26" x14ac:dyDescent="0.35">
      <c r="A1603" s="24" t="str">
        <f>+IF(B1603&lt;&gt;'Terminal Handling Charge'!$B$3,"",IF(COUNTIF(B:B,B1603)&gt;0,COUNTIF(B$3:B1603,B1603),""))</f>
        <v/>
      </c>
      <c r="B1603" s="24" t="str">
        <f t="shared" si="51"/>
        <v>Terminal Handling Charge - DestinationUnited States</v>
      </c>
      <c r="C1603" s="24" t="s">
        <v>72</v>
      </c>
      <c r="D1603" s="24" t="s">
        <v>747</v>
      </c>
      <c r="E1603" s="1" t="s">
        <v>105</v>
      </c>
      <c r="F1603" s="12" t="s">
        <v>758</v>
      </c>
      <c r="G1603" s="13">
        <v>44866</v>
      </c>
      <c r="H1603" s="11" t="s">
        <v>187</v>
      </c>
      <c r="I1603" s="11" t="s">
        <v>278</v>
      </c>
      <c r="J1603" s="11" t="s">
        <v>278</v>
      </c>
      <c r="K1603" s="11" t="s">
        <v>19</v>
      </c>
      <c r="L1603" s="11" t="s">
        <v>19</v>
      </c>
      <c r="M1603" s="11" t="s">
        <v>19</v>
      </c>
      <c r="N1603" s="11" t="s">
        <v>19</v>
      </c>
      <c r="O1603" s="11" t="s">
        <v>348</v>
      </c>
      <c r="P1603" s="11" t="s">
        <v>349</v>
      </c>
      <c r="Q1603" s="11" t="s">
        <v>72</v>
      </c>
      <c r="R1603" s="11" t="s">
        <v>762</v>
      </c>
      <c r="S1603" s="20">
        <v>20</v>
      </c>
      <c r="T1603" s="11" t="s">
        <v>28</v>
      </c>
      <c r="U1603" s="11" t="s">
        <v>378</v>
      </c>
      <c r="V1603" s="11" t="s">
        <v>379</v>
      </c>
      <c r="W1603" s="11" t="s">
        <v>23</v>
      </c>
      <c r="X1603" s="11" t="s">
        <v>24</v>
      </c>
      <c r="Y1603">
        <v>535</v>
      </c>
      <c r="Z1603" t="e">
        <f t="shared" si="52"/>
        <v>#REF!</v>
      </c>
    </row>
    <row r="1604" spans="1:26" x14ac:dyDescent="0.35">
      <c r="A1604" s="24" t="str">
        <f>+IF(B1604&lt;&gt;'Terminal Handling Charge'!$B$3,"",IF(COUNTIF(B:B,B1604)&gt;0,COUNTIF(B$3:B1604,B1604),""))</f>
        <v/>
      </c>
      <c r="B1604" s="24" t="str">
        <f t="shared" si="51"/>
        <v>Terminal Handling Charge - DestinationUnited States</v>
      </c>
      <c r="C1604" s="24" t="s">
        <v>72</v>
      </c>
      <c r="D1604" s="24" t="s">
        <v>747</v>
      </c>
      <c r="E1604" s="1" t="s">
        <v>105</v>
      </c>
      <c r="F1604" s="12" t="s">
        <v>758</v>
      </c>
      <c r="G1604" s="13">
        <v>44866</v>
      </c>
      <c r="H1604" s="11" t="s">
        <v>187</v>
      </c>
      <c r="I1604" s="11" t="s">
        <v>278</v>
      </c>
      <c r="J1604" s="11" t="s">
        <v>278</v>
      </c>
      <c r="K1604" s="11" t="s">
        <v>19</v>
      </c>
      <c r="L1604" s="11" t="s">
        <v>19</v>
      </c>
      <c r="M1604" s="11" t="s">
        <v>19</v>
      </c>
      <c r="N1604" s="11" t="s">
        <v>19</v>
      </c>
      <c r="O1604" s="11" t="s">
        <v>348</v>
      </c>
      <c r="P1604" s="11" t="s">
        <v>349</v>
      </c>
      <c r="Q1604" s="11" t="s">
        <v>72</v>
      </c>
      <c r="R1604" s="11" t="s">
        <v>762</v>
      </c>
      <c r="S1604" s="20">
        <v>20</v>
      </c>
      <c r="T1604" s="11" t="s">
        <v>28</v>
      </c>
      <c r="U1604" s="11" t="s">
        <v>300</v>
      </c>
      <c r="V1604" s="11" t="s">
        <v>301</v>
      </c>
      <c r="W1604" s="11" t="s">
        <v>23</v>
      </c>
      <c r="X1604" s="11" t="s">
        <v>24</v>
      </c>
      <c r="Y1604">
        <v>535</v>
      </c>
      <c r="Z1604" t="e">
        <f t="shared" si="52"/>
        <v>#REF!</v>
      </c>
    </row>
    <row r="1605" spans="1:26" x14ac:dyDescent="0.35">
      <c r="A1605" s="24" t="str">
        <f>+IF(B1605&lt;&gt;'Terminal Handling Charge'!$B$3,"",IF(COUNTIF(B:B,B1605)&gt;0,COUNTIF(B$3:B1605,B1605),""))</f>
        <v/>
      </c>
      <c r="B1605" s="24" t="str">
        <f t="shared" si="51"/>
        <v>Terminal Handling Charge - DestinationUnited States</v>
      </c>
      <c r="C1605" s="24" t="s">
        <v>72</v>
      </c>
      <c r="D1605" s="24" t="s">
        <v>747</v>
      </c>
      <c r="E1605" s="1" t="s">
        <v>105</v>
      </c>
      <c r="F1605" s="12" t="s">
        <v>758</v>
      </c>
      <c r="G1605" s="13">
        <v>44866</v>
      </c>
      <c r="H1605" s="11" t="s">
        <v>187</v>
      </c>
      <c r="I1605" s="11" t="s">
        <v>278</v>
      </c>
      <c r="J1605" s="11" t="s">
        <v>278</v>
      </c>
      <c r="K1605" s="11" t="s">
        <v>19</v>
      </c>
      <c r="L1605" s="11" t="s">
        <v>19</v>
      </c>
      <c r="M1605" s="11" t="s">
        <v>19</v>
      </c>
      <c r="N1605" s="11" t="s">
        <v>19</v>
      </c>
      <c r="O1605" s="11" t="s">
        <v>348</v>
      </c>
      <c r="P1605" s="11" t="s">
        <v>349</v>
      </c>
      <c r="Q1605" s="11" t="s">
        <v>72</v>
      </c>
      <c r="R1605" s="11" t="s">
        <v>762</v>
      </c>
      <c r="S1605" s="20">
        <v>20</v>
      </c>
      <c r="T1605" s="11" t="s">
        <v>28</v>
      </c>
      <c r="U1605" s="11" t="s">
        <v>394</v>
      </c>
      <c r="V1605" s="11" t="s">
        <v>395</v>
      </c>
      <c r="W1605" s="11" t="s">
        <v>23</v>
      </c>
      <c r="X1605" s="11" t="s">
        <v>24</v>
      </c>
      <c r="Y1605">
        <v>535</v>
      </c>
      <c r="Z1605" t="e">
        <f t="shared" si="52"/>
        <v>#REF!</v>
      </c>
    </row>
    <row r="1606" spans="1:26" x14ac:dyDescent="0.35">
      <c r="A1606" s="24" t="str">
        <f>+IF(B1606&lt;&gt;'Terminal Handling Charge'!$B$3,"",IF(COUNTIF(B:B,B1606)&gt;0,COUNTIF(B$3:B1606,B1606),""))</f>
        <v/>
      </c>
      <c r="B1606" s="24" t="str">
        <f t="shared" si="51"/>
        <v>Terminal Handling Charge - DestinationUnited States</v>
      </c>
      <c r="C1606" s="24" t="s">
        <v>72</v>
      </c>
      <c r="D1606" s="24" t="s">
        <v>747</v>
      </c>
      <c r="E1606" s="1" t="s">
        <v>105</v>
      </c>
      <c r="F1606" s="12" t="s">
        <v>758</v>
      </c>
      <c r="G1606" s="13">
        <v>44866</v>
      </c>
      <c r="H1606" s="11" t="s">
        <v>187</v>
      </c>
      <c r="I1606" s="11" t="s">
        <v>278</v>
      </c>
      <c r="J1606" s="11" t="s">
        <v>278</v>
      </c>
      <c r="K1606" s="11" t="s">
        <v>19</v>
      </c>
      <c r="L1606" s="11" t="s">
        <v>19</v>
      </c>
      <c r="M1606" s="11" t="s">
        <v>19</v>
      </c>
      <c r="N1606" s="11" t="s">
        <v>19</v>
      </c>
      <c r="O1606" s="11" t="s">
        <v>348</v>
      </c>
      <c r="P1606" s="11" t="s">
        <v>349</v>
      </c>
      <c r="Q1606" s="11" t="s">
        <v>72</v>
      </c>
      <c r="R1606" s="11" t="s">
        <v>762</v>
      </c>
      <c r="S1606" s="20">
        <v>20</v>
      </c>
      <c r="T1606" s="11" t="s">
        <v>28</v>
      </c>
      <c r="U1606" s="11" t="s">
        <v>332</v>
      </c>
      <c r="V1606" s="11" t="s">
        <v>333</v>
      </c>
      <c r="W1606" s="11" t="s">
        <v>23</v>
      </c>
      <c r="X1606" s="11" t="s">
        <v>24</v>
      </c>
      <c r="Y1606">
        <v>535</v>
      </c>
      <c r="Z1606" t="e">
        <f t="shared" si="52"/>
        <v>#REF!</v>
      </c>
    </row>
    <row r="1607" spans="1:26" x14ac:dyDescent="0.35">
      <c r="A1607" s="24" t="str">
        <f>+IF(B1607&lt;&gt;'Terminal Handling Charge'!$B$3,"",IF(COUNTIF(B:B,B1607)&gt;0,COUNTIF(B$3:B1607,B1607),""))</f>
        <v/>
      </c>
      <c r="B1607" s="24" t="str">
        <f t="shared" si="51"/>
        <v>Terminal Handling Charge - DestinationUnited States</v>
      </c>
      <c r="C1607" s="24" t="s">
        <v>72</v>
      </c>
      <c r="D1607" s="24" t="s">
        <v>747</v>
      </c>
      <c r="E1607" s="1" t="s">
        <v>105</v>
      </c>
      <c r="F1607" s="12" t="s">
        <v>758</v>
      </c>
      <c r="G1607" s="13">
        <v>44866</v>
      </c>
      <c r="H1607" s="11" t="s">
        <v>187</v>
      </c>
      <c r="I1607" s="11" t="s">
        <v>278</v>
      </c>
      <c r="J1607" s="11" t="s">
        <v>278</v>
      </c>
      <c r="K1607" s="11" t="s">
        <v>19</v>
      </c>
      <c r="L1607" s="11" t="s">
        <v>19</v>
      </c>
      <c r="M1607" s="11" t="s">
        <v>19</v>
      </c>
      <c r="N1607" s="11" t="s">
        <v>19</v>
      </c>
      <c r="O1607" s="11" t="s">
        <v>348</v>
      </c>
      <c r="P1607" s="11" t="s">
        <v>349</v>
      </c>
      <c r="Q1607" s="11" t="s">
        <v>72</v>
      </c>
      <c r="R1607" s="11" t="s">
        <v>762</v>
      </c>
      <c r="S1607" s="20">
        <v>20</v>
      </c>
      <c r="T1607" s="11" t="s">
        <v>28</v>
      </c>
      <c r="U1607" s="11" t="s">
        <v>366</v>
      </c>
      <c r="V1607" s="11" t="s">
        <v>367</v>
      </c>
      <c r="W1607" s="11" t="s">
        <v>23</v>
      </c>
      <c r="X1607" s="11" t="s">
        <v>24</v>
      </c>
      <c r="Y1607">
        <v>535</v>
      </c>
      <c r="Z1607" t="e">
        <f t="shared" si="52"/>
        <v>#REF!</v>
      </c>
    </row>
    <row r="1608" spans="1:26" x14ac:dyDescent="0.35">
      <c r="A1608" s="24" t="str">
        <f>+IF(B1608&lt;&gt;'Terminal Handling Charge'!$B$3,"",IF(COUNTIF(B:B,B1608)&gt;0,COUNTIF(B$3:B1608,B1608),""))</f>
        <v/>
      </c>
      <c r="B1608" s="24" t="str">
        <f t="shared" si="51"/>
        <v>Terminal Handling Charge - DestinationUnited States</v>
      </c>
      <c r="C1608" s="24" t="s">
        <v>72</v>
      </c>
      <c r="D1608" s="24" t="s">
        <v>747</v>
      </c>
      <c r="E1608" s="1" t="s">
        <v>105</v>
      </c>
      <c r="F1608" s="12" t="s">
        <v>758</v>
      </c>
      <c r="G1608" s="13">
        <v>44866</v>
      </c>
      <c r="H1608" s="11" t="s">
        <v>187</v>
      </c>
      <c r="I1608" s="11" t="s">
        <v>278</v>
      </c>
      <c r="J1608" s="11" t="s">
        <v>278</v>
      </c>
      <c r="K1608" s="11" t="s">
        <v>19</v>
      </c>
      <c r="L1608" s="11" t="s">
        <v>19</v>
      </c>
      <c r="M1608" s="11" t="s">
        <v>19</v>
      </c>
      <c r="N1608" s="11" t="s">
        <v>19</v>
      </c>
      <c r="O1608" s="11" t="s">
        <v>348</v>
      </c>
      <c r="P1608" s="11" t="s">
        <v>349</v>
      </c>
      <c r="Q1608" s="11" t="s">
        <v>72</v>
      </c>
      <c r="R1608" s="11" t="s">
        <v>762</v>
      </c>
      <c r="S1608" s="20">
        <v>20</v>
      </c>
      <c r="T1608" s="11" t="s">
        <v>28</v>
      </c>
      <c r="U1608" s="11" t="s">
        <v>328</v>
      </c>
      <c r="V1608" s="11" t="s">
        <v>329</v>
      </c>
      <c r="W1608" s="11" t="s">
        <v>23</v>
      </c>
      <c r="X1608" s="11" t="s">
        <v>24</v>
      </c>
      <c r="Y1608">
        <v>535</v>
      </c>
      <c r="Z1608" t="e">
        <f t="shared" si="52"/>
        <v>#REF!</v>
      </c>
    </row>
    <row r="1609" spans="1:26" x14ac:dyDescent="0.35">
      <c r="A1609" s="24" t="str">
        <f>+IF(B1609&lt;&gt;'Terminal Handling Charge'!$B$3,"",IF(COUNTIF(B:B,B1609)&gt;0,COUNTIF(B$3:B1609,B1609),""))</f>
        <v/>
      </c>
      <c r="B1609" s="24" t="str">
        <f t="shared" ref="B1609:B1672" si="53">D1609&amp;C1609</f>
        <v>Terminal Handling Charge - DestinationUnited States</v>
      </c>
      <c r="C1609" s="24" t="s">
        <v>72</v>
      </c>
      <c r="D1609" s="24" t="s">
        <v>747</v>
      </c>
      <c r="E1609" s="1" t="s">
        <v>105</v>
      </c>
      <c r="F1609" s="12" t="s">
        <v>758</v>
      </c>
      <c r="G1609" s="13">
        <v>44866</v>
      </c>
      <c r="H1609" s="11" t="s">
        <v>187</v>
      </c>
      <c r="I1609" s="11" t="s">
        <v>278</v>
      </c>
      <c r="J1609" s="11" t="s">
        <v>278</v>
      </c>
      <c r="K1609" s="11" t="s">
        <v>19</v>
      </c>
      <c r="L1609" s="11" t="s">
        <v>19</v>
      </c>
      <c r="M1609" s="11" t="s">
        <v>19</v>
      </c>
      <c r="N1609" s="11" t="s">
        <v>19</v>
      </c>
      <c r="O1609" s="11" t="s">
        <v>348</v>
      </c>
      <c r="P1609" s="11" t="s">
        <v>349</v>
      </c>
      <c r="Q1609" s="11" t="s">
        <v>72</v>
      </c>
      <c r="R1609" s="11" t="s">
        <v>38</v>
      </c>
      <c r="S1609" s="20">
        <v>40</v>
      </c>
      <c r="T1609" s="11" t="s">
        <v>28</v>
      </c>
      <c r="U1609" s="11" t="s">
        <v>22</v>
      </c>
      <c r="V1609" s="11" t="s">
        <v>22</v>
      </c>
      <c r="W1609" s="11" t="s">
        <v>23</v>
      </c>
      <c r="X1609" s="11" t="s">
        <v>24</v>
      </c>
      <c r="Y1609">
        <v>705</v>
      </c>
      <c r="Z1609" t="e">
        <f t="shared" ref="Z1609:Z1672" si="54">Z1608+1</f>
        <v>#REF!</v>
      </c>
    </row>
    <row r="1610" spans="1:26" x14ac:dyDescent="0.35">
      <c r="A1610" s="24" t="str">
        <f>+IF(B1610&lt;&gt;'Terminal Handling Charge'!$B$3,"",IF(COUNTIF(B:B,B1610)&gt;0,COUNTIF(B$3:B1610,B1610),""))</f>
        <v/>
      </c>
      <c r="B1610" s="24" t="str">
        <f t="shared" si="53"/>
        <v>Terminal Handling Charge - DestinationUnited States</v>
      </c>
      <c r="C1610" s="24" t="s">
        <v>72</v>
      </c>
      <c r="D1610" s="24" t="s">
        <v>747</v>
      </c>
      <c r="E1610" s="1" t="s">
        <v>105</v>
      </c>
      <c r="F1610" s="12" t="s">
        <v>758</v>
      </c>
      <c r="G1610" s="13">
        <v>44866</v>
      </c>
      <c r="H1610" s="11" t="s">
        <v>187</v>
      </c>
      <c r="I1610" s="11" t="s">
        <v>278</v>
      </c>
      <c r="J1610" s="11" t="s">
        <v>278</v>
      </c>
      <c r="K1610" s="11" t="s">
        <v>19</v>
      </c>
      <c r="L1610" s="11" t="s">
        <v>19</v>
      </c>
      <c r="M1610" s="11" t="s">
        <v>19</v>
      </c>
      <c r="N1610" s="11" t="s">
        <v>19</v>
      </c>
      <c r="O1610" s="11" t="s">
        <v>459</v>
      </c>
      <c r="P1610" s="11" t="s">
        <v>460</v>
      </c>
      <c r="Q1610" s="11" t="s">
        <v>72</v>
      </c>
      <c r="R1610" s="11" t="s">
        <v>20</v>
      </c>
      <c r="S1610" s="20">
        <v>40</v>
      </c>
      <c r="T1610" s="11" t="s">
        <v>21</v>
      </c>
      <c r="U1610" s="11" t="s">
        <v>22</v>
      </c>
      <c r="V1610" s="11" t="s">
        <v>22</v>
      </c>
      <c r="W1610" s="11" t="s">
        <v>23</v>
      </c>
      <c r="X1610" s="11" t="s">
        <v>24</v>
      </c>
      <c r="Y1610">
        <v>675</v>
      </c>
      <c r="Z1610" t="e">
        <f t="shared" si="54"/>
        <v>#REF!</v>
      </c>
    </row>
    <row r="1611" spans="1:26" x14ac:dyDescent="0.35">
      <c r="A1611" s="24" t="str">
        <f>+IF(B1611&lt;&gt;'Terminal Handling Charge'!$B$3,"",IF(COUNTIF(B:B,B1611)&gt;0,COUNTIF(B$3:B1611,B1611),""))</f>
        <v/>
      </c>
      <c r="B1611" s="24" t="str">
        <f t="shared" si="53"/>
        <v>Terminal Handling Charge - DestinationUnited States</v>
      </c>
      <c r="C1611" s="24" t="s">
        <v>72</v>
      </c>
      <c r="D1611" s="24" t="s">
        <v>747</v>
      </c>
      <c r="E1611" s="1" t="s">
        <v>105</v>
      </c>
      <c r="F1611" s="12" t="s">
        <v>758</v>
      </c>
      <c r="G1611" s="13">
        <v>44866</v>
      </c>
      <c r="H1611" s="11" t="s">
        <v>187</v>
      </c>
      <c r="I1611" s="11" t="s">
        <v>278</v>
      </c>
      <c r="J1611" s="11" t="s">
        <v>278</v>
      </c>
      <c r="K1611" s="11" t="s">
        <v>19</v>
      </c>
      <c r="L1611" s="11" t="s">
        <v>19</v>
      </c>
      <c r="M1611" s="11" t="s">
        <v>19</v>
      </c>
      <c r="N1611" s="11" t="s">
        <v>19</v>
      </c>
      <c r="O1611" s="11" t="s">
        <v>459</v>
      </c>
      <c r="P1611" s="11" t="s">
        <v>460</v>
      </c>
      <c r="Q1611" s="11" t="s">
        <v>72</v>
      </c>
      <c r="R1611" s="11" t="s">
        <v>65</v>
      </c>
      <c r="S1611" s="20">
        <v>45</v>
      </c>
      <c r="T1611" s="11" t="s">
        <v>21</v>
      </c>
      <c r="U1611" s="11" t="s">
        <v>22</v>
      </c>
      <c r="V1611" s="11" t="s">
        <v>22</v>
      </c>
      <c r="W1611" s="11" t="s">
        <v>23</v>
      </c>
      <c r="X1611" s="11" t="s">
        <v>24</v>
      </c>
      <c r="Y1611">
        <v>675</v>
      </c>
      <c r="Z1611" t="e">
        <f t="shared" si="54"/>
        <v>#REF!</v>
      </c>
    </row>
    <row r="1612" spans="1:26" x14ac:dyDescent="0.35">
      <c r="A1612" s="24" t="str">
        <f>+IF(B1612&lt;&gt;'Terminal Handling Charge'!$B$3,"",IF(COUNTIF(B:B,B1612)&gt;0,COUNTIF(B$3:B1612,B1612),""))</f>
        <v/>
      </c>
      <c r="B1612" s="24" t="str">
        <f t="shared" si="53"/>
        <v>Terminal Handling Charge - DestinationUnited States</v>
      </c>
      <c r="C1612" s="24" t="s">
        <v>72</v>
      </c>
      <c r="D1612" s="24" t="s">
        <v>747</v>
      </c>
      <c r="E1612" s="1" t="s">
        <v>105</v>
      </c>
      <c r="F1612" s="12" t="s">
        <v>758</v>
      </c>
      <c r="G1612" s="13">
        <v>44866</v>
      </c>
      <c r="H1612" s="11" t="s">
        <v>187</v>
      </c>
      <c r="I1612" s="11" t="s">
        <v>278</v>
      </c>
      <c r="J1612" s="11" t="s">
        <v>278</v>
      </c>
      <c r="K1612" s="11" t="s">
        <v>19</v>
      </c>
      <c r="L1612" s="11" t="s">
        <v>19</v>
      </c>
      <c r="M1612" s="11" t="s">
        <v>19</v>
      </c>
      <c r="N1612" s="11" t="s">
        <v>19</v>
      </c>
      <c r="O1612" s="11" t="s">
        <v>459</v>
      </c>
      <c r="P1612" s="11" t="s">
        <v>460</v>
      </c>
      <c r="Q1612" s="11" t="s">
        <v>72</v>
      </c>
      <c r="R1612" s="11" t="s">
        <v>762</v>
      </c>
      <c r="S1612" s="20">
        <v>20</v>
      </c>
      <c r="T1612" s="11" t="s">
        <v>28</v>
      </c>
      <c r="U1612" s="11" t="s">
        <v>332</v>
      </c>
      <c r="V1612" s="11" t="s">
        <v>333</v>
      </c>
      <c r="W1612" s="11" t="s">
        <v>23</v>
      </c>
      <c r="X1612" s="11" t="s">
        <v>24</v>
      </c>
      <c r="Y1612">
        <v>535</v>
      </c>
      <c r="Z1612" t="e">
        <f t="shared" si="54"/>
        <v>#REF!</v>
      </c>
    </row>
    <row r="1613" spans="1:26" x14ac:dyDescent="0.35">
      <c r="A1613" s="24" t="str">
        <f>+IF(B1613&lt;&gt;'Terminal Handling Charge'!$B$3,"",IF(COUNTIF(B:B,B1613)&gt;0,COUNTIF(B$3:B1613,B1613),""))</f>
        <v/>
      </c>
      <c r="B1613" s="24" t="str">
        <f t="shared" si="53"/>
        <v>Terminal Handling Charge - DestinationUnited States</v>
      </c>
      <c r="C1613" s="24" t="s">
        <v>72</v>
      </c>
      <c r="D1613" s="24" t="s">
        <v>747</v>
      </c>
      <c r="E1613" s="1" t="s">
        <v>105</v>
      </c>
      <c r="F1613" s="12" t="s">
        <v>758</v>
      </c>
      <c r="G1613" s="13">
        <v>44866</v>
      </c>
      <c r="H1613" s="11" t="s">
        <v>187</v>
      </c>
      <c r="I1613" s="11" t="s">
        <v>278</v>
      </c>
      <c r="J1613" s="11" t="s">
        <v>278</v>
      </c>
      <c r="K1613" s="11" t="s">
        <v>19</v>
      </c>
      <c r="L1613" s="11" t="s">
        <v>19</v>
      </c>
      <c r="M1613" s="11" t="s">
        <v>19</v>
      </c>
      <c r="N1613" s="11" t="s">
        <v>19</v>
      </c>
      <c r="O1613" s="11" t="s">
        <v>459</v>
      </c>
      <c r="P1613" s="11" t="s">
        <v>460</v>
      </c>
      <c r="Q1613" s="11" t="s">
        <v>72</v>
      </c>
      <c r="R1613" s="11" t="s">
        <v>762</v>
      </c>
      <c r="S1613" s="20">
        <v>20</v>
      </c>
      <c r="T1613" s="11" t="s">
        <v>28</v>
      </c>
      <c r="U1613" s="11" t="s">
        <v>378</v>
      </c>
      <c r="V1613" s="11" t="s">
        <v>379</v>
      </c>
      <c r="W1613" s="11" t="s">
        <v>23</v>
      </c>
      <c r="X1613" s="11" t="s">
        <v>24</v>
      </c>
      <c r="Y1613">
        <v>535</v>
      </c>
      <c r="Z1613" t="e">
        <f t="shared" si="54"/>
        <v>#REF!</v>
      </c>
    </row>
    <row r="1614" spans="1:26" x14ac:dyDescent="0.35">
      <c r="A1614" s="24" t="str">
        <f>+IF(B1614&lt;&gt;'Terminal Handling Charge'!$B$3,"",IF(COUNTIF(B:B,B1614)&gt;0,COUNTIF(B$3:B1614,B1614),""))</f>
        <v/>
      </c>
      <c r="B1614" s="24" t="str">
        <f t="shared" si="53"/>
        <v>Terminal Handling Charge - DestinationUnited States</v>
      </c>
      <c r="C1614" s="24" t="s">
        <v>72</v>
      </c>
      <c r="D1614" s="24" t="s">
        <v>747</v>
      </c>
      <c r="E1614" s="1" t="s">
        <v>105</v>
      </c>
      <c r="F1614" s="12" t="s">
        <v>758</v>
      </c>
      <c r="G1614" s="13">
        <v>44866</v>
      </c>
      <c r="H1614" s="11" t="s">
        <v>187</v>
      </c>
      <c r="I1614" s="11" t="s">
        <v>278</v>
      </c>
      <c r="J1614" s="11" t="s">
        <v>278</v>
      </c>
      <c r="K1614" s="11" t="s">
        <v>19</v>
      </c>
      <c r="L1614" s="11" t="s">
        <v>19</v>
      </c>
      <c r="M1614" s="11" t="s">
        <v>19</v>
      </c>
      <c r="N1614" s="11" t="s">
        <v>19</v>
      </c>
      <c r="O1614" s="11" t="s">
        <v>459</v>
      </c>
      <c r="P1614" s="11" t="s">
        <v>460</v>
      </c>
      <c r="Q1614" s="11" t="s">
        <v>72</v>
      </c>
      <c r="R1614" s="11" t="s">
        <v>762</v>
      </c>
      <c r="S1614" s="20">
        <v>20</v>
      </c>
      <c r="T1614" s="11" t="s">
        <v>28</v>
      </c>
      <c r="U1614" s="11" t="s">
        <v>429</v>
      </c>
      <c r="V1614" s="11" t="s">
        <v>430</v>
      </c>
      <c r="W1614" s="11" t="s">
        <v>23</v>
      </c>
      <c r="X1614" s="11" t="s">
        <v>24</v>
      </c>
      <c r="Y1614">
        <v>535</v>
      </c>
      <c r="Z1614" t="e">
        <f t="shared" si="54"/>
        <v>#REF!</v>
      </c>
    </row>
    <row r="1615" spans="1:26" x14ac:dyDescent="0.35">
      <c r="A1615" s="24" t="str">
        <f>+IF(B1615&lt;&gt;'Terminal Handling Charge'!$B$3,"",IF(COUNTIF(B:B,B1615)&gt;0,COUNTIF(B$3:B1615,B1615),""))</f>
        <v/>
      </c>
      <c r="B1615" s="24" t="str">
        <f t="shared" si="53"/>
        <v>Terminal Handling Charge - DestinationUnited States</v>
      </c>
      <c r="C1615" s="24" t="s">
        <v>72</v>
      </c>
      <c r="D1615" s="24" t="s">
        <v>747</v>
      </c>
      <c r="E1615" s="1" t="s">
        <v>105</v>
      </c>
      <c r="F1615" s="12" t="s">
        <v>758</v>
      </c>
      <c r="G1615" s="13">
        <v>44866</v>
      </c>
      <c r="H1615" s="11" t="s">
        <v>187</v>
      </c>
      <c r="I1615" s="11" t="s">
        <v>278</v>
      </c>
      <c r="J1615" s="11" t="s">
        <v>278</v>
      </c>
      <c r="K1615" s="11" t="s">
        <v>19</v>
      </c>
      <c r="L1615" s="11" t="s">
        <v>19</v>
      </c>
      <c r="M1615" s="11" t="s">
        <v>19</v>
      </c>
      <c r="N1615" s="11" t="s">
        <v>19</v>
      </c>
      <c r="O1615" s="11" t="s">
        <v>459</v>
      </c>
      <c r="P1615" s="11" t="s">
        <v>460</v>
      </c>
      <c r="Q1615" s="11" t="s">
        <v>72</v>
      </c>
      <c r="R1615" s="11" t="s">
        <v>762</v>
      </c>
      <c r="S1615" s="20">
        <v>20</v>
      </c>
      <c r="T1615" s="11" t="s">
        <v>28</v>
      </c>
      <c r="U1615" s="11" t="s">
        <v>300</v>
      </c>
      <c r="V1615" s="11" t="s">
        <v>301</v>
      </c>
      <c r="W1615" s="11" t="s">
        <v>23</v>
      </c>
      <c r="X1615" s="11" t="s">
        <v>24</v>
      </c>
      <c r="Y1615">
        <v>535</v>
      </c>
      <c r="Z1615" t="e">
        <f t="shared" si="54"/>
        <v>#REF!</v>
      </c>
    </row>
    <row r="1616" spans="1:26" x14ac:dyDescent="0.35">
      <c r="A1616" s="24" t="str">
        <f>+IF(B1616&lt;&gt;'Terminal Handling Charge'!$B$3,"",IF(COUNTIF(B:B,B1616)&gt;0,COUNTIF(B$3:B1616,B1616),""))</f>
        <v/>
      </c>
      <c r="B1616" s="24" t="str">
        <f t="shared" si="53"/>
        <v>Terminal Handling Charge - DestinationUnited States</v>
      </c>
      <c r="C1616" s="24" t="s">
        <v>72</v>
      </c>
      <c r="D1616" s="24" t="s">
        <v>747</v>
      </c>
      <c r="E1616" s="1" t="s">
        <v>105</v>
      </c>
      <c r="F1616" s="12" t="s">
        <v>758</v>
      </c>
      <c r="G1616" s="13">
        <v>44866</v>
      </c>
      <c r="H1616" s="11" t="s">
        <v>187</v>
      </c>
      <c r="I1616" s="11" t="s">
        <v>278</v>
      </c>
      <c r="J1616" s="11" t="s">
        <v>278</v>
      </c>
      <c r="K1616" s="11" t="s">
        <v>19</v>
      </c>
      <c r="L1616" s="11" t="s">
        <v>19</v>
      </c>
      <c r="M1616" s="11" t="s">
        <v>19</v>
      </c>
      <c r="N1616" s="11" t="s">
        <v>19</v>
      </c>
      <c r="O1616" s="11" t="s">
        <v>459</v>
      </c>
      <c r="P1616" s="11" t="s">
        <v>460</v>
      </c>
      <c r="Q1616" s="11" t="s">
        <v>72</v>
      </c>
      <c r="R1616" s="11" t="s">
        <v>762</v>
      </c>
      <c r="S1616" s="20">
        <v>20</v>
      </c>
      <c r="T1616" s="11" t="s">
        <v>28</v>
      </c>
      <c r="U1616" s="11" t="s">
        <v>328</v>
      </c>
      <c r="V1616" s="11" t="s">
        <v>329</v>
      </c>
      <c r="W1616" s="11" t="s">
        <v>23</v>
      </c>
      <c r="X1616" s="11" t="s">
        <v>24</v>
      </c>
      <c r="Y1616">
        <v>535</v>
      </c>
      <c r="Z1616" t="e">
        <f t="shared" si="54"/>
        <v>#REF!</v>
      </c>
    </row>
    <row r="1617" spans="1:26" x14ac:dyDescent="0.35">
      <c r="A1617" s="24" t="str">
        <f>+IF(B1617&lt;&gt;'Terminal Handling Charge'!$B$3,"",IF(COUNTIF(B:B,B1617)&gt;0,COUNTIF(B$3:B1617,B1617),""))</f>
        <v/>
      </c>
      <c r="B1617" s="24" t="str">
        <f t="shared" si="53"/>
        <v>Terminal Handling Charge - DestinationUnited States</v>
      </c>
      <c r="C1617" s="24" t="s">
        <v>72</v>
      </c>
      <c r="D1617" s="24" t="s">
        <v>747</v>
      </c>
      <c r="E1617" s="1" t="s">
        <v>105</v>
      </c>
      <c r="F1617" s="12" t="s">
        <v>758</v>
      </c>
      <c r="G1617" s="13">
        <v>44866</v>
      </c>
      <c r="H1617" s="11" t="s">
        <v>187</v>
      </c>
      <c r="I1617" s="11" t="s">
        <v>278</v>
      </c>
      <c r="J1617" s="11" t="s">
        <v>278</v>
      </c>
      <c r="K1617" s="11" t="s">
        <v>19</v>
      </c>
      <c r="L1617" s="11" t="s">
        <v>19</v>
      </c>
      <c r="M1617" s="11" t="s">
        <v>19</v>
      </c>
      <c r="N1617" s="11" t="s">
        <v>19</v>
      </c>
      <c r="O1617" s="11" t="s">
        <v>459</v>
      </c>
      <c r="P1617" s="11" t="s">
        <v>460</v>
      </c>
      <c r="Q1617" s="11" t="s">
        <v>72</v>
      </c>
      <c r="R1617" s="11" t="s">
        <v>762</v>
      </c>
      <c r="S1617" s="20">
        <v>20</v>
      </c>
      <c r="T1617" s="11" t="s">
        <v>28</v>
      </c>
      <c r="U1617" s="11" t="s">
        <v>366</v>
      </c>
      <c r="V1617" s="11" t="s">
        <v>367</v>
      </c>
      <c r="W1617" s="11" t="s">
        <v>23</v>
      </c>
      <c r="X1617" s="11" t="s">
        <v>24</v>
      </c>
      <c r="Y1617">
        <v>535</v>
      </c>
      <c r="Z1617" t="e">
        <f t="shared" si="54"/>
        <v>#REF!</v>
      </c>
    </row>
    <row r="1618" spans="1:26" x14ac:dyDescent="0.35">
      <c r="A1618" s="24" t="str">
        <f>+IF(B1618&lt;&gt;'Terminal Handling Charge'!$B$3,"",IF(COUNTIF(B:B,B1618)&gt;0,COUNTIF(B$3:B1618,B1618),""))</f>
        <v/>
      </c>
      <c r="B1618" s="24" t="str">
        <f t="shared" si="53"/>
        <v>Terminal Handling Charge - DestinationUnited States</v>
      </c>
      <c r="C1618" s="24" t="s">
        <v>72</v>
      </c>
      <c r="D1618" s="24" t="s">
        <v>747</v>
      </c>
      <c r="E1618" s="1" t="s">
        <v>105</v>
      </c>
      <c r="F1618" s="12" t="s">
        <v>758</v>
      </c>
      <c r="G1618" s="13">
        <v>44866</v>
      </c>
      <c r="H1618" s="11" t="s">
        <v>187</v>
      </c>
      <c r="I1618" s="11" t="s">
        <v>278</v>
      </c>
      <c r="J1618" s="11" t="s">
        <v>278</v>
      </c>
      <c r="K1618" s="11" t="s">
        <v>19</v>
      </c>
      <c r="L1618" s="11" t="s">
        <v>19</v>
      </c>
      <c r="M1618" s="11" t="s">
        <v>19</v>
      </c>
      <c r="N1618" s="11" t="s">
        <v>19</v>
      </c>
      <c r="O1618" s="11" t="s">
        <v>459</v>
      </c>
      <c r="P1618" s="11" t="s">
        <v>460</v>
      </c>
      <c r="Q1618" s="11" t="s">
        <v>72</v>
      </c>
      <c r="R1618" s="11" t="s">
        <v>762</v>
      </c>
      <c r="S1618" s="20">
        <v>20</v>
      </c>
      <c r="T1618" s="11" t="s">
        <v>28</v>
      </c>
      <c r="U1618" s="11" t="s">
        <v>394</v>
      </c>
      <c r="V1618" s="11" t="s">
        <v>395</v>
      </c>
      <c r="W1618" s="11" t="s">
        <v>23</v>
      </c>
      <c r="X1618" s="11" t="s">
        <v>24</v>
      </c>
      <c r="Y1618">
        <v>535</v>
      </c>
      <c r="Z1618" t="e">
        <f t="shared" si="54"/>
        <v>#REF!</v>
      </c>
    </row>
    <row r="1619" spans="1:26" x14ac:dyDescent="0.35">
      <c r="A1619" s="24" t="str">
        <f>+IF(B1619&lt;&gt;'Terminal Handling Charge'!$B$3,"",IF(COUNTIF(B:B,B1619)&gt;0,COUNTIF(B$3:B1619,B1619),""))</f>
        <v/>
      </c>
      <c r="B1619" s="24" t="str">
        <f t="shared" si="53"/>
        <v>Terminal Handling Charge - DestinationUnited States</v>
      </c>
      <c r="C1619" s="24" t="s">
        <v>72</v>
      </c>
      <c r="D1619" s="24" t="s">
        <v>747</v>
      </c>
      <c r="E1619" s="1" t="s">
        <v>105</v>
      </c>
      <c r="F1619" s="12" t="s">
        <v>758</v>
      </c>
      <c r="G1619" s="13">
        <v>44866</v>
      </c>
      <c r="H1619" s="11" t="s">
        <v>187</v>
      </c>
      <c r="I1619" s="11" t="s">
        <v>278</v>
      </c>
      <c r="J1619" s="11" t="s">
        <v>278</v>
      </c>
      <c r="K1619" s="11" t="s">
        <v>19</v>
      </c>
      <c r="L1619" s="11" t="s">
        <v>19</v>
      </c>
      <c r="M1619" s="11" t="s">
        <v>19</v>
      </c>
      <c r="N1619" s="11" t="s">
        <v>19</v>
      </c>
      <c r="O1619" s="11" t="s">
        <v>459</v>
      </c>
      <c r="P1619" s="11" t="s">
        <v>460</v>
      </c>
      <c r="Q1619" s="11" t="s">
        <v>72</v>
      </c>
      <c r="R1619" s="11" t="s">
        <v>762</v>
      </c>
      <c r="S1619" s="20">
        <v>20</v>
      </c>
      <c r="T1619" s="11" t="s">
        <v>28</v>
      </c>
      <c r="U1619" s="11" t="s">
        <v>306</v>
      </c>
      <c r="V1619" s="11" t="s">
        <v>307</v>
      </c>
      <c r="W1619" s="11" t="s">
        <v>23</v>
      </c>
      <c r="X1619" s="11" t="s">
        <v>24</v>
      </c>
      <c r="Y1619">
        <v>535</v>
      </c>
      <c r="Z1619" t="e">
        <f t="shared" si="54"/>
        <v>#REF!</v>
      </c>
    </row>
    <row r="1620" spans="1:26" x14ac:dyDescent="0.35">
      <c r="A1620" s="24" t="str">
        <f>+IF(B1620&lt;&gt;'Terminal Handling Charge'!$B$3,"",IF(COUNTIF(B:B,B1620)&gt;0,COUNTIF(B$3:B1620,B1620),""))</f>
        <v/>
      </c>
      <c r="B1620" s="24" t="str">
        <f t="shared" si="53"/>
        <v>Terminal Handling Charge - DestinationUnited States</v>
      </c>
      <c r="C1620" s="24" t="s">
        <v>72</v>
      </c>
      <c r="D1620" s="24" t="s">
        <v>747</v>
      </c>
      <c r="E1620" s="1" t="s">
        <v>105</v>
      </c>
      <c r="F1620" s="12" t="s">
        <v>758</v>
      </c>
      <c r="G1620" s="13">
        <v>44866</v>
      </c>
      <c r="H1620" s="11" t="s">
        <v>187</v>
      </c>
      <c r="I1620" s="11" t="s">
        <v>278</v>
      </c>
      <c r="J1620" s="11" t="s">
        <v>278</v>
      </c>
      <c r="K1620" s="11" t="s">
        <v>19</v>
      </c>
      <c r="L1620" s="11" t="s">
        <v>19</v>
      </c>
      <c r="M1620" s="11" t="s">
        <v>19</v>
      </c>
      <c r="N1620" s="11" t="s">
        <v>19</v>
      </c>
      <c r="O1620" s="11" t="s">
        <v>459</v>
      </c>
      <c r="P1620" s="11" t="s">
        <v>460</v>
      </c>
      <c r="Q1620" s="11" t="s">
        <v>72</v>
      </c>
      <c r="R1620" s="11" t="s">
        <v>762</v>
      </c>
      <c r="S1620" s="20">
        <v>20</v>
      </c>
      <c r="T1620" s="11" t="s">
        <v>28</v>
      </c>
      <c r="U1620" s="11" t="s">
        <v>308</v>
      </c>
      <c r="V1620" s="11" t="s">
        <v>309</v>
      </c>
      <c r="W1620" s="11" t="s">
        <v>23</v>
      </c>
      <c r="X1620" s="11" t="s">
        <v>24</v>
      </c>
      <c r="Y1620">
        <v>535</v>
      </c>
      <c r="Z1620" t="e">
        <f t="shared" si="54"/>
        <v>#REF!</v>
      </c>
    </row>
    <row r="1621" spans="1:26" x14ac:dyDescent="0.35">
      <c r="A1621" s="24" t="str">
        <f>+IF(B1621&lt;&gt;'Terminal Handling Charge'!$B$3,"",IF(COUNTIF(B:B,B1621)&gt;0,COUNTIF(B$3:B1621,B1621),""))</f>
        <v/>
      </c>
      <c r="B1621" s="24" t="str">
        <f t="shared" si="53"/>
        <v>Terminal Handling Charge - DestinationUnited States</v>
      </c>
      <c r="C1621" s="24" t="s">
        <v>72</v>
      </c>
      <c r="D1621" s="24" t="s">
        <v>747</v>
      </c>
      <c r="E1621" s="1" t="s">
        <v>105</v>
      </c>
      <c r="F1621" s="12" t="s">
        <v>758</v>
      </c>
      <c r="G1621" s="13">
        <v>44866</v>
      </c>
      <c r="H1621" s="11" t="s">
        <v>187</v>
      </c>
      <c r="I1621" s="11" t="s">
        <v>278</v>
      </c>
      <c r="J1621" s="11" t="s">
        <v>278</v>
      </c>
      <c r="K1621" s="11" t="s">
        <v>19</v>
      </c>
      <c r="L1621" s="11" t="s">
        <v>19</v>
      </c>
      <c r="M1621" s="11" t="s">
        <v>19</v>
      </c>
      <c r="N1621" s="11" t="s">
        <v>19</v>
      </c>
      <c r="O1621" s="11" t="s">
        <v>459</v>
      </c>
      <c r="P1621" s="11" t="s">
        <v>460</v>
      </c>
      <c r="Q1621" s="11" t="s">
        <v>72</v>
      </c>
      <c r="R1621" s="11" t="s">
        <v>762</v>
      </c>
      <c r="S1621" s="20">
        <v>20</v>
      </c>
      <c r="T1621" s="11" t="s">
        <v>28</v>
      </c>
      <c r="U1621" s="11" t="s">
        <v>279</v>
      </c>
      <c r="V1621" s="11" t="s">
        <v>280</v>
      </c>
      <c r="W1621" s="11" t="s">
        <v>23</v>
      </c>
      <c r="X1621" s="11" t="s">
        <v>24</v>
      </c>
      <c r="Y1621">
        <v>535</v>
      </c>
      <c r="Z1621" t="e">
        <f t="shared" si="54"/>
        <v>#REF!</v>
      </c>
    </row>
    <row r="1622" spans="1:26" x14ac:dyDescent="0.35">
      <c r="A1622" s="24" t="str">
        <f>+IF(B1622&lt;&gt;'Terminal Handling Charge'!$B$3,"",IF(COUNTIF(B:B,B1622)&gt;0,COUNTIF(B$3:B1622,B1622),""))</f>
        <v/>
      </c>
      <c r="B1622" s="24" t="str">
        <f t="shared" si="53"/>
        <v>Terminal Handling Charge - DestinationUnited States</v>
      </c>
      <c r="C1622" s="24" t="s">
        <v>72</v>
      </c>
      <c r="D1622" s="24" t="s">
        <v>747</v>
      </c>
      <c r="E1622" s="1" t="s">
        <v>105</v>
      </c>
      <c r="F1622" s="12" t="s">
        <v>758</v>
      </c>
      <c r="G1622" s="13">
        <v>44866</v>
      </c>
      <c r="H1622" s="11" t="s">
        <v>187</v>
      </c>
      <c r="I1622" s="11" t="s">
        <v>278</v>
      </c>
      <c r="J1622" s="11" t="s">
        <v>278</v>
      </c>
      <c r="K1622" s="11" t="s">
        <v>19</v>
      </c>
      <c r="L1622" s="11" t="s">
        <v>19</v>
      </c>
      <c r="M1622" s="11" t="s">
        <v>19</v>
      </c>
      <c r="N1622" s="11" t="s">
        <v>19</v>
      </c>
      <c r="O1622" s="11" t="s">
        <v>459</v>
      </c>
      <c r="P1622" s="11" t="s">
        <v>460</v>
      </c>
      <c r="Q1622" s="11" t="s">
        <v>72</v>
      </c>
      <c r="R1622" s="11" t="s">
        <v>38</v>
      </c>
      <c r="S1622" s="20">
        <v>40</v>
      </c>
      <c r="T1622" s="11" t="s">
        <v>28</v>
      </c>
      <c r="U1622" s="11" t="s">
        <v>22</v>
      </c>
      <c r="V1622" s="11" t="s">
        <v>22</v>
      </c>
      <c r="W1622" s="11" t="s">
        <v>23</v>
      </c>
      <c r="X1622" s="11" t="s">
        <v>24</v>
      </c>
      <c r="Y1622">
        <v>705</v>
      </c>
      <c r="Z1622" t="e">
        <f t="shared" si="54"/>
        <v>#REF!</v>
      </c>
    </row>
    <row r="1623" spans="1:26" x14ac:dyDescent="0.35">
      <c r="A1623" s="24" t="str">
        <f>+IF(B1623&lt;&gt;'Terminal Handling Charge'!$B$3,"",IF(COUNTIF(B:B,B1623)&gt;0,COUNTIF(B$3:B1623,B1623),""))</f>
        <v/>
      </c>
      <c r="B1623" s="24" t="str">
        <f t="shared" si="53"/>
        <v>Terminal Handling Charge - DestinationUnited States</v>
      </c>
      <c r="C1623" s="24" t="s">
        <v>72</v>
      </c>
      <c r="D1623" s="24" t="s">
        <v>747</v>
      </c>
      <c r="E1623" s="1" t="s">
        <v>105</v>
      </c>
      <c r="F1623" s="12" t="s">
        <v>758</v>
      </c>
      <c r="G1623" s="13">
        <v>44866</v>
      </c>
      <c r="H1623" s="11" t="s">
        <v>187</v>
      </c>
      <c r="I1623" s="11" t="s">
        <v>278</v>
      </c>
      <c r="J1623" s="11" t="s">
        <v>278</v>
      </c>
      <c r="K1623" s="11" t="s">
        <v>19</v>
      </c>
      <c r="L1623" s="11" t="s">
        <v>19</v>
      </c>
      <c r="M1623" s="11" t="s">
        <v>19</v>
      </c>
      <c r="N1623" s="11" t="s">
        <v>19</v>
      </c>
      <c r="O1623" s="11" t="s">
        <v>298</v>
      </c>
      <c r="P1623" s="11" t="s">
        <v>299</v>
      </c>
      <c r="Q1623" s="11" t="s">
        <v>72</v>
      </c>
      <c r="R1623" s="11" t="s">
        <v>20</v>
      </c>
      <c r="S1623" s="20">
        <v>40</v>
      </c>
      <c r="T1623" s="11" t="s">
        <v>21</v>
      </c>
      <c r="U1623" s="11" t="s">
        <v>22</v>
      </c>
      <c r="V1623" s="11" t="s">
        <v>22</v>
      </c>
      <c r="W1623" s="11" t="s">
        <v>23</v>
      </c>
      <c r="X1623" s="11" t="s">
        <v>24</v>
      </c>
      <c r="Y1623">
        <v>675</v>
      </c>
      <c r="Z1623" t="e">
        <f t="shared" si="54"/>
        <v>#REF!</v>
      </c>
    </row>
    <row r="1624" spans="1:26" x14ac:dyDescent="0.35">
      <c r="A1624" s="24" t="str">
        <f>+IF(B1624&lt;&gt;'Terminal Handling Charge'!$B$3,"",IF(COUNTIF(B:B,B1624)&gt;0,COUNTIF(B$3:B1624,B1624),""))</f>
        <v/>
      </c>
      <c r="B1624" s="24" t="str">
        <f t="shared" si="53"/>
        <v>Terminal Handling Charge - DestinationUnited States</v>
      </c>
      <c r="C1624" s="24" t="s">
        <v>72</v>
      </c>
      <c r="D1624" s="24" t="s">
        <v>747</v>
      </c>
      <c r="E1624" s="1" t="s">
        <v>105</v>
      </c>
      <c r="F1624" s="12" t="s">
        <v>758</v>
      </c>
      <c r="G1624" s="13">
        <v>44866</v>
      </c>
      <c r="H1624" s="11" t="s">
        <v>187</v>
      </c>
      <c r="I1624" s="11" t="s">
        <v>278</v>
      </c>
      <c r="J1624" s="11" t="s">
        <v>278</v>
      </c>
      <c r="K1624" s="11" t="s">
        <v>19</v>
      </c>
      <c r="L1624" s="11" t="s">
        <v>19</v>
      </c>
      <c r="M1624" s="11" t="s">
        <v>19</v>
      </c>
      <c r="N1624" s="11" t="s">
        <v>19</v>
      </c>
      <c r="O1624" s="11" t="s">
        <v>298</v>
      </c>
      <c r="P1624" s="11" t="s">
        <v>299</v>
      </c>
      <c r="Q1624" s="11" t="s">
        <v>72</v>
      </c>
      <c r="R1624" s="11" t="s">
        <v>65</v>
      </c>
      <c r="S1624" s="20">
        <v>45</v>
      </c>
      <c r="T1624" s="11" t="s">
        <v>21</v>
      </c>
      <c r="U1624" s="11" t="s">
        <v>22</v>
      </c>
      <c r="V1624" s="11" t="s">
        <v>22</v>
      </c>
      <c r="W1624" s="11" t="s">
        <v>23</v>
      </c>
      <c r="X1624" s="11" t="s">
        <v>24</v>
      </c>
      <c r="Y1624">
        <v>675</v>
      </c>
      <c r="Z1624" t="e">
        <f t="shared" si="54"/>
        <v>#REF!</v>
      </c>
    </row>
    <row r="1625" spans="1:26" x14ac:dyDescent="0.35">
      <c r="A1625" s="24" t="str">
        <f>+IF(B1625&lt;&gt;'Terminal Handling Charge'!$B$3,"",IF(COUNTIF(B:B,B1625)&gt;0,COUNTIF(B$3:B1625,B1625),""))</f>
        <v/>
      </c>
      <c r="B1625" s="24" t="str">
        <f t="shared" si="53"/>
        <v>Terminal Handling Charge - DestinationUnited States</v>
      </c>
      <c r="C1625" s="24" t="s">
        <v>72</v>
      </c>
      <c r="D1625" s="24" t="s">
        <v>747</v>
      </c>
      <c r="E1625" s="1" t="s">
        <v>105</v>
      </c>
      <c r="F1625" s="12" t="s">
        <v>758</v>
      </c>
      <c r="G1625" s="13">
        <v>44866</v>
      </c>
      <c r="H1625" s="11" t="s">
        <v>187</v>
      </c>
      <c r="I1625" s="11" t="s">
        <v>278</v>
      </c>
      <c r="J1625" s="11" t="s">
        <v>278</v>
      </c>
      <c r="K1625" s="11" t="s">
        <v>19</v>
      </c>
      <c r="L1625" s="11" t="s">
        <v>19</v>
      </c>
      <c r="M1625" s="11" t="s">
        <v>19</v>
      </c>
      <c r="N1625" s="11" t="s">
        <v>19</v>
      </c>
      <c r="O1625" s="11" t="s">
        <v>298</v>
      </c>
      <c r="P1625" s="11" t="s">
        <v>299</v>
      </c>
      <c r="Q1625" s="11" t="s">
        <v>72</v>
      </c>
      <c r="R1625" s="11" t="s">
        <v>762</v>
      </c>
      <c r="S1625" s="20">
        <v>20</v>
      </c>
      <c r="T1625" s="11" t="s">
        <v>28</v>
      </c>
      <c r="U1625" s="11" t="s">
        <v>332</v>
      </c>
      <c r="V1625" s="11" t="s">
        <v>333</v>
      </c>
      <c r="W1625" s="11" t="s">
        <v>23</v>
      </c>
      <c r="X1625" s="11" t="s">
        <v>24</v>
      </c>
      <c r="Y1625">
        <v>535</v>
      </c>
      <c r="Z1625" t="e">
        <f t="shared" si="54"/>
        <v>#REF!</v>
      </c>
    </row>
    <row r="1626" spans="1:26" x14ac:dyDescent="0.35">
      <c r="A1626" s="24" t="str">
        <f>+IF(B1626&lt;&gt;'Terminal Handling Charge'!$B$3,"",IF(COUNTIF(B:B,B1626)&gt;0,COUNTIF(B$3:B1626,B1626),""))</f>
        <v/>
      </c>
      <c r="B1626" s="24" t="str">
        <f t="shared" si="53"/>
        <v>Terminal Handling Charge - DestinationUnited States</v>
      </c>
      <c r="C1626" s="24" t="s">
        <v>72</v>
      </c>
      <c r="D1626" s="24" t="s">
        <v>747</v>
      </c>
      <c r="E1626" s="1" t="s">
        <v>105</v>
      </c>
      <c r="F1626" s="12" t="s">
        <v>758</v>
      </c>
      <c r="G1626" s="13">
        <v>44866</v>
      </c>
      <c r="H1626" s="11" t="s">
        <v>187</v>
      </c>
      <c r="I1626" s="11" t="s">
        <v>278</v>
      </c>
      <c r="J1626" s="11" t="s">
        <v>278</v>
      </c>
      <c r="K1626" s="11" t="s">
        <v>19</v>
      </c>
      <c r="L1626" s="11" t="s">
        <v>19</v>
      </c>
      <c r="M1626" s="11" t="s">
        <v>19</v>
      </c>
      <c r="N1626" s="11" t="s">
        <v>19</v>
      </c>
      <c r="O1626" s="11" t="s">
        <v>298</v>
      </c>
      <c r="P1626" s="11" t="s">
        <v>299</v>
      </c>
      <c r="Q1626" s="11" t="s">
        <v>72</v>
      </c>
      <c r="R1626" s="11" t="s">
        <v>762</v>
      </c>
      <c r="S1626" s="20">
        <v>20</v>
      </c>
      <c r="T1626" s="11" t="s">
        <v>28</v>
      </c>
      <c r="U1626" s="11" t="s">
        <v>279</v>
      </c>
      <c r="V1626" s="11" t="s">
        <v>280</v>
      </c>
      <c r="W1626" s="11" t="s">
        <v>23</v>
      </c>
      <c r="X1626" s="11" t="s">
        <v>24</v>
      </c>
      <c r="Y1626">
        <v>535</v>
      </c>
      <c r="Z1626" t="e">
        <f t="shared" si="54"/>
        <v>#REF!</v>
      </c>
    </row>
    <row r="1627" spans="1:26" x14ac:dyDescent="0.35">
      <c r="A1627" s="24" t="str">
        <f>+IF(B1627&lt;&gt;'Terminal Handling Charge'!$B$3,"",IF(COUNTIF(B:B,B1627)&gt;0,COUNTIF(B$3:B1627,B1627),""))</f>
        <v/>
      </c>
      <c r="B1627" s="24" t="str">
        <f t="shared" si="53"/>
        <v>Terminal Handling Charge - DestinationUnited States</v>
      </c>
      <c r="C1627" s="24" t="s">
        <v>72</v>
      </c>
      <c r="D1627" s="24" t="s">
        <v>747</v>
      </c>
      <c r="E1627" s="1" t="s">
        <v>105</v>
      </c>
      <c r="F1627" s="12" t="s">
        <v>758</v>
      </c>
      <c r="G1627" s="13">
        <v>44866</v>
      </c>
      <c r="H1627" s="11" t="s">
        <v>187</v>
      </c>
      <c r="I1627" s="11" t="s">
        <v>278</v>
      </c>
      <c r="J1627" s="11" t="s">
        <v>278</v>
      </c>
      <c r="K1627" s="11" t="s">
        <v>19</v>
      </c>
      <c r="L1627" s="11" t="s">
        <v>19</v>
      </c>
      <c r="M1627" s="11" t="s">
        <v>19</v>
      </c>
      <c r="N1627" s="11" t="s">
        <v>19</v>
      </c>
      <c r="O1627" s="11" t="s">
        <v>298</v>
      </c>
      <c r="P1627" s="11" t="s">
        <v>299</v>
      </c>
      <c r="Q1627" s="11" t="s">
        <v>72</v>
      </c>
      <c r="R1627" s="11" t="s">
        <v>762</v>
      </c>
      <c r="S1627" s="20">
        <v>20</v>
      </c>
      <c r="T1627" s="11" t="s">
        <v>28</v>
      </c>
      <c r="U1627" s="11" t="s">
        <v>300</v>
      </c>
      <c r="V1627" s="11" t="s">
        <v>301</v>
      </c>
      <c r="W1627" s="11" t="s">
        <v>23</v>
      </c>
      <c r="X1627" s="11" t="s">
        <v>24</v>
      </c>
      <c r="Y1627">
        <v>535</v>
      </c>
      <c r="Z1627" t="e">
        <f t="shared" si="54"/>
        <v>#REF!</v>
      </c>
    </row>
    <row r="1628" spans="1:26" x14ac:dyDescent="0.35">
      <c r="A1628" s="24" t="str">
        <f>+IF(B1628&lt;&gt;'Terminal Handling Charge'!$B$3,"",IF(COUNTIF(B:B,B1628)&gt;0,COUNTIF(B$3:B1628,B1628),""))</f>
        <v/>
      </c>
      <c r="B1628" s="24" t="str">
        <f t="shared" si="53"/>
        <v>Terminal Handling Charge - DestinationUnited States</v>
      </c>
      <c r="C1628" s="24" t="s">
        <v>72</v>
      </c>
      <c r="D1628" s="24" t="s">
        <v>747</v>
      </c>
      <c r="E1628" s="1" t="s">
        <v>105</v>
      </c>
      <c r="F1628" s="12" t="s">
        <v>758</v>
      </c>
      <c r="G1628" s="13">
        <v>44866</v>
      </c>
      <c r="H1628" s="11" t="s">
        <v>187</v>
      </c>
      <c r="I1628" s="11" t="s">
        <v>278</v>
      </c>
      <c r="J1628" s="11" t="s">
        <v>278</v>
      </c>
      <c r="K1628" s="11" t="s">
        <v>19</v>
      </c>
      <c r="L1628" s="11" t="s">
        <v>19</v>
      </c>
      <c r="M1628" s="11" t="s">
        <v>19</v>
      </c>
      <c r="N1628" s="11" t="s">
        <v>19</v>
      </c>
      <c r="O1628" s="11" t="s">
        <v>298</v>
      </c>
      <c r="P1628" s="11" t="s">
        <v>299</v>
      </c>
      <c r="Q1628" s="11" t="s">
        <v>72</v>
      </c>
      <c r="R1628" s="11" t="s">
        <v>762</v>
      </c>
      <c r="S1628" s="20">
        <v>20</v>
      </c>
      <c r="T1628" s="11" t="s">
        <v>28</v>
      </c>
      <c r="U1628" s="11" t="s">
        <v>429</v>
      </c>
      <c r="V1628" s="11" t="s">
        <v>430</v>
      </c>
      <c r="W1628" s="11" t="s">
        <v>23</v>
      </c>
      <c r="X1628" s="11" t="s">
        <v>24</v>
      </c>
      <c r="Y1628">
        <v>535</v>
      </c>
      <c r="Z1628" t="e">
        <f t="shared" si="54"/>
        <v>#REF!</v>
      </c>
    </row>
    <row r="1629" spans="1:26" x14ac:dyDescent="0.35">
      <c r="A1629" s="24" t="str">
        <f>+IF(B1629&lt;&gt;'Terminal Handling Charge'!$B$3,"",IF(COUNTIF(B:B,B1629)&gt;0,COUNTIF(B$3:B1629,B1629),""))</f>
        <v/>
      </c>
      <c r="B1629" s="24" t="str">
        <f t="shared" si="53"/>
        <v>Terminal Handling Charge - DestinationUnited States</v>
      </c>
      <c r="C1629" s="24" t="s">
        <v>72</v>
      </c>
      <c r="D1629" s="24" t="s">
        <v>747</v>
      </c>
      <c r="E1629" s="1" t="s">
        <v>105</v>
      </c>
      <c r="F1629" s="12" t="s">
        <v>758</v>
      </c>
      <c r="G1629" s="13">
        <v>44866</v>
      </c>
      <c r="H1629" s="11" t="s">
        <v>187</v>
      </c>
      <c r="I1629" s="11" t="s">
        <v>278</v>
      </c>
      <c r="J1629" s="11" t="s">
        <v>278</v>
      </c>
      <c r="K1629" s="11" t="s">
        <v>19</v>
      </c>
      <c r="L1629" s="11" t="s">
        <v>19</v>
      </c>
      <c r="M1629" s="11" t="s">
        <v>19</v>
      </c>
      <c r="N1629" s="11" t="s">
        <v>19</v>
      </c>
      <c r="O1629" s="11" t="s">
        <v>298</v>
      </c>
      <c r="P1629" s="11" t="s">
        <v>299</v>
      </c>
      <c r="Q1629" s="11" t="s">
        <v>72</v>
      </c>
      <c r="R1629" s="11" t="s">
        <v>762</v>
      </c>
      <c r="S1629" s="20">
        <v>20</v>
      </c>
      <c r="T1629" s="11" t="s">
        <v>28</v>
      </c>
      <c r="U1629" s="11" t="s">
        <v>378</v>
      </c>
      <c r="V1629" s="11" t="s">
        <v>379</v>
      </c>
      <c r="W1629" s="11" t="s">
        <v>23</v>
      </c>
      <c r="X1629" s="11" t="s">
        <v>24</v>
      </c>
      <c r="Y1629">
        <v>535</v>
      </c>
      <c r="Z1629" t="e">
        <f t="shared" si="54"/>
        <v>#REF!</v>
      </c>
    </row>
    <row r="1630" spans="1:26" x14ac:dyDescent="0.35">
      <c r="A1630" s="24" t="str">
        <f>+IF(B1630&lt;&gt;'Terminal Handling Charge'!$B$3,"",IF(COUNTIF(B:B,B1630)&gt;0,COUNTIF(B$3:B1630,B1630),""))</f>
        <v/>
      </c>
      <c r="B1630" s="24" t="str">
        <f t="shared" si="53"/>
        <v>Terminal Handling Charge - DestinationUnited States</v>
      </c>
      <c r="C1630" s="24" t="s">
        <v>72</v>
      </c>
      <c r="D1630" s="24" t="s">
        <v>747</v>
      </c>
      <c r="E1630" s="1" t="s">
        <v>105</v>
      </c>
      <c r="F1630" s="12" t="s">
        <v>758</v>
      </c>
      <c r="G1630" s="13">
        <v>44866</v>
      </c>
      <c r="H1630" s="11" t="s">
        <v>187</v>
      </c>
      <c r="I1630" s="11" t="s">
        <v>278</v>
      </c>
      <c r="J1630" s="11" t="s">
        <v>278</v>
      </c>
      <c r="K1630" s="11" t="s">
        <v>19</v>
      </c>
      <c r="L1630" s="11" t="s">
        <v>19</v>
      </c>
      <c r="M1630" s="11" t="s">
        <v>19</v>
      </c>
      <c r="N1630" s="11" t="s">
        <v>19</v>
      </c>
      <c r="O1630" s="11" t="s">
        <v>298</v>
      </c>
      <c r="P1630" s="11" t="s">
        <v>299</v>
      </c>
      <c r="Q1630" s="11" t="s">
        <v>72</v>
      </c>
      <c r="R1630" s="11" t="s">
        <v>762</v>
      </c>
      <c r="S1630" s="20">
        <v>20</v>
      </c>
      <c r="T1630" s="11" t="s">
        <v>28</v>
      </c>
      <c r="U1630" s="11" t="s">
        <v>328</v>
      </c>
      <c r="V1630" s="11" t="s">
        <v>329</v>
      </c>
      <c r="W1630" s="11" t="s">
        <v>23</v>
      </c>
      <c r="X1630" s="11" t="s">
        <v>24</v>
      </c>
      <c r="Y1630">
        <v>535</v>
      </c>
      <c r="Z1630" t="e">
        <f t="shared" si="54"/>
        <v>#REF!</v>
      </c>
    </row>
    <row r="1631" spans="1:26" x14ac:dyDescent="0.35">
      <c r="A1631" s="24" t="str">
        <f>+IF(B1631&lt;&gt;'Terminal Handling Charge'!$B$3,"",IF(COUNTIF(B:B,B1631)&gt;0,COUNTIF(B$3:B1631,B1631),""))</f>
        <v/>
      </c>
      <c r="B1631" s="24" t="str">
        <f t="shared" si="53"/>
        <v>Terminal Handling Charge - DestinationUnited States</v>
      </c>
      <c r="C1631" s="24" t="s">
        <v>72</v>
      </c>
      <c r="D1631" s="24" t="s">
        <v>747</v>
      </c>
      <c r="E1631" s="1" t="s">
        <v>105</v>
      </c>
      <c r="F1631" s="12" t="s">
        <v>758</v>
      </c>
      <c r="G1631" s="13">
        <v>44866</v>
      </c>
      <c r="H1631" s="11" t="s">
        <v>187</v>
      </c>
      <c r="I1631" s="11" t="s">
        <v>278</v>
      </c>
      <c r="J1631" s="11" t="s">
        <v>278</v>
      </c>
      <c r="K1631" s="11" t="s">
        <v>19</v>
      </c>
      <c r="L1631" s="11" t="s">
        <v>19</v>
      </c>
      <c r="M1631" s="11" t="s">
        <v>19</v>
      </c>
      <c r="N1631" s="11" t="s">
        <v>19</v>
      </c>
      <c r="O1631" s="11" t="s">
        <v>298</v>
      </c>
      <c r="P1631" s="11" t="s">
        <v>299</v>
      </c>
      <c r="Q1631" s="11" t="s">
        <v>72</v>
      </c>
      <c r="R1631" s="11" t="s">
        <v>762</v>
      </c>
      <c r="S1631" s="20">
        <v>20</v>
      </c>
      <c r="T1631" s="11" t="s">
        <v>28</v>
      </c>
      <c r="U1631" s="11" t="s">
        <v>306</v>
      </c>
      <c r="V1631" s="11" t="s">
        <v>307</v>
      </c>
      <c r="W1631" s="11" t="s">
        <v>23</v>
      </c>
      <c r="X1631" s="11" t="s">
        <v>24</v>
      </c>
      <c r="Y1631">
        <v>535</v>
      </c>
      <c r="Z1631" t="e">
        <f t="shared" si="54"/>
        <v>#REF!</v>
      </c>
    </row>
    <row r="1632" spans="1:26" x14ac:dyDescent="0.35">
      <c r="A1632" s="24" t="str">
        <f>+IF(B1632&lt;&gt;'Terminal Handling Charge'!$B$3,"",IF(COUNTIF(B:B,B1632)&gt;0,COUNTIF(B$3:B1632,B1632),""))</f>
        <v/>
      </c>
      <c r="B1632" s="24" t="str">
        <f t="shared" si="53"/>
        <v>Terminal Handling Charge - DestinationUnited States</v>
      </c>
      <c r="C1632" s="24" t="s">
        <v>72</v>
      </c>
      <c r="D1632" s="24" t="s">
        <v>747</v>
      </c>
      <c r="E1632" s="1" t="s">
        <v>105</v>
      </c>
      <c r="F1632" s="12" t="s">
        <v>758</v>
      </c>
      <c r="G1632" s="13">
        <v>44866</v>
      </c>
      <c r="H1632" s="11" t="s">
        <v>187</v>
      </c>
      <c r="I1632" s="11" t="s">
        <v>278</v>
      </c>
      <c r="J1632" s="11" t="s">
        <v>278</v>
      </c>
      <c r="K1632" s="11" t="s">
        <v>19</v>
      </c>
      <c r="L1632" s="11" t="s">
        <v>19</v>
      </c>
      <c r="M1632" s="11" t="s">
        <v>19</v>
      </c>
      <c r="N1632" s="11" t="s">
        <v>19</v>
      </c>
      <c r="O1632" s="11" t="s">
        <v>298</v>
      </c>
      <c r="P1632" s="11" t="s">
        <v>299</v>
      </c>
      <c r="Q1632" s="11" t="s">
        <v>72</v>
      </c>
      <c r="R1632" s="11" t="s">
        <v>762</v>
      </c>
      <c r="S1632" s="20">
        <v>20</v>
      </c>
      <c r="T1632" s="11" t="s">
        <v>28</v>
      </c>
      <c r="U1632" s="11" t="s">
        <v>394</v>
      </c>
      <c r="V1632" s="11" t="s">
        <v>395</v>
      </c>
      <c r="W1632" s="11" t="s">
        <v>23</v>
      </c>
      <c r="X1632" s="11" t="s">
        <v>24</v>
      </c>
      <c r="Y1632">
        <v>535</v>
      </c>
      <c r="Z1632" t="e">
        <f t="shared" si="54"/>
        <v>#REF!</v>
      </c>
    </row>
    <row r="1633" spans="1:26" x14ac:dyDescent="0.35">
      <c r="A1633" s="24" t="str">
        <f>+IF(B1633&lt;&gt;'Terminal Handling Charge'!$B$3,"",IF(COUNTIF(B:B,B1633)&gt;0,COUNTIF(B$3:B1633,B1633),""))</f>
        <v/>
      </c>
      <c r="B1633" s="24" t="str">
        <f t="shared" si="53"/>
        <v>Terminal Handling Charge - DestinationUnited States</v>
      </c>
      <c r="C1633" s="24" t="s">
        <v>72</v>
      </c>
      <c r="D1633" s="24" t="s">
        <v>747</v>
      </c>
      <c r="E1633" s="1" t="s">
        <v>105</v>
      </c>
      <c r="F1633" s="12" t="s">
        <v>758</v>
      </c>
      <c r="G1633" s="13">
        <v>44866</v>
      </c>
      <c r="H1633" s="11" t="s">
        <v>187</v>
      </c>
      <c r="I1633" s="11" t="s">
        <v>278</v>
      </c>
      <c r="J1633" s="11" t="s">
        <v>278</v>
      </c>
      <c r="K1633" s="11" t="s">
        <v>19</v>
      </c>
      <c r="L1633" s="11" t="s">
        <v>19</v>
      </c>
      <c r="M1633" s="11" t="s">
        <v>19</v>
      </c>
      <c r="N1633" s="11" t="s">
        <v>19</v>
      </c>
      <c r="O1633" s="11" t="s">
        <v>298</v>
      </c>
      <c r="P1633" s="11" t="s">
        <v>299</v>
      </c>
      <c r="Q1633" s="11" t="s">
        <v>72</v>
      </c>
      <c r="R1633" s="11" t="s">
        <v>762</v>
      </c>
      <c r="S1633" s="20">
        <v>20</v>
      </c>
      <c r="T1633" s="11" t="s">
        <v>28</v>
      </c>
      <c r="U1633" s="11" t="s">
        <v>366</v>
      </c>
      <c r="V1633" s="11" t="s">
        <v>367</v>
      </c>
      <c r="W1633" s="11" t="s">
        <v>23</v>
      </c>
      <c r="X1633" s="11" t="s">
        <v>24</v>
      </c>
      <c r="Y1633">
        <v>535</v>
      </c>
      <c r="Z1633" t="e">
        <f t="shared" si="54"/>
        <v>#REF!</v>
      </c>
    </row>
    <row r="1634" spans="1:26" x14ac:dyDescent="0.35">
      <c r="A1634" s="24" t="str">
        <f>+IF(B1634&lt;&gt;'Terminal Handling Charge'!$B$3,"",IF(COUNTIF(B:B,B1634)&gt;0,COUNTIF(B$3:B1634,B1634),""))</f>
        <v/>
      </c>
      <c r="B1634" s="24" t="str">
        <f t="shared" si="53"/>
        <v>Terminal Handling Charge - DestinationUnited States</v>
      </c>
      <c r="C1634" s="24" t="s">
        <v>72</v>
      </c>
      <c r="D1634" s="24" t="s">
        <v>747</v>
      </c>
      <c r="E1634" s="1" t="s">
        <v>105</v>
      </c>
      <c r="F1634" s="12" t="s">
        <v>758</v>
      </c>
      <c r="G1634" s="13">
        <v>44866</v>
      </c>
      <c r="H1634" s="11" t="s">
        <v>187</v>
      </c>
      <c r="I1634" s="11" t="s">
        <v>278</v>
      </c>
      <c r="J1634" s="11" t="s">
        <v>278</v>
      </c>
      <c r="K1634" s="11" t="s">
        <v>19</v>
      </c>
      <c r="L1634" s="11" t="s">
        <v>19</v>
      </c>
      <c r="M1634" s="11" t="s">
        <v>19</v>
      </c>
      <c r="N1634" s="11" t="s">
        <v>19</v>
      </c>
      <c r="O1634" s="11" t="s">
        <v>298</v>
      </c>
      <c r="P1634" s="11" t="s">
        <v>299</v>
      </c>
      <c r="Q1634" s="11" t="s">
        <v>72</v>
      </c>
      <c r="R1634" s="11" t="s">
        <v>762</v>
      </c>
      <c r="S1634" s="20">
        <v>20</v>
      </c>
      <c r="T1634" s="11" t="s">
        <v>28</v>
      </c>
      <c r="U1634" s="11" t="s">
        <v>308</v>
      </c>
      <c r="V1634" s="11" t="s">
        <v>309</v>
      </c>
      <c r="W1634" s="11" t="s">
        <v>23</v>
      </c>
      <c r="X1634" s="11" t="s">
        <v>24</v>
      </c>
      <c r="Y1634">
        <v>535</v>
      </c>
      <c r="Z1634" t="e">
        <f t="shared" si="54"/>
        <v>#REF!</v>
      </c>
    </row>
    <row r="1635" spans="1:26" x14ac:dyDescent="0.35">
      <c r="A1635" s="24" t="str">
        <f>+IF(B1635&lt;&gt;'Terminal Handling Charge'!$B$3,"",IF(COUNTIF(B:B,B1635)&gt;0,COUNTIF(B$3:B1635,B1635),""))</f>
        <v/>
      </c>
      <c r="B1635" s="24" t="str">
        <f t="shared" si="53"/>
        <v>Terminal Handling Charge - DestinationUnited States</v>
      </c>
      <c r="C1635" s="24" t="s">
        <v>72</v>
      </c>
      <c r="D1635" s="24" t="s">
        <v>747</v>
      </c>
      <c r="E1635" s="1" t="s">
        <v>105</v>
      </c>
      <c r="F1635" s="12" t="s">
        <v>758</v>
      </c>
      <c r="G1635" s="13">
        <v>44866</v>
      </c>
      <c r="H1635" s="11" t="s">
        <v>187</v>
      </c>
      <c r="I1635" s="11" t="s">
        <v>278</v>
      </c>
      <c r="J1635" s="11" t="s">
        <v>278</v>
      </c>
      <c r="K1635" s="11" t="s">
        <v>19</v>
      </c>
      <c r="L1635" s="11" t="s">
        <v>19</v>
      </c>
      <c r="M1635" s="11" t="s">
        <v>19</v>
      </c>
      <c r="N1635" s="11" t="s">
        <v>19</v>
      </c>
      <c r="O1635" s="11" t="s">
        <v>298</v>
      </c>
      <c r="P1635" s="11" t="s">
        <v>299</v>
      </c>
      <c r="Q1635" s="11" t="s">
        <v>72</v>
      </c>
      <c r="R1635" s="11" t="s">
        <v>38</v>
      </c>
      <c r="S1635" s="20">
        <v>40</v>
      </c>
      <c r="T1635" s="11" t="s">
        <v>28</v>
      </c>
      <c r="U1635" s="11" t="s">
        <v>22</v>
      </c>
      <c r="V1635" s="11" t="s">
        <v>22</v>
      </c>
      <c r="W1635" s="11" t="s">
        <v>23</v>
      </c>
      <c r="X1635" s="11" t="s">
        <v>24</v>
      </c>
      <c r="Y1635">
        <v>705</v>
      </c>
      <c r="Z1635" t="e">
        <f t="shared" si="54"/>
        <v>#REF!</v>
      </c>
    </row>
    <row r="1636" spans="1:26" x14ac:dyDescent="0.35">
      <c r="A1636" s="24" t="str">
        <f>+IF(B1636&lt;&gt;'Terminal Handling Charge'!$B$3,"",IF(COUNTIF(B:B,B1636)&gt;0,COUNTIF(B$3:B1636,B1636),""))</f>
        <v/>
      </c>
      <c r="B1636" s="24" t="str">
        <f t="shared" si="53"/>
        <v>Terminal Handling Charge - DestinationUnited States</v>
      </c>
      <c r="C1636" s="24" t="s">
        <v>72</v>
      </c>
      <c r="D1636" s="24" t="s">
        <v>747</v>
      </c>
      <c r="E1636" s="1" t="s">
        <v>105</v>
      </c>
      <c r="F1636" s="12" t="s">
        <v>758</v>
      </c>
      <c r="G1636" s="13">
        <v>44866</v>
      </c>
      <c r="H1636" s="11" t="s">
        <v>187</v>
      </c>
      <c r="I1636" s="11" t="s">
        <v>278</v>
      </c>
      <c r="J1636" s="11" t="s">
        <v>278</v>
      </c>
      <c r="K1636" s="11" t="s">
        <v>19</v>
      </c>
      <c r="L1636" s="11" t="s">
        <v>19</v>
      </c>
      <c r="M1636" s="11" t="s">
        <v>19</v>
      </c>
      <c r="N1636" s="11" t="s">
        <v>19</v>
      </c>
      <c r="O1636" s="11" t="s">
        <v>386</v>
      </c>
      <c r="P1636" s="11" t="s">
        <v>387</v>
      </c>
      <c r="Q1636" s="11" t="s">
        <v>72</v>
      </c>
      <c r="R1636" s="11" t="s">
        <v>20</v>
      </c>
      <c r="S1636" s="20">
        <v>40</v>
      </c>
      <c r="T1636" s="11" t="s">
        <v>21</v>
      </c>
      <c r="U1636" s="11" t="s">
        <v>22</v>
      </c>
      <c r="V1636" s="11" t="s">
        <v>22</v>
      </c>
      <c r="W1636" s="11" t="s">
        <v>23</v>
      </c>
      <c r="X1636" s="11" t="s">
        <v>24</v>
      </c>
      <c r="Y1636">
        <v>675</v>
      </c>
      <c r="Z1636" t="e">
        <f t="shared" si="54"/>
        <v>#REF!</v>
      </c>
    </row>
    <row r="1637" spans="1:26" x14ac:dyDescent="0.35">
      <c r="A1637" s="24" t="str">
        <f>+IF(B1637&lt;&gt;'Terminal Handling Charge'!$B$3,"",IF(COUNTIF(B:B,B1637)&gt;0,COUNTIF(B$3:B1637,B1637),""))</f>
        <v/>
      </c>
      <c r="B1637" s="24" t="str">
        <f t="shared" si="53"/>
        <v>Terminal Handling Charge - DestinationUnited States</v>
      </c>
      <c r="C1637" s="24" t="s">
        <v>72</v>
      </c>
      <c r="D1637" s="24" t="s">
        <v>747</v>
      </c>
      <c r="E1637" s="1" t="s">
        <v>105</v>
      </c>
      <c r="F1637" s="12" t="s">
        <v>758</v>
      </c>
      <c r="G1637" s="13">
        <v>44866</v>
      </c>
      <c r="H1637" s="11" t="s">
        <v>187</v>
      </c>
      <c r="I1637" s="11" t="s">
        <v>278</v>
      </c>
      <c r="J1637" s="11" t="s">
        <v>278</v>
      </c>
      <c r="K1637" s="11" t="s">
        <v>19</v>
      </c>
      <c r="L1637" s="11" t="s">
        <v>19</v>
      </c>
      <c r="M1637" s="11" t="s">
        <v>19</v>
      </c>
      <c r="N1637" s="11" t="s">
        <v>19</v>
      </c>
      <c r="O1637" s="11" t="s">
        <v>386</v>
      </c>
      <c r="P1637" s="11" t="s">
        <v>387</v>
      </c>
      <c r="Q1637" s="11" t="s">
        <v>72</v>
      </c>
      <c r="R1637" s="11" t="s">
        <v>65</v>
      </c>
      <c r="S1637" s="20">
        <v>45</v>
      </c>
      <c r="T1637" s="11" t="s">
        <v>21</v>
      </c>
      <c r="U1637" s="11" t="s">
        <v>22</v>
      </c>
      <c r="V1637" s="11" t="s">
        <v>22</v>
      </c>
      <c r="W1637" s="11" t="s">
        <v>23</v>
      </c>
      <c r="X1637" s="11" t="s">
        <v>24</v>
      </c>
      <c r="Y1637">
        <v>675</v>
      </c>
      <c r="Z1637" t="e">
        <f t="shared" si="54"/>
        <v>#REF!</v>
      </c>
    </row>
    <row r="1638" spans="1:26" x14ac:dyDescent="0.35">
      <c r="A1638" s="24" t="str">
        <f>+IF(B1638&lt;&gt;'Terminal Handling Charge'!$B$3,"",IF(COUNTIF(B:B,B1638)&gt;0,COUNTIF(B$3:B1638,B1638),""))</f>
        <v/>
      </c>
      <c r="B1638" s="24" t="str">
        <f t="shared" si="53"/>
        <v>Terminal Handling Charge - DestinationUnited States</v>
      </c>
      <c r="C1638" s="24" t="s">
        <v>72</v>
      </c>
      <c r="D1638" s="24" t="s">
        <v>747</v>
      </c>
      <c r="E1638" s="1" t="s">
        <v>105</v>
      </c>
      <c r="F1638" s="12" t="s">
        <v>758</v>
      </c>
      <c r="G1638" s="13">
        <v>44866</v>
      </c>
      <c r="H1638" s="11" t="s">
        <v>187</v>
      </c>
      <c r="I1638" s="11" t="s">
        <v>278</v>
      </c>
      <c r="J1638" s="11" t="s">
        <v>278</v>
      </c>
      <c r="K1638" s="11" t="s">
        <v>19</v>
      </c>
      <c r="L1638" s="11" t="s">
        <v>19</v>
      </c>
      <c r="M1638" s="11" t="s">
        <v>19</v>
      </c>
      <c r="N1638" s="11" t="s">
        <v>19</v>
      </c>
      <c r="O1638" s="11" t="s">
        <v>386</v>
      </c>
      <c r="P1638" s="11" t="s">
        <v>387</v>
      </c>
      <c r="Q1638" s="11" t="s">
        <v>72</v>
      </c>
      <c r="R1638" s="11" t="s">
        <v>762</v>
      </c>
      <c r="S1638" s="20">
        <v>20</v>
      </c>
      <c r="T1638" s="11" t="s">
        <v>28</v>
      </c>
      <c r="U1638" s="11" t="s">
        <v>306</v>
      </c>
      <c r="V1638" s="11" t="s">
        <v>307</v>
      </c>
      <c r="W1638" s="11" t="s">
        <v>23</v>
      </c>
      <c r="X1638" s="11" t="s">
        <v>24</v>
      </c>
      <c r="Y1638">
        <v>535</v>
      </c>
      <c r="Z1638" t="e">
        <f t="shared" si="54"/>
        <v>#REF!</v>
      </c>
    </row>
    <row r="1639" spans="1:26" x14ac:dyDescent="0.35">
      <c r="A1639" s="24" t="str">
        <f>+IF(B1639&lt;&gt;'Terminal Handling Charge'!$B$3,"",IF(COUNTIF(B:B,B1639)&gt;0,COUNTIF(B$3:B1639,B1639),""))</f>
        <v/>
      </c>
      <c r="B1639" s="24" t="str">
        <f t="shared" si="53"/>
        <v>Terminal Handling Charge - DestinationUnited States</v>
      </c>
      <c r="C1639" s="24" t="s">
        <v>72</v>
      </c>
      <c r="D1639" s="24" t="s">
        <v>747</v>
      </c>
      <c r="E1639" s="1" t="s">
        <v>105</v>
      </c>
      <c r="F1639" s="12" t="s">
        <v>758</v>
      </c>
      <c r="G1639" s="13">
        <v>44866</v>
      </c>
      <c r="H1639" s="11" t="s">
        <v>187</v>
      </c>
      <c r="I1639" s="11" t="s">
        <v>278</v>
      </c>
      <c r="J1639" s="11" t="s">
        <v>278</v>
      </c>
      <c r="K1639" s="11" t="s">
        <v>19</v>
      </c>
      <c r="L1639" s="11" t="s">
        <v>19</v>
      </c>
      <c r="M1639" s="11" t="s">
        <v>19</v>
      </c>
      <c r="N1639" s="11" t="s">
        <v>19</v>
      </c>
      <c r="O1639" s="11" t="s">
        <v>386</v>
      </c>
      <c r="P1639" s="11" t="s">
        <v>387</v>
      </c>
      <c r="Q1639" s="11" t="s">
        <v>72</v>
      </c>
      <c r="R1639" s="11" t="s">
        <v>762</v>
      </c>
      <c r="S1639" s="20">
        <v>20</v>
      </c>
      <c r="T1639" s="11" t="s">
        <v>28</v>
      </c>
      <c r="U1639" s="11" t="s">
        <v>366</v>
      </c>
      <c r="V1639" s="11" t="s">
        <v>367</v>
      </c>
      <c r="W1639" s="11" t="s">
        <v>23</v>
      </c>
      <c r="X1639" s="11" t="s">
        <v>24</v>
      </c>
      <c r="Y1639">
        <v>535</v>
      </c>
      <c r="Z1639" t="e">
        <f t="shared" si="54"/>
        <v>#REF!</v>
      </c>
    </row>
    <row r="1640" spans="1:26" x14ac:dyDescent="0.35">
      <c r="A1640" s="24" t="str">
        <f>+IF(B1640&lt;&gt;'Terminal Handling Charge'!$B$3,"",IF(COUNTIF(B:B,B1640)&gt;0,COUNTIF(B$3:B1640,B1640),""))</f>
        <v/>
      </c>
      <c r="B1640" s="24" t="str">
        <f t="shared" si="53"/>
        <v>Terminal Handling Charge - DestinationUnited States</v>
      </c>
      <c r="C1640" s="24" t="s">
        <v>72</v>
      </c>
      <c r="D1640" s="24" t="s">
        <v>747</v>
      </c>
      <c r="E1640" s="1" t="s">
        <v>105</v>
      </c>
      <c r="F1640" s="12" t="s">
        <v>758</v>
      </c>
      <c r="G1640" s="13">
        <v>44866</v>
      </c>
      <c r="H1640" s="11" t="s">
        <v>187</v>
      </c>
      <c r="I1640" s="11" t="s">
        <v>278</v>
      </c>
      <c r="J1640" s="11" t="s">
        <v>278</v>
      </c>
      <c r="K1640" s="11" t="s">
        <v>19</v>
      </c>
      <c r="L1640" s="11" t="s">
        <v>19</v>
      </c>
      <c r="M1640" s="11" t="s">
        <v>19</v>
      </c>
      <c r="N1640" s="11" t="s">
        <v>19</v>
      </c>
      <c r="O1640" s="11" t="s">
        <v>386</v>
      </c>
      <c r="P1640" s="11" t="s">
        <v>387</v>
      </c>
      <c r="Q1640" s="11" t="s">
        <v>72</v>
      </c>
      <c r="R1640" s="11" t="s">
        <v>762</v>
      </c>
      <c r="S1640" s="20">
        <v>20</v>
      </c>
      <c r="T1640" s="11" t="s">
        <v>28</v>
      </c>
      <c r="U1640" s="11" t="s">
        <v>332</v>
      </c>
      <c r="V1640" s="11" t="s">
        <v>333</v>
      </c>
      <c r="W1640" s="11" t="s">
        <v>23</v>
      </c>
      <c r="X1640" s="11" t="s">
        <v>24</v>
      </c>
      <c r="Y1640">
        <v>535</v>
      </c>
      <c r="Z1640" t="e">
        <f t="shared" si="54"/>
        <v>#REF!</v>
      </c>
    </row>
    <row r="1641" spans="1:26" x14ac:dyDescent="0.35">
      <c r="A1641" s="24" t="str">
        <f>+IF(B1641&lt;&gt;'Terminal Handling Charge'!$B$3,"",IF(COUNTIF(B:B,B1641)&gt;0,COUNTIF(B$3:B1641,B1641),""))</f>
        <v/>
      </c>
      <c r="B1641" s="24" t="str">
        <f t="shared" si="53"/>
        <v>Terminal Handling Charge - DestinationUnited States</v>
      </c>
      <c r="C1641" s="24" t="s">
        <v>72</v>
      </c>
      <c r="D1641" s="24" t="s">
        <v>747</v>
      </c>
      <c r="E1641" s="1" t="s">
        <v>105</v>
      </c>
      <c r="F1641" s="12" t="s">
        <v>758</v>
      </c>
      <c r="G1641" s="13">
        <v>44866</v>
      </c>
      <c r="H1641" s="11" t="s">
        <v>187</v>
      </c>
      <c r="I1641" s="11" t="s">
        <v>278</v>
      </c>
      <c r="J1641" s="11" t="s">
        <v>278</v>
      </c>
      <c r="K1641" s="11" t="s">
        <v>19</v>
      </c>
      <c r="L1641" s="11" t="s">
        <v>19</v>
      </c>
      <c r="M1641" s="11" t="s">
        <v>19</v>
      </c>
      <c r="N1641" s="11" t="s">
        <v>19</v>
      </c>
      <c r="O1641" s="11" t="s">
        <v>386</v>
      </c>
      <c r="P1641" s="11" t="s">
        <v>387</v>
      </c>
      <c r="Q1641" s="11" t="s">
        <v>72</v>
      </c>
      <c r="R1641" s="11" t="s">
        <v>762</v>
      </c>
      <c r="S1641" s="20">
        <v>20</v>
      </c>
      <c r="T1641" s="11" t="s">
        <v>28</v>
      </c>
      <c r="U1641" s="11" t="s">
        <v>378</v>
      </c>
      <c r="V1641" s="11" t="s">
        <v>379</v>
      </c>
      <c r="W1641" s="11" t="s">
        <v>23</v>
      </c>
      <c r="X1641" s="11" t="s">
        <v>24</v>
      </c>
      <c r="Y1641">
        <v>535</v>
      </c>
      <c r="Z1641" t="e">
        <f t="shared" si="54"/>
        <v>#REF!</v>
      </c>
    </row>
    <row r="1642" spans="1:26" x14ac:dyDescent="0.35">
      <c r="A1642" s="24" t="str">
        <f>+IF(B1642&lt;&gt;'Terminal Handling Charge'!$B$3,"",IF(COUNTIF(B:B,B1642)&gt;0,COUNTIF(B$3:B1642,B1642),""))</f>
        <v/>
      </c>
      <c r="B1642" s="24" t="str">
        <f t="shared" si="53"/>
        <v>Terminal Handling Charge - DestinationUnited States</v>
      </c>
      <c r="C1642" s="24" t="s">
        <v>72</v>
      </c>
      <c r="D1642" s="24" t="s">
        <v>747</v>
      </c>
      <c r="E1642" s="1" t="s">
        <v>105</v>
      </c>
      <c r="F1642" s="12" t="s">
        <v>758</v>
      </c>
      <c r="G1642" s="13">
        <v>44866</v>
      </c>
      <c r="H1642" s="11" t="s">
        <v>187</v>
      </c>
      <c r="I1642" s="11" t="s">
        <v>278</v>
      </c>
      <c r="J1642" s="11" t="s">
        <v>278</v>
      </c>
      <c r="K1642" s="11" t="s">
        <v>19</v>
      </c>
      <c r="L1642" s="11" t="s">
        <v>19</v>
      </c>
      <c r="M1642" s="11" t="s">
        <v>19</v>
      </c>
      <c r="N1642" s="11" t="s">
        <v>19</v>
      </c>
      <c r="O1642" s="11" t="s">
        <v>386</v>
      </c>
      <c r="P1642" s="11" t="s">
        <v>387</v>
      </c>
      <c r="Q1642" s="11" t="s">
        <v>72</v>
      </c>
      <c r="R1642" s="11" t="s">
        <v>762</v>
      </c>
      <c r="S1642" s="20">
        <v>20</v>
      </c>
      <c r="T1642" s="11" t="s">
        <v>28</v>
      </c>
      <c r="U1642" s="11" t="s">
        <v>308</v>
      </c>
      <c r="V1642" s="11" t="s">
        <v>309</v>
      </c>
      <c r="W1642" s="11" t="s">
        <v>23</v>
      </c>
      <c r="X1642" s="11" t="s">
        <v>24</v>
      </c>
      <c r="Y1642">
        <v>535</v>
      </c>
      <c r="Z1642" t="e">
        <f t="shared" si="54"/>
        <v>#REF!</v>
      </c>
    </row>
    <row r="1643" spans="1:26" x14ac:dyDescent="0.35">
      <c r="A1643" s="24" t="str">
        <f>+IF(B1643&lt;&gt;'Terminal Handling Charge'!$B$3,"",IF(COUNTIF(B:B,B1643)&gt;0,COUNTIF(B$3:B1643,B1643),""))</f>
        <v/>
      </c>
      <c r="B1643" s="24" t="str">
        <f t="shared" si="53"/>
        <v>Terminal Handling Charge - DestinationUnited States</v>
      </c>
      <c r="C1643" s="24" t="s">
        <v>72</v>
      </c>
      <c r="D1643" s="24" t="s">
        <v>747</v>
      </c>
      <c r="E1643" s="1" t="s">
        <v>105</v>
      </c>
      <c r="F1643" s="12" t="s">
        <v>758</v>
      </c>
      <c r="G1643" s="13">
        <v>44866</v>
      </c>
      <c r="H1643" s="11" t="s">
        <v>187</v>
      </c>
      <c r="I1643" s="11" t="s">
        <v>278</v>
      </c>
      <c r="J1643" s="11" t="s">
        <v>278</v>
      </c>
      <c r="K1643" s="11" t="s">
        <v>19</v>
      </c>
      <c r="L1643" s="11" t="s">
        <v>19</v>
      </c>
      <c r="M1643" s="11" t="s">
        <v>19</v>
      </c>
      <c r="N1643" s="11" t="s">
        <v>19</v>
      </c>
      <c r="O1643" s="11" t="s">
        <v>386</v>
      </c>
      <c r="P1643" s="11" t="s">
        <v>387</v>
      </c>
      <c r="Q1643" s="11" t="s">
        <v>72</v>
      </c>
      <c r="R1643" s="11" t="s">
        <v>762</v>
      </c>
      <c r="S1643" s="20">
        <v>20</v>
      </c>
      <c r="T1643" s="11" t="s">
        <v>28</v>
      </c>
      <c r="U1643" s="11" t="s">
        <v>279</v>
      </c>
      <c r="V1643" s="11" t="s">
        <v>280</v>
      </c>
      <c r="W1643" s="11" t="s">
        <v>23</v>
      </c>
      <c r="X1643" s="11" t="s">
        <v>24</v>
      </c>
      <c r="Y1643">
        <v>535</v>
      </c>
      <c r="Z1643" t="e">
        <f t="shared" si="54"/>
        <v>#REF!</v>
      </c>
    </row>
    <row r="1644" spans="1:26" x14ac:dyDescent="0.35">
      <c r="A1644" s="24" t="str">
        <f>+IF(B1644&lt;&gt;'Terminal Handling Charge'!$B$3,"",IF(COUNTIF(B:B,B1644)&gt;0,COUNTIF(B$3:B1644,B1644),""))</f>
        <v/>
      </c>
      <c r="B1644" s="24" t="str">
        <f t="shared" si="53"/>
        <v>Terminal Handling Charge - DestinationUnited States</v>
      </c>
      <c r="C1644" s="24" t="s">
        <v>72</v>
      </c>
      <c r="D1644" s="24" t="s">
        <v>747</v>
      </c>
      <c r="E1644" s="1" t="s">
        <v>105</v>
      </c>
      <c r="F1644" s="12" t="s">
        <v>758</v>
      </c>
      <c r="G1644" s="13">
        <v>44866</v>
      </c>
      <c r="H1644" s="11" t="s">
        <v>187</v>
      </c>
      <c r="I1644" s="11" t="s">
        <v>278</v>
      </c>
      <c r="J1644" s="11" t="s">
        <v>278</v>
      </c>
      <c r="K1644" s="11" t="s">
        <v>19</v>
      </c>
      <c r="L1644" s="11" t="s">
        <v>19</v>
      </c>
      <c r="M1644" s="11" t="s">
        <v>19</v>
      </c>
      <c r="N1644" s="11" t="s">
        <v>19</v>
      </c>
      <c r="O1644" s="11" t="s">
        <v>386</v>
      </c>
      <c r="P1644" s="11" t="s">
        <v>387</v>
      </c>
      <c r="Q1644" s="11" t="s">
        <v>72</v>
      </c>
      <c r="R1644" s="11" t="s">
        <v>762</v>
      </c>
      <c r="S1644" s="20">
        <v>20</v>
      </c>
      <c r="T1644" s="11" t="s">
        <v>28</v>
      </c>
      <c r="U1644" s="11" t="s">
        <v>394</v>
      </c>
      <c r="V1644" s="11" t="s">
        <v>395</v>
      </c>
      <c r="W1644" s="11" t="s">
        <v>23</v>
      </c>
      <c r="X1644" s="11" t="s">
        <v>24</v>
      </c>
      <c r="Y1644">
        <v>535</v>
      </c>
      <c r="Z1644" t="e">
        <f t="shared" si="54"/>
        <v>#REF!</v>
      </c>
    </row>
    <row r="1645" spans="1:26" x14ac:dyDescent="0.35">
      <c r="A1645" s="24" t="str">
        <f>+IF(B1645&lt;&gt;'Terminal Handling Charge'!$B$3,"",IF(COUNTIF(B:B,B1645)&gt;0,COUNTIF(B$3:B1645,B1645),""))</f>
        <v/>
      </c>
      <c r="B1645" s="24" t="str">
        <f t="shared" si="53"/>
        <v>Terminal Handling Charge - DestinationUnited States</v>
      </c>
      <c r="C1645" s="24" t="s">
        <v>72</v>
      </c>
      <c r="D1645" s="24" t="s">
        <v>747</v>
      </c>
      <c r="E1645" s="1" t="s">
        <v>105</v>
      </c>
      <c r="F1645" s="12" t="s">
        <v>758</v>
      </c>
      <c r="G1645" s="13">
        <v>44866</v>
      </c>
      <c r="H1645" s="11" t="s">
        <v>187</v>
      </c>
      <c r="I1645" s="11" t="s">
        <v>278</v>
      </c>
      <c r="J1645" s="11" t="s">
        <v>278</v>
      </c>
      <c r="K1645" s="11" t="s">
        <v>19</v>
      </c>
      <c r="L1645" s="11" t="s">
        <v>19</v>
      </c>
      <c r="M1645" s="11" t="s">
        <v>19</v>
      </c>
      <c r="N1645" s="11" t="s">
        <v>19</v>
      </c>
      <c r="O1645" s="11" t="s">
        <v>386</v>
      </c>
      <c r="P1645" s="11" t="s">
        <v>387</v>
      </c>
      <c r="Q1645" s="11" t="s">
        <v>72</v>
      </c>
      <c r="R1645" s="11" t="s">
        <v>762</v>
      </c>
      <c r="S1645" s="20">
        <v>20</v>
      </c>
      <c r="T1645" s="11" t="s">
        <v>28</v>
      </c>
      <c r="U1645" s="11" t="s">
        <v>429</v>
      </c>
      <c r="V1645" s="11" t="s">
        <v>430</v>
      </c>
      <c r="W1645" s="11" t="s">
        <v>23</v>
      </c>
      <c r="X1645" s="11" t="s">
        <v>24</v>
      </c>
      <c r="Y1645">
        <v>535</v>
      </c>
      <c r="Z1645" t="e">
        <f t="shared" si="54"/>
        <v>#REF!</v>
      </c>
    </row>
    <row r="1646" spans="1:26" x14ac:dyDescent="0.35">
      <c r="A1646" s="24" t="str">
        <f>+IF(B1646&lt;&gt;'Terminal Handling Charge'!$B$3,"",IF(COUNTIF(B:B,B1646)&gt;0,COUNTIF(B$3:B1646,B1646),""))</f>
        <v/>
      </c>
      <c r="B1646" s="24" t="str">
        <f t="shared" si="53"/>
        <v>Terminal Handling Charge - DestinationUnited States</v>
      </c>
      <c r="C1646" s="24" t="s">
        <v>72</v>
      </c>
      <c r="D1646" s="24" t="s">
        <v>747</v>
      </c>
      <c r="E1646" s="1" t="s">
        <v>105</v>
      </c>
      <c r="F1646" s="12" t="s">
        <v>758</v>
      </c>
      <c r="G1646" s="13">
        <v>44866</v>
      </c>
      <c r="H1646" s="11" t="s">
        <v>187</v>
      </c>
      <c r="I1646" s="11" t="s">
        <v>278</v>
      </c>
      <c r="J1646" s="11" t="s">
        <v>278</v>
      </c>
      <c r="K1646" s="11" t="s">
        <v>19</v>
      </c>
      <c r="L1646" s="11" t="s">
        <v>19</v>
      </c>
      <c r="M1646" s="11" t="s">
        <v>19</v>
      </c>
      <c r="N1646" s="11" t="s">
        <v>19</v>
      </c>
      <c r="O1646" s="11" t="s">
        <v>386</v>
      </c>
      <c r="P1646" s="11" t="s">
        <v>387</v>
      </c>
      <c r="Q1646" s="11" t="s">
        <v>72</v>
      </c>
      <c r="R1646" s="11" t="s">
        <v>762</v>
      </c>
      <c r="S1646" s="20">
        <v>20</v>
      </c>
      <c r="T1646" s="11" t="s">
        <v>28</v>
      </c>
      <c r="U1646" s="11" t="s">
        <v>300</v>
      </c>
      <c r="V1646" s="11" t="s">
        <v>301</v>
      </c>
      <c r="W1646" s="11" t="s">
        <v>23</v>
      </c>
      <c r="X1646" s="11" t="s">
        <v>24</v>
      </c>
      <c r="Y1646">
        <v>535</v>
      </c>
      <c r="Z1646" t="e">
        <f t="shared" si="54"/>
        <v>#REF!</v>
      </c>
    </row>
    <row r="1647" spans="1:26" x14ac:dyDescent="0.35">
      <c r="A1647" s="24" t="str">
        <f>+IF(B1647&lt;&gt;'Terminal Handling Charge'!$B$3,"",IF(COUNTIF(B:B,B1647)&gt;0,COUNTIF(B$3:B1647,B1647),""))</f>
        <v/>
      </c>
      <c r="B1647" s="24" t="str">
        <f t="shared" si="53"/>
        <v>Terminal Handling Charge - DestinationUnited States</v>
      </c>
      <c r="C1647" s="24" t="s">
        <v>72</v>
      </c>
      <c r="D1647" s="24" t="s">
        <v>747</v>
      </c>
      <c r="E1647" s="1" t="s">
        <v>105</v>
      </c>
      <c r="F1647" s="12" t="s">
        <v>758</v>
      </c>
      <c r="G1647" s="13">
        <v>44866</v>
      </c>
      <c r="H1647" s="11" t="s">
        <v>187</v>
      </c>
      <c r="I1647" s="11" t="s">
        <v>278</v>
      </c>
      <c r="J1647" s="11" t="s">
        <v>278</v>
      </c>
      <c r="K1647" s="11" t="s">
        <v>19</v>
      </c>
      <c r="L1647" s="11" t="s">
        <v>19</v>
      </c>
      <c r="M1647" s="11" t="s">
        <v>19</v>
      </c>
      <c r="N1647" s="11" t="s">
        <v>19</v>
      </c>
      <c r="O1647" s="11" t="s">
        <v>386</v>
      </c>
      <c r="P1647" s="11" t="s">
        <v>387</v>
      </c>
      <c r="Q1647" s="11" t="s">
        <v>72</v>
      </c>
      <c r="R1647" s="11" t="s">
        <v>762</v>
      </c>
      <c r="S1647" s="20">
        <v>20</v>
      </c>
      <c r="T1647" s="11" t="s">
        <v>28</v>
      </c>
      <c r="U1647" s="11" t="s">
        <v>328</v>
      </c>
      <c r="V1647" s="11" t="s">
        <v>329</v>
      </c>
      <c r="W1647" s="11" t="s">
        <v>23</v>
      </c>
      <c r="X1647" s="11" t="s">
        <v>24</v>
      </c>
      <c r="Y1647">
        <v>535</v>
      </c>
      <c r="Z1647" t="e">
        <f t="shared" si="54"/>
        <v>#REF!</v>
      </c>
    </row>
    <row r="1648" spans="1:26" x14ac:dyDescent="0.35">
      <c r="A1648" s="24" t="str">
        <f>+IF(B1648&lt;&gt;'Terminal Handling Charge'!$B$3,"",IF(COUNTIF(B:B,B1648)&gt;0,COUNTIF(B$3:B1648,B1648),""))</f>
        <v/>
      </c>
      <c r="B1648" s="24" t="str">
        <f t="shared" si="53"/>
        <v>Terminal Handling Charge - DestinationUnited States</v>
      </c>
      <c r="C1648" s="24" t="s">
        <v>72</v>
      </c>
      <c r="D1648" s="24" t="s">
        <v>747</v>
      </c>
      <c r="E1648" s="1" t="s">
        <v>105</v>
      </c>
      <c r="F1648" s="12" t="s">
        <v>758</v>
      </c>
      <c r="G1648" s="13">
        <v>44866</v>
      </c>
      <c r="H1648" s="11" t="s">
        <v>187</v>
      </c>
      <c r="I1648" s="11" t="s">
        <v>278</v>
      </c>
      <c r="J1648" s="11" t="s">
        <v>278</v>
      </c>
      <c r="K1648" s="11" t="s">
        <v>19</v>
      </c>
      <c r="L1648" s="11" t="s">
        <v>19</v>
      </c>
      <c r="M1648" s="11" t="s">
        <v>19</v>
      </c>
      <c r="N1648" s="11" t="s">
        <v>19</v>
      </c>
      <c r="O1648" s="11" t="s">
        <v>386</v>
      </c>
      <c r="P1648" s="11" t="s">
        <v>387</v>
      </c>
      <c r="Q1648" s="11" t="s">
        <v>72</v>
      </c>
      <c r="R1648" s="11" t="s">
        <v>38</v>
      </c>
      <c r="S1648" s="20">
        <v>40</v>
      </c>
      <c r="T1648" s="11" t="s">
        <v>28</v>
      </c>
      <c r="U1648" s="11" t="s">
        <v>22</v>
      </c>
      <c r="V1648" s="11" t="s">
        <v>22</v>
      </c>
      <c r="W1648" s="11" t="s">
        <v>23</v>
      </c>
      <c r="X1648" s="11" t="s">
        <v>24</v>
      </c>
      <c r="Y1648">
        <v>705</v>
      </c>
      <c r="Z1648" t="e">
        <f t="shared" si="54"/>
        <v>#REF!</v>
      </c>
    </row>
    <row r="1649" spans="1:26" x14ac:dyDescent="0.35">
      <c r="A1649" s="24" t="str">
        <f>+IF(B1649&lt;&gt;'Terminal Handling Charge'!$B$3,"",IF(COUNTIF(B:B,B1649)&gt;0,COUNTIF(B$3:B1649,B1649),""))</f>
        <v/>
      </c>
      <c r="B1649" s="24" t="str">
        <f t="shared" si="53"/>
        <v>Terminal Handling Charge - DestinationUnited States</v>
      </c>
      <c r="C1649" s="24" t="s">
        <v>72</v>
      </c>
      <c r="D1649" s="24" t="s">
        <v>747</v>
      </c>
      <c r="E1649" s="1" t="s">
        <v>105</v>
      </c>
      <c r="F1649" s="12" t="s">
        <v>758</v>
      </c>
      <c r="G1649" s="13">
        <v>44866</v>
      </c>
      <c r="H1649" s="11" t="s">
        <v>187</v>
      </c>
      <c r="I1649" s="11" t="s">
        <v>278</v>
      </c>
      <c r="J1649" s="11" t="s">
        <v>278</v>
      </c>
      <c r="K1649" s="11" t="s">
        <v>19</v>
      </c>
      <c r="L1649" s="11" t="s">
        <v>19</v>
      </c>
      <c r="M1649" s="11" t="s">
        <v>19</v>
      </c>
      <c r="N1649" s="11" t="s">
        <v>19</v>
      </c>
      <c r="O1649" s="11" t="s">
        <v>384</v>
      </c>
      <c r="P1649" s="11" t="s">
        <v>385</v>
      </c>
      <c r="Q1649" s="11" t="s">
        <v>72</v>
      </c>
      <c r="R1649" s="11" t="s">
        <v>20</v>
      </c>
      <c r="S1649" s="20">
        <v>40</v>
      </c>
      <c r="T1649" s="11" t="s">
        <v>21</v>
      </c>
      <c r="U1649" s="11" t="s">
        <v>22</v>
      </c>
      <c r="V1649" s="11" t="s">
        <v>22</v>
      </c>
      <c r="W1649" s="11" t="s">
        <v>23</v>
      </c>
      <c r="X1649" s="11" t="s">
        <v>24</v>
      </c>
      <c r="Y1649">
        <v>675</v>
      </c>
      <c r="Z1649" t="e">
        <f t="shared" si="54"/>
        <v>#REF!</v>
      </c>
    </row>
    <row r="1650" spans="1:26" x14ac:dyDescent="0.35">
      <c r="A1650" s="24" t="str">
        <f>+IF(B1650&lt;&gt;'Terminal Handling Charge'!$B$3,"",IF(COUNTIF(B:B,B1650)&gt;0,COUNTIF(B$3:B1650,B1650),""))</f>
        <v/>
      </c>
      <c r="B1650" s="24" t="str">
        <f t="shared" si="53"/>
        <v>Terminal Handling Charge - DestinationUnited States</v>
      </c>
      <c r="C1650" s="24" t="s">
        <v>72</v>
      </c>
      <c r="D1650" s="24" t="s">
        <v>747</v>
      </c>
      <c r="E1650" s="1" t="s">
        <v>105</v>
      </c>
      <c r="F1650" s="12" t="s">
        <v>758</v>
      </c>
      <c r="G1650" s="13">
        <v>44866</v>
      </c>
      <c r="H1650" s="11" t="s">
        <v>187</v>
      </c>
      <c r="I1650" s="11" t="s">
        <v>278</v>
      </c>
      <c r="J1650" s="11" t="s">
        <v>278</v>
      </c>
      <c r="K1650" s="11" t="s">
        <v>19</v>
      </c>
      <c r="L1650" s="11" t="s">
        <v>19</v>
      </c>
      <c r="M1650" s="11" t="s">
        <v>19</v>
      </c>
      <c r="N1650" s="11" t="s">
        <v>19</v>
      </c>
      <c r="O1650" s="11" t="s">
        <v>384</v>
      </c>
      <c r="P1650" s="11" t="s">
        <v>385</v>
      </c>
      <c r="Q1650" s="11" t="s">
        <v>72</v>
      </c>
      <c r="R1650" s="11" t="s">
        <v>65</v>
      </c>
      <c r="S1650" s="20">
        <v>45</v>
      </c>
      <c r="T1650" s="11" t="s">
        <v>21</v>
      </c>
      <c r="U1650" s="11" t="s">
        <v>22</v>
      </c>
      <c r="V1650" s="11" t="s">
        <v>22</v>
      </c>
      <c r="W1650" s="11" t="s">
        <v>23</v>
      </c>
      <c r="X1650" s="11" t="s">
        <v>24</v>
      </c>
      <c r="Y1650">
        <v>675</v>
      </c>
      <c r="Z1650" t="e">
        <f t="shared" si="54"/>
        <v>#REF!</v>
      </c>
    </row>
    <row r="1651" spans="1:26" x14ac:dyDescent="0.35">
      <c r="A1651" s="24" t="str">
        <f>+IF(B1651&lt;&gt;'Terminal Handling Charge'!$B$3,"",IF(COUNTIF(B:B,B1651)&gt;0,COUNTIF(B$3:B1651,B1651),""))</f>
        <v/>
      </c>
      <c r="B1651" s="24" t="str">
        <f t="shared" si="53"/>
        <v>Terminal Handling Charge - DestinationUnited States</v>
      </c>
      <c r="C1651" s="24" t="s">
        <v>72</v>
      </c>
      <c r="D1651" s="24" t="s">
        <v>747</v>
      </c>
      <c r="E1651" s="1" t="s">
        <v>105</v>
      </c>
      <c r="F1651" s="12" t="s">
        <v>758</v>
      </c>
      <c r="G1651" s="13">
        <v>44866</v>
      </c>
      <c r="H1651" s="11" t="s">
        <v>187</v>
      </c>
      <c r="I1651" s="11" t="s">
        <v>278</v>
      </c>
      <c r="J1651" s="11" t="s">
        <v>278</v>
      </c>
      <c r="K1651" s="11" t="s">
        <v>19</v>
      </c>
      <c r="L1651" s="11" t="s">
        <v>19</v>
      </c>
      <c r="M1651" s="11" t="s">
        <v>19</v>
      </c>
      <c r="N1651" s="11" t="s">
        <v>19</v>
      </c>
      <c r="O1651" s="11" t="s">
        <v>384</v>
      </c>
      <c r="P1651" s="11" t="s">
        <v>385</v>
      </c>
      <c r="Q1651" s="11" t="s">
        <v>72</v>
      </c>
      <c r="R1651" s="11" t="s">
        <v>762</v>
      </c>
      <c r="S1651" s="20">
        <v>20</v>
      </c>
      <c r="T1651" s="11" t="s">
        <v>28</v>
      </c>
      <c r="U1651" s="11" t="s">
        <v>378</v>
      </c>
      <c r="V1651" s="11" t="s">
        <v>379</v>
      </c>
      <c r="W1651" s="11" t="s">
        <v>23</v>
      </c>
      <c r="X1651" s="11" t="s">
        <v>24</v>
      </c>
      <c r="Y1651">
        <v>535</v>
      </c>
      <c r="Z1651" t="e">
        <f t="shared" si="54"/>
        <v>#REF!</v>
      </c>
    </row>
    <row r="1652" spans="1:26" x14ac:dyDescent="0.35">
      <c r="A1652" s="24" t="str">
        <f>+IF(B1652&lt;&gt;'Terminal Handling Charge'!$B$3,"",IF(COUNTIF(B:B,B1652)&gt;0,COUNTIF(B$3:B1652,B1652),""))</f>
        <v/>
      </c>
      <c r="B1652" s="24" t="str">
        <f t="shared" si="53"/>
        <v>Terminal Handling Charge - DestinationUnited States</v>
      </c>
      <c r="C1652" s="24" t="s">
        <v>72</v>
      </c>
      <c r="D1652" s="24" t="s">
        <v>747</v>
      </c>
      <c r="E1652" s="1" t="s">
        <v>105</v>
      </c>
      <c r="F1652" s="12" t="s">
        <v>758</v>
      </c>
      <c r="G1652" s="13">
        <v>44866</v>
      </c>
      <c r="H1652" s="11" t="s">
        <v>187</v>
      </c>
      <c r="I1652" s="11" t="s">
        <v>278</v>
      </c>
      <c r="J1652" s="11" t="s">
        <v>278</v>
      </c>
      <c r="K1652" s="11" t="s">
        <v>19</v>
      </c>
      <c r="L1652" s="11" t="s">
        <v>19</v>
      </c>
      <c r="M1652" s="11" t="s">
        <v>19</v>
      </c>
      <c r="N1652" s="11" t="s">
        <v>19</v>
      </c>
      <c r="O1652" s="11" t="s">
        <v>384</v>
      </c>
      <c r="P1652" s="11" t="s">
        <v>385</v>
      </c>
      <c r="Q1652" s="11" t="s">
        <v>72</v>
      </c>
      <c r="R1652" s="11" t="s">
        <v>762</v>
      </c>
      <c r="S1652" s="20">
        <v>20</v>
      </c>
      <c r="T1652" s="11" t="s">
        <v>28</v>
      </c>
      <c r="U1652" s="11" t="s">
        <v>332</v>
      </c>
      <c r="V1652" s="11" t="s">
        <v>333</v>
      </c>
      <c r="W1652" s="11" t="s">
        <v>23</v>
      </c>
      <c r="X1652" s="11" t="s">
        <v>24</v>
      </c>
      <c r="Y1652">
        <v>535</v>
      </c>
      <c r="Z1652" t="e">
        <f t="shared" si="54"/>
        <v>#REF!</v>
      </c>
    </row>
    <row r="1653" spans="1:26" x14ac:dyDescent="0.35">
      <c r="A1653" s="24" t="str">
        <f>+IF(B1653&lt;&gt;'Terminal Handling Charge'!$B$3,"",IF(COUNTIF(B:B,B1653)&gt;0,COUNTIF(B$3:B1653,B1653),""))</f>
        <v/>
      </c>
      <c r="B1653" s="24" t="str">
        <f t="shared" si="53"/>
        <v>Terminal Handling Charge - DestinationUnited States</v>
      </c>
      <c r="C1653" s="24" t="s">
        <v>72</v>
      </c>
      <c r="D1653" s="24" t="s">
        <v>747</v>
      </c>
      <c r="E1653" s="1" t="s">
        <v>105</v>
      </c>
      <c r="F1653" s="12" t="s">
        <v>758</v>
      </c>
      <c r="G1653" s="13">
        <v>44866</v>
      </c>
      <c r="H1653" s="11" t="s">
        <v>187</v>
      </c>
      <c r="I1653" s="11" t="s">
        <v>278</v>
      </c>
      <c r="J1653" s="11" t="s">
        <v>278</v>
      </c>
      <c r="K1653" s="11" t="s">
        <v>19</v>
      </c>
      <c r="L1653" s="11" t="s">
        <v>19</v>
      </c>
      <c r="M1653" s="11" t="s">
        <v>19</v>
      </c>
      <c r="N1653" s="11" t="s">
        <v>19</v>
      </c>
      <c r="O1653" s="11" t="s">
        <v>384</v>
      </c>
      <c r="P1653" s="11" t="s">
        <v>385</v>
      </c>
      <c r="Q1653" s="11" t="s">
        <v>72</v>
      </c>
      <c r="R1653" s="11" t="s">
        <v>762</v>
      </c>
      <c r="S1653" s="20">
        <v>20</v>
      </c>
      <c r="T1653" s="11" t="s">
        <v>28</v>
      </c>
      <c r="U1653" s="11" t="s">
        <v>394</v>
      </c>
      <c r="V1653" s="11" t="s">
        <v>395</v>
      </c>
      <c r="W1653" s="11" t="s">
        <v>23</v>
      </c>
      <c r="X1653" s="11" t="s">
        <v>24</v>
      </c>
      <c r="Y1653">
        <v>535</v>
      </c>
      <c r="Z1653" t="e">
        <f t="shared" si="54"/>
        <v>#REF!</v>
      </c>
    </row>
    <row r="1654" spans="1:26" x14ac:dyDescent="0.35">
      <c r="A1654" s="24" t="str">
        <f>+IF(B1654&lt;&gt;'Terminal Handling Charge'!$B$3,"",IF(COUNTIF(B:B,B1654)&gt;0,COUNTIF(B$3:B1654,B1654),""))</f>
        <v/>
      </c>
      <c r="B1654" s="24" t="str">
        <f t="shared" si="53"/>
        <v>Terminal Handling Charge - DestinationUnited States</v>
      </c>
      <c r="C1654" s="24" t="s">
        <v>72</v>
      </c>
      <c r="D1654" s="24" t="s">
        <v>747</v>
      </c>
      <c r="E1654" s="1" t="s">
        <v>105</v>
      </c>
      <c r="F1654" s="12" t="s">
        <v>758</v>
      </c>
      <c r="G1654" s="13">
        <v>44866</v>
      </c>
      <c r="H1654" s="11" t="s">
        <v>187</v>
      </c>
      <c r="I1654" s="11" t="s">
        <v>278</v>
      </c>
      <c r="J1654" s="11" t="s">
        <v>278</v>
      </c>
      <c r="K1654" s="11" t="s">
        <v>19</v>
      </c>
      <c r="L1654" s="11" t="s">
        <v>19</v>
      </c>
      <c r="M1654" s="11" t="s">
        <v>19</v>
      </c>
      <c r="N1654" s="11" t="s">
        <v>19</v>
      </c>
      <c r="O1654" s="11" t="s">
        <v>384</v>
      </c>
      <c r="P1654" s="11" t="s">
        <v>385</v>
      </c>
      <c r="Q1654" s="11" t="s">
        <v>72</v>
      </c>
      <c r="R1654" s="11" t="s">
        <v>762</v>
      </c>
      <c r="S1654" s="20">
        <v>20</v>
      </c>
      <c r="T1654" s="11" t="s">
        <v>28</v>
      </c>
      <c r="U1654" s="11" t="s">
        <v>308</v>
      </c>
      <c r="V1654" s="11" t="s">
        <v>309</v>
      </c>
      <c r="W1654" s="11" t="s">
        <v>23</v>
      </c>
      <c r="X1654" s="11" t="s">
        <v>24</v>
      </c>
      <c r="Y1654">
        <v>535</v>
      </c>
      <c r="Z1654" t="e">
        <f t="shared" si="54"/>
        <v>#REF!</v>
      </c>
    </row>
    <row r="1655" spans="1:26" x14ac:dyDescent="0.35">
      <c r="A1655" s="24" t="str">
        <f>+IF(B1655&lt;&gt;'Terminal Handling Charge'!$B$3,"",IF(COUNTIF(B:B,B1655)&gt;0,COUNTIF(B$3:B1655,B1655),""))</f>
        <v/>
      </c>
      <c r="B1655" s="24" t="str">
        <f t="shared" si="53"/>
        <v>Terminal Handling Charge - DestinationUnited States</v>
      </c>
      <c r="C1655" s="24" t="s">
        <v>72</v>
      </c>
      <c r="D1655" s="24" t="s">
        <v>747</v>
      </c>
      <c r="E1655" s="1" t="s">
        <v>105</v>
      </c>
      <c r="F1655" s="12" t="s">
        <v>758</v>
      </c>
      <c r="G1655" s="13">
        <v>44866</v>
      </c>
      <c r="H1655" s="11" t="s">
        <v>187</v>
      </c>
      <c r="I1655" s="11" t="s">
        <v>278</v>
      </c>
      <c r="J1655" s="11" t="s">
        <v>278</v>
      </c>
      <c r="K1655" s="11" t="s">
        <v>19</v>
      </c>
      <c r="L1655" s="11" t="s">
        <v>19</v>
      </c>
      <c r="M1655" s="11" t="s">
        <v>19</v>
      </c>
      <c r="N1655" s="11" t="s">
        <v>19</v>
      </c>
      <c r="O1655" s="11" t="s">
        <v>384</v>
      </c>
      <c r="P1655" s="11" t="s">
        <v>385</v>
      </c>
      <c r="Q1655" s="11" t="s">
        <v>72</v>
      </c>
      <c r="R1655" s="11" t="s">
        <v>762</v>
      </c>
      <c r="S1655" s="20">
        <v>20</v>
      </c>
      <c r="T1655" s="11" t="s">
        <v>28</v>
      </c>
      <c r="U1655" s="11" t="s">
        <v>328</v>
      </c>
      <c r="V1655" s="11" t="s">
        <v>329</v>
      </c>
      <c r="W1655" s="11" t="s">
        <v>23</v>
      </c>
      <c r="X1655" s="11" t="s">
        <v>24</v>
      </c>
      <c r="Y1655">
        <v>535</v>
      </c>
      <c r="Z1655" t="e">
        <f t="shared" si="54"/>
        <v>#REF!</v>
      </c>
    </row>
    <row r="1656" spans="1:26" x14ac:dyDescent="0.35">
      <c r="A1656" s="24" t="str">
        <f>+IF(B1656&lt;&gt;'Terminal Handling Charge'!$B$3,"",IF(COUNTIF(B:B,B1656)&gt;0,COUNTIF(B$3:B1656,B1656),""))</f>
        <v/>
      </c>
      <c r="B1656" s="24" t="str">
        <f t="shared" si="53"/>
        <v>Terminal Handling Charge - DestinationUnited States</v>
      </c>
      <c r="C1656" s="24" t="s">
        <v>72</v>
      </c>
      <c r="D1656" s="24" t="s">
        <v>747</v>
      </c>
      <c r="E1656" s="1" t="s">
        <v>105</v>
      </c>
      <c r="F1656" s="12" t="s">
        <v>758</v>
      </c>
      <c r="G1656" s="13">
        <v>44866</v>
      </c>
      <c r="H1656" s="11" t="s">
        <v>187</v>
      </c>
      <c r="I1656" s="11" t="s">
        <v>278</v>
      </c>
      <c r="J1656" s="11" t="s">
        <v>278</v>
      </c>
      <c r="K1656" s="11" t="s">
        <v>19</v>
      </c>
      <c r="L1656" s="11" t="s">
        <v>19</v>
      </c>
      <c r="M1656" s="11" t="s">
        <v>19</v>
      </c>
      <c r="N1656" s="11" t="s">
        <v>19</v>
      </c>
      <c r="O1656" s="11" t="s">
        <v>384</v>
      </c>
      <c r="P1656" s="11" t="s">
        <v>385</v>
      </c>
      <c r="Q1656" s="11" t="s">
        <v>72</v>
      </c>
      <c r="R1656" s="11" t="s">
        <v>762</v>
      </c>
      <c r="S1656" s="20">
        <v>20</v>
      </c>
      <c r="T1656" s="11" t="s">
        <v>28</v>
      </c>
      <c r="U1656" s="11" t="s">
        <v>279</v>
      </c>
      <c r="V1656" s="11" t="s">
        <v>280</v>
      </c>
      <c r="W1656" s="11" t="s">
        <v>23</v>
      </c>
      <c r="X1656" s="11" t="s">
        <v>24</v>
      </c>
      <c r="Y1656">
        <v>535</v>
      </c>
      <c r="Z1656" t="e">
        <f t="shared" si="54"/>
        <v>#REF!</v>
      </c>
    </row>
    <row r="1657" spans="1:26" x14ac:dyDescent="0.35">
      <c r="A1657" s="24" t="str">
        <f>+IF(B1657&lt;&gt;'Terminal Handling Charge'!$B$3,"",IF(COUNTIF(B:B,B1657)&gt;0,COUNTIF(B$3:B1657,B1657),""))</f>
        <v/>
      </c>
      <c r="B1657" s="24" t="str">
        <f t="shared" si="53"/>
        <v>Terminal Handling Charge - DestinationUnited States</v>
      </c>
      <c r="C1657" s="24" t="s">
        <v>72</v>
      </c>
      <c r="D1657" s="24" t="s">
        <v>747</v>
      </c>
      <c r="E1657" s="1" t="s">
        <v>105</v>
      </c>
      <c r="F1657" s="12" t="s">
        <v>758</v>
      </c>
      <c r="G1657" s="13">
        <v>44866</v>
      </c>
      <c r="H1657" s="11" t="s">
        <v>187</v>
      </c>
      <c r="I1657" s="11" t="s">
        <v>278</v>
      </c>
      <c r="J1657" s="11" t="s">
        <v>278</v>
      </c>
      <c r="K1657" s="11" t="s">
        <v>19</v>
      </c>
      <c r="L1657" s="11" t="s">
        <v>19</v>
      </c>
      <c r="M1657" s="11" t="s">
        <v>19</v>
      </c>
      <c r="N1657" s="11" t="s">
        <v>19</v>
      </c>
      <c r="O1657" s="11" t="s">
        <v>384</v>
      </c>
      <c r="P1657" s="11" t="s">
        <v>385</v>
      </c>
      <c r="Q1657" s="11" t="s">
        <v>72</v>
      </c>
      <c r="R1657" s="11" t="s">
        <v>762</v>
      </c>
      <c r="S1657" s="20">
        <v>20</v>
      </c>
      <c r="T1657" s="11" t="s">
        <v>28</v>
      </c>
      <c r="U1657" s="11" t="s">
        <v>366</v>
      </c>
      <c r="V1657" s="11" t="s">
        <v>367</v>
      </c>
      <c r="W1657" s="11" t="s">
        <v>23</v>
      </c>
      <c r="X1657" s="11" t="s">
        <v>24</v>
      </c>
      <c r="Y1657">
        <v>535</v>
      </c>
      <c r="Z1657" t="e">
        <f t="shared" si="54"/>
        <v>#REF!</v>
      </c>
    </row>
    <row r="1658" spans="1:26" x14ac:dyDescent="0.35">
      <c r="A1658" s="24" t="str">
        <f>+IF(B1658&lt;&gt;'Terminal Handling Charge'!$B$3,"",IF(COUNTIF(B:B,B1658)&gt;0,COUNTIF(B$3:B1658,B1658),""))</f>
        <v/>
      </c>
      <c r="B1658" s="24" t="str">
        <f t="shared" si="53"/>
        <v>Terminal Handling Charge - DestinationUnited States</v>
      </c>
      <c r="C1658" s="24" t="s">
        <v>72</v>
      </c>
      <c r="D1658" s="24" t="s">
        <v>747</v>
      </c>
      <c r="E1658" s="1" t="s">
        <v>105</v>
      </c>
      <c r="F1658" s="12" t="s">
        <v>758</v>
      </c>
      <c r="G1658" s="13">
        <v>44866</v>
      </c>
      <c r="H1658" s="11" t="s">
        <v>187</v>
      </c>
      <c r="I1658" s="11" t="s">
        <v>278</v>
      </c>
      <c r="J1658" s="11" t="s">
        <v>278</v>
      </c>
      <c r="K1658" s="11" t="s">
        <v>19</v>
      </c>
      <c r="L1658" s="11" t="s">
        <v>19</v>
      </c>
      <c r="M1658" s="11" t="s">
        <v>19</v>
      </c>
      <c r="N1658" s="11" t="s">
        <v>19</v>
      </c>
      <c r="O1658" s="11" t="s">
        <v>384</v>
      </c>
      <c r="P1658" s="11" t="s">
        <v>385</v>
      </c>
      <c r="Q1658" s="11" t="s">
        <v>72</v>
      </c>
      <c r="R1658" s="11" t="s">
        <v>762</v>
      </c>
      <c r="S1658" s="20">
        <v>20</v>
      </c>
      <c r="T1658" s="11" t="s">
        <v>28</v>
      </c>
      <c r="U1658" s="11" t="s">
        <v>300</v>
      </c>
      <c r="V1658" s="11" t="s">
        <v>301</v>
      </c>
      <c r="W1658" s="11" t="s">
        <v>23</v>
      </c>
      <c r="X1658" s="11" t="s">
        <v>24</v>
      </c>
      <c r="Y1658">
        <v>535</v>
      </c>
      <c r="Z1658" t="e">
        <f t="shared" si="54"/>
        <v>#REF!</v>
      </c>
    </row>
    <row r="1659" spans="1:26" x14ac:dyDescent="0.35">
      <c r="A1659" s="24" t="str">
        <f>+IF(B1659&lt;&gt;'Terminal Handling Charge'!$B$3,"",IF(COUNTIF(B:B,B1659)&gt;0,COUNTIF(B$3:B1659,B1659),""))</f>
        <v/>
      </c>
      <c r="B1659" s="24" t="str">
        <f t="shared" si="53"/>
        <v>Terminal Handling Charge - DestinationUnited States</v>
      </c>
      <c r="C1659" s="24" t="s">
        <v>72</v>
      </c>
      <c r="D1659" s="24" t="s">
        <v>747</v>
      </c>
      <c r="E1659" s="1" t="s">
        <v>105</v>
      </c>
      <c r="F1659" s="12" t="s">
        <v>758</v>
      </c>
      <c r="G1659" s="13">
        <v>44866</v>
      </c>
      <c r="H1659" s="11" t="s">
        <v>187</v>
      </c>
      <c r="I1659" s="11" t="s">
        <v>278</v>
      </c>
      <c r="J1659" s="11" t="s">
        <v>278</v>
      </c>
      <c r="K1659" s="11" t="s">
        <v>19</v>
      </c>
      <c r="L1659" s="11" t="s">
        <v>19</v>
      </c>
      <c r="M1659" s="11" t="s">
        <v>19</v>
      </c>
      <c r="N1659" s="11" t="s">
        <v>19</v>
      </c>
      <c r="O1659" s="11" t="s">
        <v>384</v>
      </c>
      <c r="P1659" s="11" t="s">
        <v>385</v>
      </c>
      <c r="Q1659" s="11" t="s">
        <v>72</v>
      </c>
      <c r="R1659" s="11" t="s">
        <v>762</v>
      </c>
      <c r="S1659" s="20">
        <v>20</v>
      </c>
      <c r="T1659" s="11" t="s">
        <v>28</v>
      </c>
      <c r="U1659" s="11" t="s">
        <v>429</v>
      </c>
      <c r="V1659" s="11" t="s">
        <v>430</v>
      </c>
      <c r="W1659" s="11" t="s">
        <v>23</v>
      </c>
      <c r="X1659" s="11" t="s">
        <v>24</v>
      </c>
      <c r="Y1659">
        <v>535</v>
      </c>
      <c r="Z1659" t="e">
        <f t="shared" si="54"/>
        <v>#REF!</v>
      </c>
    </row>
    <row r="1660" spans="1:26" x14ac:dyDescent="0.35">
      <c r="A1660" s="24" t="str">
        <f>+IF(B1660&lt;&gt;'Terminal Handling Charge'!$B$3,"",IF(COUNTIF(B:B,B1660)&gt;0,COUNTIF(B$3:B1660,B1660),""))</f>
        <v/>
      </c>
      <c r="B1660" s="24" t="str">
        <f t="shared" si="53"/>
        <v>Terminal Handling Charge - DestinationUnited States</v>
      </c>
      <c r="C1660" s="24" t="s">
        <v>72</v>
      </c>
      <c r="D1660" s="24" t="s">
        <v>747</v>
      </c>
      <c r="E1660" s="1" t="s">
        <v>105</v>
      </c>
      <c r="F1660" s="12" t="s">
        <v>758</v>
      </c>
      <c r="G1660" s="13">
        <v>44866</v>
      </c>
      <c r="H1660" s="11" t="s">
        <v>187</v>
      </c>
      <c r="I1660" s="11" t="s">
        <v>278</v>
      </c>
      <c r="J1660" s="11" t="s">
        <v>278</v>
      </c>
      <c r="K1660" s="11" t="s">
        <v>19</v>
      </c>
      <c r="L1660" s="11" t="s">
        <v>19</v>
      </c>
      <c r="M1660" s="11" t="s">
        <v>19</v>
      </c>
      <c r="N1660" s="11" t="s">
        <v>19</v>
      </c>
      <c r="O1660" s="11" t="s">
        <v>384</v>
      </c>
      <c r="P1660" s="11" t="s">
        <v>385</v>
      </c>
      <c r="Q1660" s="11" t="s">
        <v>72</v>
      </c>
      <c r="R1660" s="11" t="s">
        <v>762</v>
      </c>
      <c r="S1660" s="20">
        <v>20</v>
      </c>
      <c r="T1660" s="11" t="s">
        <v>28</v>
      </c>
      <c r="U1660" s="11" t="s">
        <v>306</v>
      </c>
      <c r="V1660" s="11" t="s">
        <v>307</v>
      </c>
      <c r="W1660" s="11" t="s">
        <v>23</v>
      </c>
      <c r="X1660" s="11" t="s">
        <v>24</v>
      </c>
      <c r="Y1660">
        <v>535</v>
      </c>
      <c r="Z1660" t="e">
        <f t="shared" si="54"/>
        <v>#REF!</v>
      </c>
    </row>
    <row r="1661" spans="1:26" x14ac:dyDescent="0.35">
      <c r="A1661" s="24" t="str">
        <f>+IF(B1661&lt;&gt;'Terminal Handling Charge'!$B$3,"",IF(COUNTIF(B:B,B1661)&gt;0,COUNTIF(B$3:B1661,B1661),""))</f>
        <v/>
      </c>
      <c r="B1661" s="24" t="str">
        <f t="shared" si="53"/>
        <v>Terminal Handling Charge - DestinationUnited States</v>
      </c>
      <c r="C1661" s="24" t="s">
        <v>72</v>
      </c>
      <c r="D1661" s="24" t="s">
        <v>747</v>
      </c>
      <c r="E1661" s="1" t="s">
        <v>105</v>
      </c>
      <c r="F1661" s="12" t="s">
        <v>758</v>
      </c>
      <c r="G1661" s="13">
        <v>44866</v>
      </c>
      <c r="H1661" s="11" t="s">
        <v>187</v>
      </c>
      <c r="I1661" s="11" t="s">
        <v>278</v>
      </c>
      <c r="J1661" s="11" t="s">
        <v>278</v>
      </c>
      <c r="K1661" s="11" t="s">
        <v>19</v>
      </c>
      <c r="L1661" s="11" t="s">
        <v>19</v>
      </c>
      <c r="M1661" s="11" t="s">
        <v>19</v>
      </c>
      <c r="N1661" s="11" t="s">
        <v>19</v>
      </c>
      <c r="O1661" s="11" t="s">
        <v>384</v>
      </c>
      <c r="P1661" s="11" t="s">
        <v>385</v>
      </c>
      <c r="Q1661" s="11" t="s">
        <v>72</v>
      </c>
      <c r="R1661" s="11" t="s">
        <v>38</v>
      </c>
      <c r="S1661" s="20">
        <v>40</v>
      </c>
      <c r="T1661" s="11" t="s">
        <v>28</v>
      </c>
      <c r="U1661" s="11" t="s">
        <v>22</v>
      </c>
      <c r="V1661" s="11" t="s">
        <v>22</v>
      </c>
      <c r="W1661" s="11" t="s">
        <v>23</v>
      </c>
      <c r="X1661" s="11" t="s">
        <v>24</v>
      </c>
      <c r="Y1661">
        <v>705</v>
      </c>
      <c r="Z1661" t="e">
        <f t="shared" si="54"/>
        <v>#REF!</v>
      </c>
    </row>
    <row r="1662" spans="1:26" x14ac:dyDescent="0.35">
      <c r="A1662" s="24" t="str">
        <f>+IF(B1662&lt;&gt;'Terminal Handling Charge'!$B$3,"",IF(COUNTIF(B:B,B1662)&gt;0,COUNTIF(B$3:B1662,B1662),""))</f>
        <v/>
      </c>
      <c r="B1662" s="24" t="str">
        <f t="shared" si="53"/>
        <v>Terminal Handling Charge - DestinationUnited States</v>
      </c>
      <c r="C1662" s="24" t="s">
        <v>72</v>
      </c>
      <c r="D1662" s="24" t="s">
        <v>747</v>
      </c>
      <c r="E1662" s="1" t="s">
        <v>105</v>
      </c>
      <c r="F1662" s="12" t="s">
        <v>758</v>
      </c>
      <c r="G1662" s="13">
        <v>44866</v>
      </c>
      <c r="H1662" s="11" t="s">
        <v>187</v>
      </c>
      <c r="I1662" s="11" t="s">
        <v>278</v>
      </c>
      <c r="J1662" s="11" t="s">
        <v>278</v>
      </c>
      <c r="K1662" s="11" t="s">
        <v>19</v>
      </c>
      <c r="L1662" s="11" t="s">
        <v>19</v>
      </c>
      <c r="M1662" s="11" t="s">
        <v>19</v>
      </c>
      <c r="N1662" s="11" t="s">
        <v>19</v>
      </c>
      <c r="O1662" s="11" t="s">
        <v>294</v>
      </c>
      <c r="P1662" s="11" t="s">
        <v>295</v>
      </c>
      <c r="Q1662" s="11" t="s">
        <v>72</v>
      </c>
      <c r="R1662" s="11" t="s">
        <v>20</v>
      </c>
      <c r="S1662" s="20">
        <v>40</v>
      </c>
      <c r="T1662" s="11" t="s">
        <v>21</v>
      </c>
      <c r="U1662" s="11" t="s">
        <v>22</v>
      </c>
      <c r="V1662" s="11" t="s">
        <v>22</v>
      </c>
      <c r="W1662" s="11" t="s">
        <v>23</v>
      </c>
      <c r="X1662" s="11" t="s">
        <v>24</v>
      </c>
      <c r="Y1662">
        <v>675</v>
      </c>
      <c r="Z1662" t="e">
        <f t="shared" si="54"/>
        <v>#REF!</v>
      </c>
    </row>
    <row r="1663" spans="1:26" x14ac:dyDescent="0.35">
      <c r="A1663" s="24" t="str">
        <f>+IF(B1663&lt;&gt;'Terminal Handling Charge'!$B$3,"",IF(COUNTIF(B:B,B1663)&gt;0,COUNTIF(B$3:B1663,B1663),""))</f>
        <v/>
      </c>
      <c r="B1663" s="24" t="str">
        <f t="shared" si="53"/>
        <v>Terminal Handling Charge - DestinationUnited States</v>
      </c>
      <c r="C1663" s="24" t="s">
        <v>72</v>
      </c>
      <c r="D1663" s="24" t="s">
        <v>747</v>
      </c>
      <c r="E1663" s="1" t="s">
        <v>105</v>
      </c>
      <c r="F1663" s="12" t="s">
        <v>758</v>
      </c>
      <c r="G1663" s="13">
        <v>44866</v>
      </c>
      <c r="H1663" s="11" t="s">
        <v>187</v>
      </c>
      <c r="I1663" s="11" t="s">
        <v>278</v>
      </c>
      <c r="J1663" s="11" t="s">
        <v>278</v>
      </c>
      <c r="K1663" s="11" t="s">
        <v>19</v>
      </c>
      <c r="L1663" s="11" t="s">
        <v>19</v>
      </c>
      <c r="M1663" s="11" t="s">
        <v>19</v>
      </c>
      <c r="N1663" s="11" t="s">
        <v>19</v>
      </c>
      <c r="O1663" s="11" t="s">
        <v>294</v>
      </c>
      <c r="P1663" s="11" t="s">
        <v>295</v>
      </c>
      <c r="Q1663" s="11" t="s">
        <v>72</v>
      </c>
      <c r="R1663" s="11" t="s">
        <v>65</v>
      </c>
      <c r="S1663" s="20">
        <v>45</v>
      </c>
      <c r="T1663" s="11" t="s">
        <v>21</v>
      </c>
      <c r="U1663" s="11" t="s">
        <v>22</v>
      </c>
      <c r="V1663" s="11" t="s">
        <v>22</v>
      </c>
      <c r="W1663" s="11" t="s">
        <v>23</v>
      </c>
      <c r="X1663" s="11" t="s">
        <v>24</v>
      </c>
      <c r="Y1663">
        <v>675</v>
      </c>
      <c r="Z1663" t="e">
        <f t="shared" si="54"/>
        <v>#REF!</v>
      </c>
    </row>
    <row r="1664" spans="1:26" x14ac:dyDescent="0.35">
      <c r="A1664" s="24" t="str">
        <f>+IF(B1664&lt;&gt;'Terminal Handling Charge'!$B$3,"",IF(COUNTIF(B:B,B1664)&gt;0,COUNTIF(B$3:B1664,B1664),""))</f>
        <v/>
      </c>
      <c r="B1664" s="24" t="str">
        <f t="shared" si="53"/>
        <v>Terminal Handling Charge - DestinationUnited States</v>
      </c>
      <c r="C1664" s="24" t="s">
        <v>72</v>
      </c>
      <c r="D1664" s="24" t="s">
        <v>747</v>
      </c>
      <c r="E1664" s="1" t="s">
        <v>105</v>
      </c>
      <c r="F1664" s="12" t="s">
        <v>758</v>
      </c>
      <c r="G1664" s="13">
        <v>44866</v>
      </c>
      <c r="H1664" s="11" t="s">
        <v>187</v>
      </c>
      <c r="I1664" s="11" t="s">
        <v>278</v>
      </c>
      <c r="J1664" s="11" t="s">
        <v>278</v>
      </c>
      <c r="K1664" s="11" t="s">
        <v>19</v>
      </c>
      <c r="L1664" s="11" t="s">
        <v>19</v>
      </c>
      <c r="M1664" s="11" t="s">
        <v>19</v>
      </c>
      <c r="N1664" s="11" t="s">
        <v>19</v>
      </c>
      <c r="O1664" s="11" t="s">
        <v>294</v>
      </c>
      <c r="P1664" s="11" t="s">
        <v>295</v>
      </c>
      <c r="Q1664" s="11" t="s">
        <v>72</v>
      </c>
      <c r="R1664" s="11" t="s">
        <v>762</v>
      </c>
      <c r="S1664" s="20">
        <v>20</v>
      </c>
      <c r="T1664" s="11" t="s">
        <v>28</v>
      </c>
      <c r="U1664" s="11" t="s">
        <v>328</v>
      </c>
      <c r="V1664" s="11" t="s">
        <v>329</v>
      </c>
      <c r="W1664" s="11" t="s">
        <v>23</v>
      </c>
      <c r="X1664" s="11" t="s">
        <v>24</v>
      </c>
      <c r="Y1664">
        <v>535</v>
      </c>
      <c r="Z1664" t="e">
        <f t="shared" si="54"/>
        <v>#REF!</v>
      </c>
    </row>
    <row r="1665" spans="1:26" x14ac:dyDescent="0.35">
      <c r="A1665" s="24" t="str">
        <f>+IF(B1665&lt;&gt;'Terminal Handling Charge'!$B$3,"",IF(COUNTIF(B:B,B1665)&gt;0,COUNTIF(B$3:B1665,B1665),""))</f>
        <v/>
      </c>
      <c r="B1665" s="24" t="str">
        <f t="shared" si="53"/>
        <v>Terminal Handling Charge - DestinationUnited States</v>
      </c>
      <c r="C1665" s="24" t="s">
        <v>72</v>
      </c>
      <c r="D1665" s="24" t="s">
        <v>747</v>
      </c>
      <c r="E1665" s="1" t="s">
        <v>105</v>
      </c>
      <c r="F1665" s="12" t="s">
        <v>758</v>
      </c>
      <c r="G1665" s="13">
        <v>44866</v>
      </c>
      <c r="H1665" s="11" t="s">
        <v>187</v>
      </c>
      <c r="I1665" s="11" t="s">
        <v>278</v>
      </c>
      <c r="J1665" s="11" t="s">
        <v>278</v>
      </c>
      <c r="K1665" s="11" t="s">
        <v>19</v>
      </c>
      <c r="L1665" s="11" t="s">
        <v>19</v>
      </c>
      <c r="M1665" s="11" t="s">
        <v>19</v>
      </c>
      <c r="N1665" s="11" t="s">
        <v>19</v>
      </c>
      <c r="O1665" s="11" t="s">
        <v>294</v>
      </c>
      <c r="P1665" s="11" t="s">
        <v>295</v>
      </c>
      <c r="Q1665" s="11" t="s">
        <v>72</v>
      </c>
      <c r="R1665" s="11" t="s">
        <v>762</v>
      </c>
      <c r="S1665" s="20">
        <v>20</v>
      </c>
      <c r="T1665" s="11" t="s">
        <v>28</v>
      </c>
      <c r="U1665" s="11" t="s">
        <v>308</v>
      </c>
      <c r="V1665" s="11" t="s">
        <v>309</v>
      </c>
      <c r="W1665" s="11" t="s">
        <v>23</v>
      </c>
      <c r="X1665" s="11" t="s">
        <v>24</v>
      </c>
      <c r="Y1665">
        <v>535</v>
      </c>
      <c r="Z1665" t="e">
        <f t="shared" si="54"/>
        <v>#REF!</v>
      </c>
    </row>
    <row r="1666" spans="1:26" x14ac:dyDescent="0.35">
      <c r="A1666" s="24" t="str">
        <f>+IF(B1666&lt;&gt;'Terminal Handling Charge'!$B$3,"",IF(COUNTIF(B:B,B1666)&gt;0,COUNTIF(B$3:B1666,B1666),""))</f>
        <v/>
      </c>
      <c r="B1666" s="24" t="str">
        <f t="shared" si="53"/>
        <v>Terminal Handling Charge - DestinationUnited States</v>
      </c>
      <c r="C1666" s="24" t="s">
        <v>72</v>
      </c>
      <c r="D1666" s="24" t="s">
        <v>747</v>
      </c>
      <c r="E1666" s="1" t="s">
        <v>105</v>
      </c>
      <c r="F1666" s="12" t="s">
        <v>758</v>
      </c>
      <c r="G1666" s="13">
        <v>44866</v>
      </c>
      <c r="H1666" s="11" t="s">
        <v>187</v>
      </c>
      <c r="I1666" s="11" t="s">
        <v>278</v>
      </c>
      <c r="J1666" s="11" t="s">
        <v>278</v>
      </c>
      <c r="K1666" s="11" t="s">
        <v>19</v>
      </c>
      <c r="L1666" s="11" t="s">
        <v>19</v>
      </c>
      <c r="M1666" s="11" t="s">
        <v>19</v>
      </c>
      <c r="N1666" s="11" t="s">
        <v>19</v>
      </c>
      <c r="O1666" s="11" t="s">
        <v>294</v>
      </c>
      <c r="P1666" s="11" t="s">
        <v>295</v>
      </c>
      <c r="Q1666" s="11" t="s">
        <v>72</v>
      </c>
      <c r="R1666" s="11" t="s">
        <v>762</v>
      </c>
      <c r="S1666" s="20">
        <v>20</v>
      </c>
      <c r="T1666" s="11" t="s">
        <v>28</v>
      </c>
      <c r="U1666" s="11" t="s">
        <v>279</v>
      </c>
      <c r="V1666" s="11" t="s">
        <v>280</v>
      </c>
      <c r="W1666" s="11" t="s">
        <v>23</v>
      </c>
      <c r="X1666" s="11" t="s">
        <v>24</v>
      </c>
      <c r="Y1666">
        <v>535</v>
      </c>
      <c r="Z1666" t="e">
        <f t="shared" si="54"/>
        <v>#REF!</v>
      </c>
    </row>
    <row r="1667" spans="1:26" x14ac:dyDescent="0.35">
      <c r="A1667" s="24" t="str">
        <f>+IF(B1667&lt;&gt;'Terminal Handling Charge'!$B$3,"",IF(COUNTIF(B:B,B1667)&gt;0,COUNTIF(B$3:B1667,B1667),""))</f>
        <v/>
      </c>
      <c r="B1667" s="24" t="str">
        <f t="shared" si="53"/>
        <v>Terminal Handling Charge - DestinationUnited States</v>
      </c>
      <c r="C1667" s="24" t="s">
        <v>72</v>
      </c>
      <c r="D1667" s="24" t="s">
        <v>747</v>
      </c>
      <c r="E1667" s="1" t="s">
        <v>105</v>
      </c>
      <c r="F1667" s="12" t="s">
        <v>758</v>
      </c>
      <c r="G1667" s="13">
        <v>44866</v>
      </c>
      <c r="H1667" s="11" t="s">
        <v>187</v>
      </c>
      <c r="I1667" s="11" t="s">
        <v>278</v>
      </c>
      <c r="J1667" s="11" t="s">
        <v>278</v>
      </c>
      <c r="K1667" s="11" t="s">
        <v>19</v>
      </c>
      <c r="L1667" s="11" t="s">
        <v>19</v>
      </c>
      <c r="M1667" s="11" t="s">
        <v>19</v>
      </c>
      <c r="N1667" s="11" t="s">
        <v>19</v>
      </c>
      <c r="O1667" s="11" t="s">
        <v>294</v>
      </c>
      <c r="P1667" s="11" t="s">
        <v>295</v>
      </c>
      <c r="Q1667" s="11" t="s">
        <v>72</v>
      </c>
      <c r="R1667" s="11" t="s">
        <v>762</v>
      </c>
      <c r="S1667" s="20">
        <v>20</v>
      </c>
      <c r="T1667" s="11" t="s">
        <v>28</v>
      </c>
      <c r="U1667" s="11" t="s">
        <v>306</v>
      </c>
      <c r="V1667" s="11" t="s">
        <v>307</v>
      </c>
      <c r="W1667" s="11" t="s">
        <v>23</v>
      </c>
      <c r="X1667" s="11" t="s">
        <v>24</v>
      </c>
      <c r="Y1667">
        <v>535</v>
      </c>
      <c r="Z1667" t="e">
        <f t="shared" si="54"/>
        <v>#REF!</v>
      </c>
    </row>
    <row r="1668" spans="1:26" x14ac:dyDescent="0.35">
      <c r="A1668" s="24" t="str">
        <f>+IF(B1668&lt;&gt;'Terminal Handling Charge'!$B$3,"",IF(COUNTIF(B:B,B1668)&gt;0,COUNTIF(B$3:B1668,B1668),""))</f>
        <v/>
      </c>
      <c r="B1668" s="24" t="str">
        <f t="shared" si="53"/>
        <v>Terminal Handling Charge - DestinationUnited States</v>
      </c>
      <c r="C1668" s="24" t="s">
        <v>72</v>
      </c>
      <c r="D1668" s="24" t="s">
        <v>747</v>
      </c>
      <c r="E1668" s="1" t="s">
        <v>105</v>
      </c>
      <c r="F1668" s="12" t="s">
        <v>758</v>
      </c>
      <c r="G1668" s="13">
        <v>44866</v>
      </c>
      <c r="H1668" s="11" t="s">
        <v>187</v>
      </c>
      <c r="I1668" s="11" t="s">
        <v>278</v>
      </c>
      <c r="J1668" s="11" t="s">
        <v>278</v>
      </c>
      <c r="K1668" s="11" t="s">
        <v>19</v>
      </c>
      <c r="L1668" s="11" t="s">
        <v>19</v>
      </c>
      <c r="M1668" s="11" t="s">
        <v>19</v>
      </c>
      <c r="N1668" s="11" t="s">
        <v>19</v>
      </c>
      <c r="O1668" s="11" t="s">
        <v>294</v>
      </c>
      <c r="P1668" s="11" t="s">
        <v>295</v>
      </c>
      <c r="Q1668" s="11" t="s">
        <v>72</v>
      </c>
      <c r="R1668" s="11" t="s">
        <v>762</v>
      </c>
      <c r="S1668" s="20">
        <v>20</v>
      </c>
      <c r="T1668" s="11" t="s">
        <v>28</v>
      </c>
      <c r="U1668" s="11" t="s">
        <v>378</v>
      </c>
      <c r="V1668" s="11" t="s">
        <v>379</v>
      </c>
      <c r="W1668" s="11" t="s">
        <v>23</v>
      </c>
      <c r="X1668" s="11" t="s">
        <v>24</v>
      </c>
      <c r="Y1668">
        <v>535</v>
      </c>
      <c r="Z1668" t="e">
        <f t="shared" si="54"/>
        <v>#REF!</v>
      </c>
    </row>
    <row r="1669" spans="1:26" x14ac:dyDescent="0.35">
      <c r="A1669" s="24" t="str">
        <f>+IF(B1669&lt;&gt;'Terminal Handling Charge'!$B$3,"",IF(COUNTIF(B:B,B1669)&gt;0,COUNTIF(B$3:B1669,B1669),""))</f>
        <v/>
      </c>
      <c r="B1669" s="24" t="str">
        <f t="shared" si="53"/>
        <v>Terminal Handling Charge - DestinationUnited States</v>
      </c>
      <c r="C1669" s="24" t="s">
        <v>72</v>
      </c>
      <c r="D1669" s="24" t="s">
        <v>747</v>
      </c>
      <c r="E1669" s="1" t="s">
        <v>105</v>
      </c>
      <c r="F1669" s="12" t="s">
        <v>758</v>
      </c>
      <c r="G1669" s="13">
        <v>44866</v>
      </c>
      <c r="H1669" s="11" t="s">
        <v>187</v>
      </c>
      <c r="I1669" s="11" t="s">
        <v>278</v>
      </c>
      <c r="J1669" s="11" t="s">
        <v>278</v>
      </c>
      <c r="K1669" s="11" t="s">
        <v>19</v>
      </c>
      <c r="L1669" s="11" t="s">
        <v>19</v>
      </c>
      <c r="M1669" s="11" t="s">
        <v>19</v>
      </c>
      <c r="N1669" s="11" t="s">
        <v>19</v>
      </c>
      <c r="O1669" s="11" t="s">
        <v>294</v>
      </c>
      <c r="P1669" s="11" t="s">
        <v>295</v>
      </c>
      <c r="Q1669" s="11" t="s">
        <v>72</v>
      </c>
      <c r="R1669" s="11" t="s">
        <v>762</v>
      </c>
      <c r="S1669" s="20">
        <v>20</v>
      </c>
      <c r="T1669" s="11" t="s">
        <v>28</v>
      </c>
      <c r="U1669" s="11" t="s">
        <v>394</v>
      </c>
      <c r="V1669" s="11" t="s">
        <v>395</v>
      </c>
      <c r="W1669" s="11" t="s">
        <v>23</v>
      </c>
      <c r="X1669" s="11" t="s">
        <v>24</v>
      </c>
      <c r="Y1669">
        <v>535</v>
      </c>
      <c r="Z1669" t="e">
        <f t="shared" si="54"/>
        <v>#REF!</v>
      </c>
    </row>
    <row r="1670" spans="1:26" x14ac:dyDescent="0.35">
      <c r="A1670" s="24" t="str">
        <f>+IF(B1670&lt;&gt;'Terminal Handling Charge'!$B$3,"",IF(COUNTIF(B:B,B1670)&gt;0,COUNTIF(B$3:B1670,B1670),""))</f>
        <v/>
      </c>
      <c r="B1670" s="24" t="str">
        <f t="shared" si="53"/>
        <v>Terminal Handling Charge - DestinationUnited States</v>
      </c>
      <c r="C1670" s="24" t="s">
        <v>72</v>
      </c>
      <c r="D1670" s="24" t="s">
        <v>747</v>
      </c>
      <c r="E1670" s="1" t="s">
        <v>105</v>
      </c>
      <c r="F1670" s="12" t="s">
        <v>758</v>
      </c>
      <c r="G1670" s="13">
        <v>44866</v>
      </c>
      <c r="H1670" s="11" t="s">
        <v>187</v>
      </c>
      <c r="I1670" s="11" t="s">
        <v>278</v>
      </c>
      <c r="J1670" s="11" t="s">
        <v>278</v>
      </c>
      <c r="K1670" s="11" t="s">
        <v>19</v>
      </c>
      <c r="L1670" s="11" t="s">
        <v>19</v>
      </c>
      <c r="M1670" s="11" t="s">
        <v>19</v>
      </c>
      <c r="N1670" s="11" t="s">
        <v>19</v>
      </c>
      <c r="O1670" s="11" t="s">
        <v>294</v>
      </c>
      <c r="P1670" s="11" t="s">
        <v>295</v>
      </c>
      <c r="Q1670" s="11" t="s">
        <v>72</v>
      </c>
      <c r="R1670" s="11" t="s">
        <v>762</v>
      </c>
      <c r="S1670" s="20">
        <v>20</v>
      </c>
      <c r="T1670" s="11" t="s">
        <v>28</v>
      </c>
      <c r="U1670" s="11" t="s">
        <v>366</v>
      </c>
      <c r="V1670" s="11" t="s">
        <v>367</v>
      </c>
      <c r="W1670" s="11" t="s">
        <v>23</v>
      </c>
      <c r="X1670" s="11" t="s">
        <v>24</v>
      </c>
      <c r="Y1670">
        <v>535</v>
      </c>
      <c r="Z1670" t="e">
        <f t="shared" si="54"/>
        <v>#REF!</v>
      </c>
    </row>
    <row r="1671" spans="1:26" x14ac:dyDescent="0.35">
      <c r="A1671" s="24" t="str">
        <f>+IF(B1671&lt;&gt;'Terminal Handling Charge'!$B$3,"",IF(COUNTIF(B:B,B1671)&gt;0,COUNTIF(B$3:B1671,B1671),""))</f>
        <v/>
      </c>
      <c r="B1671" s="24" t="str">
        <f t="shared" si="53"/>
        <v>Terminal Handling Charge - DestinationUnited States</v>
      </c>
      <c r="C1671" s="24" t="s">
        <v>72</v>
      </c>
      <c r="D1671" s="24" t="s">
        <v>747</v>
      </c>
      <c r="E1671" s="1" t="s">
        <v>105</v>
      </c>
      <c r="F1671" s="12" t="s">
        <v>758</v>
      </c>
      <c r="G1671" s="13">
        <v>44866</v>
      </c>
      <c r="H1671" s="11" t="s">
        <v>187</v>
      </c>
      <c r="I1671" s="11" t="s">
        <v>278</v>
      </c>
      <c r="J1671" s="11" t="s">
        <v>278</v>
      </c>
      <c r="K1671" s="11" t="s">
        <v>19</v>
      </c>
      <c r="L1671" s="11" t="s">
        <v>19</v>
      </c>
      <c r="M1671" s="11" t="s">
        <v>19</v>
      </c>
      <c r="N1671" s="11" t="s">
        <v>19</v>
      </c>
      <c r="O1671" s="11" t="s">
        <v>294</v>
      </c>
      <c r="P1671" s="11" t="s">
        <v>295</v>
      </c>
      <c r="Q1671" s="11" t="s">
        <v>72</v>
      </c>
      <c r="R1671" s="11" t="s">
        <v>762</v>
      </c>
      <c r="S1671" s="20">
        <v>20</v>
      </c>
      <c r="T1671" s="11" t="s">
        <v>28</v>
      </c>
      <c r="U1671" s="11" t="s">
        <v>300</v>
      </c>
      <c r="V1671" s="11" t="s">
        <v>301</v>
      </c>
      <c r="W1671" s="11" t="s">
        <v>23</v>
      </c>
      <c r="X1671" s="11" t="s">
        <v>24</v>
      </c>
      <c r="Y1671">
        <v>535</v>
      </c>
      <c r="Z1671" t="e">
        <f t="shared" si="54"/>
        <v>#REF!</v>
      </c>
    </row>
    <row r="1672" spans="1:26" x14ac:dyDescent="0.35">
      <c r="A1672" s="24" t="str">
        <f>+IF(B1672&lt;&gt;'Terminal Handling Charge'!$B$3,"",IF(COUNTIF(B:B,B1672)&gt;0,COUNTIF(B$3:B1672,B1672),""))</f>
        <v/>
      </c>
      <c r="B1672" s="24" t="str">
        <f t="shared" si="53"/>
        <v>Terminal Handling Charge - DestinationUnited States</v>
      </c>
      <c r="C1672" s="24" t="s">
        <v>72</v>
      </c>
      <c r="D1672" s="24" t="s">
        <v>747</v>
      </c>
      <c r="E1672" s="1" t="s">
        <v>105</v>
      </c>
      <c r="F1672" s="12" t="s">
        <v>758</v>
      </c>
      <c r="G1672" s="13">
        <v>44866</v>
      </c>
      <c r="H1672" s="11" t="s">
        <v>187</v>
      </c>
      <c r="I1672" s="11" t="s">
        <v>278</v>
      </c>
      <c r="J1672" s="11" t="s">
        <v>278</v>
      </c>
      <c r="K1672" s="11" t="s">
        <v>19</v>
      </c>
      <c r="L1672" s="11" t="s">
        <v>19</v>
      </c>
      <c r="M1672" s="11" t="s">
        <v>19</v>
      </c>
      <c r="N1672" s="11" t="s">
        <v>19</v>
      </c>
      <c r="O1672" s="11" t="s">
        <v>294</v>
      </c>
      <c r="P1672" s="11" t="s">
        <v>295</v>
      </c>
      <c r="Q1672" s="11" t="s">
        <v>72</v>
      </c>
      <c r="R1672" s="11" t="s">
        <v>762</v>
      </c>
      <c r="S1672" s="20">
        <v>20</v>
      </c>
      <c r="T1672" s="11" t="s">
        <v>28</v>
      </c>
      <c r="U1672" s="11" t="s">
        <v>429</v>
      </c>
      <c r="V1672" s="11" t="s">
        <v>430</v>
      </c>
      <c r="W1672" s="11" t="s">
        <v>23</v>
      </c>
      <c r="X1672" s="11" t="s">
        <v>24</v>
      </c>
      <c r="Y1672">
        <v>535</v>
      </c>
      <c r="Z1672" t="e">
        <f t="shared" si="54"/>
        <v>#REF!</v>
      </c>
    </row>
    <row r="1673" spans="1:26" x14ac:dyDescent="0.35">
      <c r="A1673" s="24" t="str">
        <f>+IF(B1673&lt;&gt;'Terminal Handling Charge'!$B$3,"",IF(COUNTIF(B:B,B1673)&gt;0,COUNTIF(B$3:B1673,B1673),""))</f>
        <v/>
      </c>
      <c r="B1673" s="24" t="str">
        <f t="shared" ref="B1673:B1736" si="55">D1673&amp;C1673</f>
        <v>Terminal Handling Charge - DestinationUnited States</v>
      </c>
      <c r="C1673" s="24" t="s">
        <v>72</v>
      </c>
      <c r="D1673" s="24" t="s">
        <v>747</v>
      </c>
      <c r="E1673" s="1" t="s">
        <v>105</v>
      </c>
      <c r="F1673" s="12" t="s">
        <v>758</v>
      </c>
      <c r="G1673" s="13">
        <v>44866</v>
      </c>
      <c r="H1673" s="11" t="s">
        <v>187</v>
      </c>
      <c r="I1673" s="11" t="s">
        <v>278</v>
      </c>
      <c r="J1673" s="11" t="s">
        <v>278</v>
      </c>
      <c r="K1673" s="11" t="s">
        <v>19</v>
      </c>
      <c r="L1673" s="11" t="s">
        <v>19</v>
      </c>
      <c r="M1673" s="11" t="s">
        <v>19</v>
      </c>
      <c r="N1673" s="11" t="s">
        <v>19</v>
      </c>
      <c r="O1673" s="11" t="s">
        <v>294</v>
      </c>
      <c r="P1673" s="11" t="s">
        <v>295</v>
      </c>
      <c r="Q1673" s="11" t="s">
        <v>72</v>
      </c>
      <c r="R1673" s="11" t="s">
        <v>762</v>
      </c>
      <c r="S1673" s="20">
        <v>20</v>
      </c>
      <c r="T1673" s="11" t="s">
        <v>28</v>
      </c>
      <c r="U1673" s="11" t="s">
        <v>332</v>
      </c>
      <c r="V1673" s="11" t="s">
        <v>333</v>
      </c>
      <c r="W1673" s="11" t="s">
        <v>23</v>
      </c>
      <c r="X1673" s="11" t="s">
        <v>24</v>
      </c>
      <c r="Y1673">
        <v>535</v>
      </c>
      <c r="Z1673" t="e">
        <f t="shared" ref="Z1673:Z1736" si="56">Z1672+1</f>
        <v>#REF!</v>
      </c>
    </row>
    <row r="1674" spans="1:26" x14ac:dyDescent="0.35">
      <c r="A1674" s="24" t="str">
        <f>+IF(B1674&lt;&gt;'Terminal Handling Charge'!$B$3,"",IF(COUNTIF(B:B,B1674)&gt;0,COUNTIF(B$3:B1674,B1674),""))</f>
        <v/>
      </c>
      <c r="B1674" s="24" t="str">
        <f t="shared" si="55"/>
        <v>Terminal Handling Charge - DestinationUnited States</v>
      </c>
      <c r="C1674" s="24" t="s">
        <v>72</v>
      </c>
      <c r="D1674" s="24" t="s">
        <v>747</v>
      </c>
      <c r="E1674" s="1" t="s">
        <v>105</v>
      </c>
      <c r="F1674" s="12" t="s">
        <v>758</v>
      </c>
      <c r="G1674" s="13">
        <v>44866</v>
      </c>
      <c r="H1674" s="11" t="s">
        <v>187</v>
      </c>
      <c r="I1674" s="11" t="s">
        <v>278</v>
      </c>
      <c r="J1674" s="11" t="s">
        <v>278</v>
      </c>
      <c r="K1674" s="11" t="s">
        <v>19</v>
      </c>
      <c r="L1674" s="11" t="s">
        <v>19</v>
      </c>
      <c r="M1674" s="11" t="s">
        <v>19</v>
      </c>
      <c r="N1674" s="11" t="s">
        <v>19</v>
      </c>
      <c r="O1674" s="11" t="s">
        <v>294</v>
      </c>
      <c r="P1674" s="11" t="s">
        <v>295</v>
      </c>
      <c r="Q1674" s="11" t="s">
        <v>72</v>
      </c>
      <c r="R1674" s="11" t="s">
        <v>38</v>
      </c>
      <c r="S1674" s="20">
        <v>40</v>
      </c>
      <c r="T1674" s="11" t="s">
        <v>28</v>
      </c>
      <c r="U1674" s="11" t="s">
        <v>22</v>
      </c>
      <c r="V1674" s="11" t="s">
        <v>22</v>
      </c>
      <c r="W1674" s="11" t="s">
        <v>23</v>
      </c>
      <c r="X1674" s="11" t="s">
        <v>24</v>
      </c>
      <c r="Y1674">
        <v>705</v>
      </c>
      <c r="Z1674" t="e">
        <f t="shared" si="56"/>
        <v>#REF!</v>
      </c>
    </row>
    <row r="1675" spans="1:26" x14ac:dyDescent="0.35">
      <c r="A1675" s="24" t="str">
        <f>+IF(B1675&lt;&gt;'Terminal Handling Charge'!$B$3,"",IF(COUNTIF(B:B,B1675)&gt;0,COUNTIF(B$3:B1675,B1675),""))</f>
        <v/>
      </c>
      <c r="B1675" s="24" t="str">
        <f t="shared" si="55"/>
        <v>Terminal Handling Charge - DestinationUnited States</v>
      </c>
      <c r="C1675" s="24" t="s">
        <v>72</v>
      </c>
      <c r="D1675" s="24" t="s">
        <v>747</v>
      </c>
      <c r="E1675" s="1" t="s">
        <v>105</v>
      </c>
      <c r="F1675" s="12" t="s">
        <v>758</v>
      </c>
      <c r="G1675" s="13">
        <v>44866</v>
      </c>
      <c r="H1675" s="11" t="s">
        <v>187</v>
      </c>
      <c r="I1675" s="11" t="s">
        <v>278</v>
      </c>
      <c r="J1675" s="11" t="s">
        <v>278</v>
      </c>
      <c r="K1675" s="11" t="s">
        <v>19</v>
      </c>
      <c r="L1675" s="11" t="s">
        <v>19</v>
      </c>
      <c r="M1675" s="11" t="s">
        <v>19</v>
      </c>
      <c r="N1675" s="11" t="s">
        <v>19</v>
      </c>
      <c r="O1675" s="11" t="s">
        <v>509</v>
      </c>
      <c r="P1675" s="11" t="s">
        <v>510</v>
      </c>
      <c r="Q1675" s="11" t="s">
        <v>72</v>
      </c>
      <c r="R1675" s="11" t="s">
        <v>20</v>
      </c>
      <c r="S1675" s="20">
        <v>40</v>
      </c>
      <c r="T1675" s="11" t="s">
        <v>21</v>
      </c>
      <c r="U1675" s="11" t="s">
        <v>22</v>
      </c>
      <c r="V1675" s="11" t="s">
        <v>22</v>
      </c>
      <c r="W1675" s="11" t="s">
        <v>23</v>
      </c>
      <c r="X1675" s="11" t="s">
        <v>24</v>
      </c>
      <c r="Y1675">
        <v>675</v>
      </c>
      <c r="Z1675" t="e">
        <f t="shared" si="56"/>
        <v>#REF!</v>
      </c>
    </row>
    <row r="1676" spans="1:26" x14ac:dyDescent="0.35">
      <c r="A1676" s="24" t="str">
        <f>+IF(B1676&lt;&gt;'Terminal Handling Charge'!$B$3,"",IF(COUNTIF(B:B,B1676)&gt;0,COUNTIF(B$3:B1676,B1676),""))</f>
        <v/>
      </c>
      <c r="B1676" s="24" t="str">
        <f t="shared" si="55"/>
        <v>Terminal Handling Charge - DestinationUnited States</v>
      </c>
      <c r="C1676" s="24" t="s">
        <v>72</v>
      </c>
      <c r="D1676" s="24" t="s">
        <v>747</v>
      </c>
      <c r="E1676" s="1" t="s">
        <v>105</v>
      </c>
      <c r="F1676" s="12" t="s">
        <v>758</v>
      </c>
      <c r="G1676" s="13">
        <v>44866</v>
      </c>
      <c r="H1676" s="11" t="s">
        <v>187</v>
      </c>
      <c r="I1676" s="11" t="s">
        <v>278</v>
      </c>
      <c r="J1676" s="11" t="s">
        <v>278</v>
      </c>
      <c r="K1676" s="11" t="s">
        <v>19</v>
      </c>
      <c r="L1676" s="11" t="s">
        <v>19</v>
      </c>
      <c r="M1676" s="11" t="s">
        <v>19</v>
      </c>
      <c r="N1676" s="11" t="s">
        <v>19</v>
      </c>
      <c r="O1676" s="11" t="s">
        <v>509</v>
      </c>
      <c r="P1676" s="11" t="s">
        <v>510</v>
      </c>
      <c r="Q1676" s="11" t="s">
        <v>72</v>
      </c>
      <c r="R1676" s="11" t="s">
        <v>65</v>
      </c>
      <c r="S1676" s="20">
        <v>45</v>
      </c>
      <c r="T1676" s="11" t="s">
        <v>21</v>
      </c>
      <c r="U1676" s="11" t="s">
        <v>22</v>
      </c>
      <c r="V1676" s="11" t="s">
        <v>22</v>
      </c>
      <c r="W1676" s="11" t="s">
        <v>23</v>
      </c>
      <c r="X1676" s="11" t="s">
        <v>24</v>
      </c>
      <c r="Y1676">
        <v>675</v>
      </c>
      <c r="Z1676" t="e">
        <f t="shared" si="56"/>
        <v>#REF!</v>
      </c>
    </row>
    <row r="1677" spans="1:26" x14ac:dyDescent="0.35">
      <c r="A1677" s="24" t="str">
        <f>+IF(B1677&lt;&gt;'Terminal Handling Charge'!$B$3,"",IF(COUNTIF(B:B,B1677)&gt;0,COUNTIF(B$3:B1677,B1677),""))</f>
        <v/>
      </c>
      <c r="B1677" s="24" t="str">
        <f t="shared" si="55"/>
        <v>Terminal Handling Charge - DestinationUnited States</v>
      </c>
      <c r="C1677" s="24" t="s">
        <v>72</v>
      </c>
      <c r="D1677" s="24" t="s">
        <v>747</v>
      </c>
      <c r="E1677" s="1" t="s">
        <v>105</v>
      </c>
      <c r="F1677" s="12" t="s">
        <v>758</v>
      </c>
      <c r="G1677" s="13">
        <v>44866</v>
      </c>
      <c r="H1677" s="11" t="s">
        <v>187</v>
      </c>
      <c r="I1677" s="11" t="s">
        <v>278</v>
      </c>
      <c r="J1677" s="11" t="s">
        <v>278</v>
      </c>
      <c r="K1677" s="11" t="s">
        <v>19</v>
      </c>
      <c r="L1677" s="11" t="s">
        <v>19</v>
      </c>
      <c r="M1677" s="11" t="s">
        <v>19</v>
      </c>
      <c r="N1677" s="11" t="s">
        <v>19</v>
      </c>
      <c r="O1677" s="11" t="s">
        <v>509</v>
      </c>
      <c r="P1677" s="11" t="s">
        <v>510</v>
      </c>
      <c r="Q1677" s="11" t="s">
        <v>72</v>
      </c>
      <c r="R1677" s="11" t="s">
        <v>762</v>
      </c>
      <c r="S1677" s="20">
        <v>20</v>
      </c>
      <c r="T1677" s="11" t="s">
        <v>28</v>
      </c>
      <c r="U1677" s="11" t="s">
        <v>328</v>
      </c>
      <c r="V1677" s="11" t="s">
        <v>329</v>
      </c>
      <c r="W1677" s="11" t="s">
        <v>23</v>
      </c>
      <c r="X1677" s="11" t="s">
        <v>24</v>
      </c>
      <c r="Y1677">
        <v>535</v>
      </c>
      <c r="Z1677" t="e">
        <f t="shared" si="56"/>
        <v>#REF!</v>
      </c>
    </row>
    <row r="1678" spans="1:26" x14ac:dyDescent="0.35">
      <c r="A1678" s="24" t="str">
        <f>+IF(B1678&lt;&gt;'Terminal Handling Charge'!$B$3,"",IF(COUNTIF(B:B,B1678)&gt;0,COUNTIF(B$3:B1678,B1678),""))</f>
        <v/>
      </c>
      <c r="B1678" s="24" t="str">
        <f t="shared" si="55"/>
        <v>Terminal Handling Charge - DestinationUnited States</v>
      </c>
      <c r="C1678" s="24" t="s">
        <v>72</v>
      </c>
      <c r="D1678" s="24" t="s">
        <v>747</v>
      </c>
      <c r="E1678" s="1" t="s">
        <v>105</v>
      </c>
      <c r="F1678" s="12" t="s">
        <v>758</v>
      </c>
      <c r="G1678" s="13">
        <v>44866</v>
      </c>
      <c r="H1678" s="11" t="s">
        <v>187</v>
      </c>
      <c r="I1678" s="11" t="s">
        <v>278</v>
      </c>
      <c r="J1678" s="11" t="s">
        <v>278</v>
      </c>
      <c r="K1678" s="11" t="s">
        <v>19</v>
      </c>
      <c r="L1678" s="11" t="s">
        <v>19</v>
      </c>
      <c r="M1678" s="11" t="s">
        <v>19</v>
      </c>
      <c r="N1678" s="11" t="s">
        <v>19</v>
      </c>
      <c r="O1678" s="11" t="s">
        <v>509</v>
      </c>
      <c r="P1678" s="11" t="s">
        <v>510</v>
      </c>
      <c r="Q1678" s="11" t="s">
        <v>72</v>
      </c>
      <c r="R1678" s="11" t="s">
        <v>762</v>
      </c>
      <c r="S1678" s="20">
        <v>20</v>
      </c>
      <c r="T1678" s="11" t="s">
        <v>28</v>
      </c>
      <c r="U1678" s="11" t="s">
        <v>394</v>
      </c>
      <c r="V1678" s="11" t="s">
        <v>395</v>
      </c>
      <c r="W1678" s="11" t="s">
        <v>23</v>
      </c>
      <c r="X1678" s="11" t="s">
        <v>24</v>
      </c>
      <c r="Y1678">
        <v>535</v>
      </c>
      <c r="Z1678" t="e">
        <f t="shared" si="56"/>
        <v>#REF!</v>
      </c>
    </row>
    <row r="1679" spans="1:26" x14ac:dyDescent="0.35">
      <c r="A1679" s="24" t="str">
        <f>+IF(B1679&lt;&gt;'Terminal Handling Charge'!$B$3,"",IF(COUNTIF(B:B,B1679)&gt;0,COUNTIF(B$3:B1679,B1679),""))</f>
        <v/>
      </c>
      <c r="B1679" s="24" t="str">
        <f t="shared" si="55"/>
        <v>Terminal Handling Charge - DestinationUnited States</v>
      </c>
      <c r="C1679" s="24" t="s">
        <v>72</v>
      </c>
      <c r="D1679" s="24" t="s">
        <v>747</v>
      </c>
      <c r="E1679" s="1" t="s">
        <v>105</v>
      </c>
      <c r="F1679" s="12" t="s">
        <v>758</v>
      </c>
      <c r="G1679" s="13">
        <v>44866</v>
      </c>
      <c r="H1679" s="11" t="s">
        <v>187</v>
      </c>
      <c r="I1679" s="11" t="s">
        <v>278</v>
      </c>
      <c r="J1679" s="11" t="s">
        <v>278</v>
      </c>
      <c r="K1679" s="11" t="s">
        <v>19</v>
      </c>
      <c r="L1679" s="11" t="s">
        <v>19</v>
      </c>
      <c r="M1679" s="11" t="s">
        <v>19</v>
      </c>
      <c r="N1679" s="11" t="s">
        <v>19</v>
      </c>
      <c r="O1679" s="11" t="s">
        <v>509</v>
      </c>
      <c r="P1679" s="11" t="s">
        <v>510</v>
      </c>
      <c r="Q1679" s="11" t="s">
        <v>72</v>
      </c>
      <c r="R1679" s="11" t="s">
        <v>762</v>
      </c>
      <c r="S1679" s="20">
        <v>20</v>
      </c>
      <c r="T1679" s="11" t="s">
        <v>28</v>
      </c>
      <c r="U1679" s="11" t="s">
        <v>279</v>
      </c>
      <c r="V1679" s="11" t="s">
        <v>280</v>
      </c>
      <c r="W1679" s="11" t="s">
        <v>23</v>
      </c>
      <c r="X1679" s="11" t="s">
        <v>24</v>
      </c>
      <c r="Y1679">
        <v>535</v>
      </c>
      <c r="Z1679" t="e">
        <f t="shared" si="56"/>
        <v>#REF!</v>
      </c>
    </row>
    <row r="1680" spans="1:26" x14ac:dyDescent="0.35">
      <c r="A1680" s="24" t="str">
        <f>+IF(B1680&lt;&gt;'Terminal Handling Charge'!$B$3,"",IF(COUNTIF(B:B,B1680)&gt;0,COUNTIF(B$3:B1680,B1680),""))</f>
        <v/>
      </c>
      <c r="B1680" s="24" t="str">
        <f t="shared" si="55"/>
        <v>Terminal Handling Charge - DestinationUnited States</v>
      </c>
      <c r="C1680" s="24" t="s">
        <v>72</v>
      </c>
      <c r="D1680" s="24" t="s">
        <v>747</v>
      </c>
      <c r="E1680" s="1" t="s">
        <v>105</v>
      </c>
      <c r="F1680" s="12" t="s">
        <v>758</v>
      </c>
      <c r="G1680" s="13">
        <v>44866</v>
      </c>
      <c r="H1680" s="11" t="s">
        <v>187</v>
      </c>
      <c r="I1680" s="11" t="s">
        <v>278</v>
      </c>
      <c r="J1680" s="11" t="s">
        <v>278</v>
      </c>
      <c r="K1680" s="11" t="s">
        <v>19</v>
      </c>
      <c r="L1680" s="11" t="s">
        <v>19</v>
      </c>
      <c r="M1680" s="11" t="s">
        <v>19</v>
      </c>
      <c r="N1680" s="11" t="s">
        <v>19</v>
      </c>
      <c r="O1680" s="11" t="s">
        <v>509</v>
      </c>
      <c r="P1680" s="11" t="s">
        <v>510</v>
      </c>
      <c r="Q1680" s="11" t="s">
        <v>72</v>
      </c>
      <c r="R1680" s="11" t="s">
        <v>762</v>
      </c>
      <c r="S1680" s="20">
        <v>20</v>
      </c>
      <c r="T1680" s="11" t="s">
        <v>28</v>
      </c>
      <c r="U1680" s="11" t="s">
        <v>429</v>
      </c>
      <c r="V1680" s="11" t="s">
        <v>430</v>
      </c>
      <c r="W1680" s="11" t="s">
        <v>23</v>
      </c>
      <c r="X1680" s="11" t="s">
        <v>24</v>
      </c>
      <c r="Y1680">
        <v>535</v>
      </c>
      <c r="Z1680" t="e">
        <f t="shared" si="56"/>
        <v>#REF!</v>
      </c>
    </row>
    <row r="1681" spans="1:26" x14ac:dyDescent="0.35">
      <c r="A1681" s="24" t="str">
        <f>+IF(B1681&lt;&gt;'Terminal Handling Charge'!$B$3,"",IF(COUNTIF(B:B,B1681)&gt;0,COUNTIF(B$3:B1681,B1681),""))</f>
        <v/>
      </c>
      <c r="B1681" s="24" t="str">
        <f t="shared" si="55"/>
        <v>Terminal Handling Charge - DestinationUnited States</v>
      </c>
      <c r="C1681" s="24" t="s">
        <v>72</v>
      </c>
      <c r="D1681" s="24" t="s">
        <v>747</v>
      </c>
      <c r="E1681" s="1" t="s">
        <v>105</v>
      </c>
      <c r="F1681" s="12" t="s">
        <v>758</v>
      </c>
      <c r="G1681" s="13">
        <v>44866</v>
      </c>
      <c r="H1681" s="11" t="s">
        <v>187</v>
      </c>
      <c r="I1681" s="11" t="s">
        <v>278</v>
      </c>
      <c r="J1681" s="11" t="s">
        <v>278</v>
      </c>
      <c r="K1681" s="11" t="s">
        <v>19</v>
      </c>
      <c r="L1681" s="11" t="s">
        <v>19</v>
      </c>
      <c r="M1681" s="11" t="s">
        <v>19</v>
      </c>
      <c r="N1681" s="11" t="s">
        <v>19</v>
      </c>
      <c r="O1681" s="11" t="s">
        <v>509</v>
      </c>
      <c r="P1681" s="11" t="s">
        <v>510</v>
      </c>
      <c r="Q1681" s="11" t="s">
        <v>72</v>
      </c>
      <c r="R1681" s="11" t="s">
        <v>762</v>
      </c>
      <c r="S1681" s="20">
        <v>20</v>
      </c>
      <c r="T1681" s="11" t="s">
        <v>28</v>
      </c>
      <c r="U1681" s="11" t="s">
        <v>300</v>
      </c>
      <c r="V1681" s="11" t="s">
        <v>301</v>
      </c>
      <c r="W1681" s="11" t="s">
        <v>23</v>
      </c>
      <c r="X1681" s="11" t="s">
        <v>24</v>
      </c>
      <c r="Y1681">
        <v>535</v>
      </c>
      <c r="Z1681" t="e">
        <f t="shared" si="56"/>
        <v>#REF!</v>
      </c>
    </row>
    <row r="1682" spans="1:26" x14ac:dyDescent="0.35">
      <c r="A1682" s="24" t="str">
        <f>+IF(B1682&lt;&gt;'Terminal Handling Charge'!$B$3,"",IF(COUNTIF(B:B,B1682)&gt;0,COUNTIF(B$3:B1682,B1682),""))</f>
        <v/>
      </c>
      <c r="B1682" s="24" t="str">
        <f t="shared" si="55"/>
        <v>Terminal Handling Charge - DestinationUnited States</v>
      </c>
      <c r="C1682" s="24" t="s">
        <v>72</v>
      </c>
      <c r="D1682" s="24" t="s">
        <v>747</v>
      </c>
      <c r="E1682" s="1" t="s">
        <v>105</v>
      </c>
      <c r="F1682" s="12" t="s">
        <v>758</v>
      </c>
      <c r="G1682" s="13">
        <v>44866</v>
      </c>
      <c r="H1682" s="11" t="s">
        <v>187</v>
      </c>
      <c r="I1682" s="11" t="s">
        <v>278</v>
      </c>
      <c r="J1682" s="11" t="s">
        <v>278</v>
      </c>
      <c r="K1682" s="11" t="s">
        <v>19</v>
      </c>
      <c r="L1682" s="11" t="s">
        <v>19</v>
      </c>
      <c r="M1682" s="11" t="s">
        <v>19</v>
      </c>
      <c r="N1682" s="11" t="s">
        <v>19</v>
      </c>
      <c r="O1682" s="11" t="s">
        <v>509</v>
      </c>
      <c r="P1682" s="11" t="s">
        <v>510</v>
      </c>
      <c r="Q1682" s="11" t="s">
        <v>72</v>
      </c>
      <c r="R1682" s="11" t="s">
        <v>762</v>
      </c>
      <c r="S1682" s="20">
        <v>20</v>
      </c>
      <c r="T1682" s="11" t="s">
        <v>28</v>
      </c>
      <c r="U1682" s="11" t="s">
        <v>332</v>
      </c>
      <c r="V1682" s="11" t="s">
        <v>333</v>
      </c>
      <c r="W1682" s="11" t="s">
        <v>23</v>
      </c>
      <c r="X1682" s="11" t="s">
        <v>24</v>
      </c>
      <c r="Y1682">
        <v>535</v>
      </c>
      <c r="Z1682" t="e">
        <f t="shared" si="56"/>
        <v>#REF!</v>
      </c>
    </row>
    <row r="1683" spans="1:26" x14ac:dyDescent="0.35">
      <c r="A1683" s="24" t="str">
        <f>+IF(B1683&lt;&gt;'Terminal Handling Charge'!$B$3,"",IF(COUNTIF(B:B,B1683)&gt;0,COUNTIF(B$3:B1683,B1683),""))</f>
        <v/>
      </c>
      <c r="B1683" s="24" t="str">
        <f t="shared" si="55"/>
        <v>Terminal Handling Charge - DestinationUnited States</v>
      </c>
      <c r="C1683" s="24" t="s">
        <v>72</v>
      </c>
      <c r="D1683" s="24" t="s">
        <v>747</v>
      </c>
      <c r="E1683" s="1" t="s">
        <v>105</v>
      </c>
      <c r="F1683" s="12" t="s">
        <v>758</v>
      </c>
      <c r="G1683" s="13">
        <v>44866</v>
      </c>
      <c r="H1683" s="11" t="s">
        <v>187</v>
      </c>
      <c r="I1683" s="11" t="s">
        <v>278</v>
      </c>
      <c r="J1683" s="11" t="s">
        <v>278</v>
      </c>
      <c r="K1683" s="11" t="s">
        <v>19</v>
      </c>
      <c r="L1683" s="11" t="s">
        <v>19</v>
      </c>
      <c r="M1683" s="11" t="s">
        <v>19</v>
      </c>
      <c r="N1683" s="11" t="s">
        <v>19</v>
      </c>
      <c r="O1683" s="11" t="s">
        <v>509</v>
      </c>
      <c r="P1683" s="11" t="s">
        <v>510</v>
      </c>
      <c r="Q1683" s="11" t="s">
        <v>72</v>
      </c>
      <c r="R1683" s="11" t="s">
        <v>762</v>
      </c>
      <c r="S1683" s="20">
        <v>20</v>
      </c>
      <c r="T1683" s="11" t="s">
        <v>28</v>
      </c>
      <c r="U1683" s="11" t="s">
        <v>306</v>
      </c>
      <c r="V1683" s="11" t="s">
        <v>307</v>
      </c>
      <c r="W1683" s="11" t="s">
        <v>23</v>
      </c>
      <c r="X1683" s="11" t="s">
        <v>24</v>
      </c>
      <c r="Y1683">
        <v>535</v>
      </c>
      <c r="Z1683" t="e">
        <f t="shared" si="56"/>
        <v>#REF!</v>
      </c>
    </row>
    <row r="1684" spans="1:26" x14ac:dyDescent="0.35">
      <c r="A1684" s="24" t="str">
        <f>+IF(B1684&lt;&gt;'Terminal Handling Charge'!$B$3,"",IF(COUNTIF(B:B,B1684)&gt;0,COUNTIF(B$3:B1684,B1684),""))</f>
        <v/>
      </c>
      <c r="B1684" s="24" t="str">
        <f t="shared" si="55"/>
        <v>Terminal Handling Charge - DestinationUnited States</v>
      </c>
      <c r="C1684" s="24" t="s">
        <v>72</v>
      </c>
      <c r="D1684" s="24" t="s">
        <v>747</v>
      </c>
      <c r="E1684" s="1" t="s">
        <v>105</v>
      </c>
      <c r="F1684" s="12" t="s">
        <v>758</v>
      </c>
      <c r="G1684" s="13">
        <v>44866</v>
      </c>
      <c r="H1684" s="11" t="s">
        <v>187</v>
      </c>
      <c r="I1684" s="11" t="s">
        <v>278</v>
      </c>
      <c r="J1684" s="11" t="s">
        <v>278</v>
      </c>
      <c r="K1684" s="11" t="s">
        <v>19</v>
      </c>
      <c r="L1684" s="11" t="s">
        <v>19</v>
      </c>
      <c r="M1684" s="11" t="s">
        <v>19</v>
      </c>
      <c r="N1684" s="11" t="s">
        <v>19</v>
      </c>
      <c r="O1684" s="11" t="s">
        <v>509</v>
      </c>
      <c r="P1684" s="11" t="s">
        <v>510</v>
      </c>
      <c r="Q1684" s="11" t="s">
        <v>72</v>
      </c>
      <c r="R1684" s="11" t="s">
        <v>762</v>
      </c>
      <c r="S1684" s="20">
        <v>20</v>
      </c>
      <c r="T1684" s="11" t="s">
        <v>28</v>
      </c>
      <c r="U1684" s="11" t="s">
        <v>366</v>
      </c>
      <c r="V1684" s="11" t="s">
        <v>367</v>
      </c>
      <c r="W1684" s="11" t="s">
        <v>23</v>
      </c>
      <c r="X1684" s="11" t="s">
        <v>24</v>
      </c>
      <c r="Y1684">
        <v>535</v>
      </c>
      <c r="Z1684" t="e">
        <f t="shared" si="56"/>
        <v>#REF!</v>
      </c>
    </row>
    <row r="1685" spans="1:26" x14ac:dyDescent="0.35">
      <c r="A1685" s="24" t="str">
        <f>+IF(B1685&lt;&gt;'Terminal Handling Charge'!$B$3,"",IF(COUNTIF(B:B,B1685)&gt;0,COUNTIF(B$3:B1685,B1685),""))</f>
        <v/>
      </c>
      <c r="B1685" s="24" t="str">
        <f t="shared" si="55"/>
        <v>Terminal Handling Charge - DestinationUnited States</v>
      </c>
      <c r="C1685" s="24" t="s">
        <v>72</v>
      </c>
      <c r="D1685" s="24" t="s">
        <v>747</v>
      </c>
      <c r="E1685" s="1" t="s">
        <v>105</v>
      </c>
      <c r="F1685" s="12" t="s">
        <v>758</v>
      </c>
      <c r="G1685" s="13">
        <v>44866</v>
      </c>
      <c r="H1685" s="11" t="s">
        <v>187</v>
      </c>
      <c r="I1685" s="11" t="s">
        <v>278</v>
      </c>
      <c r="J1685" s="11" t="s">
        <v>278</v>
      </c>
      <c r="K1685" s="11" t="s">
        <v>19</v>
      </c>
      <c r="L1685" s="11" t="s">
        <v>19</v>
      </c>
      <c r="M1685" s="11" t="s">
        <v>19</v>
      </c>
      <c r="N1685" s="11" t="s">
        <v>19</v>
      </c>
      <c r="O1685" s="11" t="s">
        <v>509</v>
      </c>
      <c r="P1685" s="11" t="s">
        <v>510</v>
      </c>
      <c r="Q1685" s="11" t="s">
        <v>72</v>
      </c>
      <c r="R1685" s="11" t="s">
        <v>762</v>
      </c>
      <c r="S1685" s="20">
        <v>20</v>
      </c>
      <c r="T1685" s="11" t="s">
        <v>28</v>
      </c>
      <c r="U1685" s="11" t="s">
        <v>308</v>
      </c>
      <c r="V1685" s="11" t="s">
        <v>309</v>
      </c>
      <c r="W1685" s="11" t="s">
        <v>23</v>
      </c>
      <c r="X1685" s="11" t="s">
        <v>24</v>
      </c>
      <c r="Y1685">
        <v>535</v>
      </c>
      <c r="Z1685" t="e">
        <f t="shared" si="56"/>
        <v>#REF!</v>
      </c>
    </row>
    <row r="1686" spans="1:26" x14ac:dyDescent="0.35">
      <c r="A1686" s="24" t="str">
        <f>+IF(B1686&lt;&gt;'Terminal Handling Charge'!$B$3,"",IF(COUNTIF(B:B,B1686)&gt;0,COUNTIF(B$3:B1686,B1686),""))</f>
        <v/>
      </c>
      <c r="B1686" s="24" t="str">
        <f t="shared" si="55"/>
        <v>Terminal Handling Charge - DestinationUnited States</v>
      </c>
      <c r="C1686" s="24" t="s">
        <v>72</v>
      </c>
      <c r="D1686" s="24" t="s">
        <v>747</v>
      </c>
      <c r="E1686" s="1" t="s">
        <v>105</v>
      </c>
      <c r="F1686" s="12" t="s">
        <v>758</v>
      </c>
      <c r="G1686" s="13">
        <v>44866</v>
      </c>
      <c r="H1686" s="11" t="s">
        <v>187</v>
      </c>
      <c r="I1686" s="11" t="s">
        <v>278</v>
      </c>
      <c r="J1686" s="11" t="s">
        <v>278</v>
      </c>
      <c r="K1686" s="11" t="s">
        <v>19</v>
      </c>
      <c r="L1686" s="11" t="s">
        <v>19</v>
      </c>
      <c r="M1686" s="11" t="s">
        <v>19</v>
      </c>
      <c r="N1686" s="11" t="s">
        <v>19</v>
      </c>
      <c r="O1686" s="11" t="s">
        <v>509</v>
      </c>
      <c r="P1686" s="11" t="s">
        <v>510</v>
      </c>
      <c r="Q1686" s="11" t="s">
        <v>72</v>
      </c>
      <c r="R1686" s="11" t="s">
        <v>762</v>
      </c>
      <c r="S1686" s="20">
        <v>20</v>
      </c>
      <c r="T1686" s="11" t="s">
        <v>28</v>
      </c>
      <c r="U1686" s="11" t="s">
        <v>378</v>
      </c>
      <c r="V1686" s="11" t="s">
        <v>379</v>
      </c>
      <c r="W1686" s="11" t="s">
        <v>23</v>
      </c>
      <c r="X1686" s="11" t="s">
        <v>24</v>
      </c>
      <c r="Y1686">
        <v>535</v>
      </c>
      <c r="Z1686" t="e">
        <f t="shared" si="56"/>
        <v>#REF!</v>
      </c>
    </row>
    <row r="1687" spans="1:26" x14ac:dyDescent="0.35">
      <c r="A1687" s="24" t="str">
        <f>+IF(B1687&lt;&gt;'Terminal Handling Charge'!$B$3,"",IF(COUNTIF(B:B,B1687)&gt;0,COUNTIF(B$3:B1687,B1687),""))</f>
        <v/>
      </c>
      <c r="B1687" s="24" t="str">
        <f t="shared" si="55"/>
        <v>Terminal Handling Charge - DestinationUnited States</v>
      </c>
      <c r="C1687" s="24" t="s">
        <v>72</v>
      </c>
      <c r="D1687" s="24" t="s">
        <v>747</v>
      </c>
      <c r="E1687" s="1" t="s">
        <v>105</v>
      </c>
      <c r="F1687" s="12" t="s">
        <v>758</v>
      </c>
      <c r="G1687" s="13">
        <v>44866</v>
      </c>
      <c r="H1687" s="11" t="s">
        <v>187</v>
      </c>
      <c r="I1687" s="11" t="s">
        <v>278</v>
      </c>
      <c r="J1687" s="11" t="s">
        <v>278</v>
      </c>
      <c r="K1687" s="11" t="s">
        <v>19</v>
      </c>
      <c r="L1687" s="11" t="s">
        <v>19</v>
      </c>
      <c r="M1687" s="11" t="s">
        <v>19</v>
      </c>
      <c r="N1687" s="11" t="s">
        <v>19</v>
      </c>
      <c r="O1687" s="11" t="s">
        <v>509</v>
      </c>
      <c r="P1687" s="11" t="s">
        <v>510</v>
      </c>
      <c r="Q1687" s="11" t="s">
        <v>72</v>
      </c>
      <c r="R1687" s="11" t="s">
        <v>38</v>
      </c>
      <c r="S1687" s="20">
        <v>40</v>
      </c>
      <c r="T1687" s="11" t="s">
        <v>28</v>
      </c>
      <c r="U1687" s="11" t="s">
        <v>22</v>
      </c>
      <c r="V1687" s="11" t="s">
        <v>22</v>
      </c>
      <c r="W1687" s="11" t="s">
        <v>23</v>
      </c>
      <c r="X1687" s="11" t="s">
        <v>24</v>
      </c>
      <c r="Y1687">
        <v>705</v>
      </c>
      <c r="Z1687" t="e">
        <f t="shared" si="56"/>
        <v>#REF!</v>
      </c>
    </row>
    <row r="1688" spans="1:26" x14ac:dyDescent="0.35">
      <c r="A1688" s="24" t="str">
        <f>+IF(B1688&lt;&gt;'Terminal Handling Charge'!$B$3,"",IF(COUNTIF(B:B,B1688)&gt;0,COUNTIF(B$3:B1688,B1688),""))</f>
        <v/>
      </c>
      <c r="B1688" s="24" t="str">
        <f t="shared" si="55"/>
        <v>Terminal Handling Charge - DestinationUnited States</v>
      </c>
      <c r="C1688" s="24" t="s">
        <v>72</v>
      </c>
      <c r="D1688" s="24" t="s">
        <v>747</v>
      </c>
      <c r="E1688" s="1" t="s">
        <v>105</v>
      </c>
      <c r="F1688" s="12" t="s">
        <v>758</v>
      </c>
      <c r="G1688" s="13">
        <v>44866</v>
      </c>
      <c r="H1688" s="11" t="s">
        <v>187</v>
      </c>
      <c r="I1688" s="11" t="s">
        <v>278</v>
      </c>
      <c r="J1688" s="11" t="s">
        <v>278</v>
      </c>
      <c r="K1688" s="11" t="s">
        <v>19</v>
      </c>
      <c r="L1688" s="11" t="s">
        <v>19</v>
      </c>
      <c r="M1688" s="11" t="s">
        <v>19</v>
      </c>
      <c r="N1688" s="11" t="s">
        <v>19</v>
      </c>
      <c r="O1688" s="11" t="s">
        <v>417</v>
      </c>
      <c r="P1688" s="11" t="s">
        <v>418</v>
      </c>
      <c r="Q1688" s="11" t="s">
        <v>72</v>
      </c>
      <c r="R1688" s="11" t="s">
        <v>20</v>
      </c>
      <c r="S1688" s="20">
        <v>40</v>
      </c>
      <c r="T1688" s="11" t="s">
        <v>21</v>
      </c>
      <c r="U1688" s="11" t="s">
        <v>22</v>
      </c>
      <c r="V1688" s="11" t="s">
        <v>22</v>
      </c>
      <c r="W1688" s="11" t="s">
        <v>23</v>
      </c>
      <c r="X1688" s="11" t="s">
        <v>24</v>
      </c>
      <c r="Y1688">
        <v>675</v>
      </c>
      <c r="Z1688" t="e">
        <f t="shared" si="56"/>
        <v>#REF!</v>
      </c>
    </row>
    <row r="1689" spans="1:26" x14ac:dyDescent="0.35">
      <c r="A1689" s="24" t="str">
        <f>+IF(B1689&lt;&gt;'Terminal Handling Charge'!$B$3,"",IF(COUNTIF(B:B,B1689)&gt;0,COUNTIF(B$3:B1689,B1689),""))</f>
        <v/>
      </c>
      <c r="B1689" s="24" t="str">
        <f t="shared" si="55"/>
        <v>Terminal Handling Charge - DestinationUnited States</v>
      </c>
      <c r="C1689" s="24" t="s">
        <v>72</v>
      </c>
      <c r="D1689" s="24" t="s">
        <v>747</v>
      </c>
      <c r="E1689" s="1" t="s">
        <v>105</v>
      </c>
      <c r="F1689" s="12" t="s">
        <v>758</v>
      </c>
      <c r="G1689" s="13">
        <v>44866</v>
      </c>
      <c r="H1689" s="11" t="s">
        <v>187</v>
      </c>
      <c r="I1689" s="11" t="s">
        <v>278</v>
      </c>
      <c r="J1689" s="11" t="s">
        <v>278</v>
      </c>
      <c r="K1689" s="11" t="s">
        <v>19</v>
      </c>
      <c r="L1689" s="11" t="s">
        <v>19</v>
      </c>
      <c r="M1689" s="11" t="s">
        <v>19</v>
      </c>
      <c r="N1689" s="11" t="s">
        <v>19</v>
      </c>
      <c r="O1689" s="11" t="s">
        <v>417</v>
      </c>
      <c r="P1689" s="11" t="s">
        <v>418</v>
      </c>
      <c r="Q1689" s="11" t="s">
        <v>72</v>
      </c>
      <c r="R1689" s="11" t="s">
        <v>65</v>
      </c>
      <c r="S1689" s="20">
        <v>45</v>
      </c>
      <c r="T1689" s="11" t="s">
        <v>21</v>
      </c>
      <c r="U1689" s="11" t="s">
        <v>22</v>
      </c>
      <c r="V1689" s="11" t="s">
        <v>22</v>
      </c>
      <c r="W1689" s="11" t="s">
        <v>23</v>
      </c>
      <c r="X1689" s="11" t="s">
        <v>24</v>
      </c>
      <c r="Y1689">
        <v>675</v>
      </c>
      <c r="Z1689" t="e">
        <f t="shared" si="56"/>
        <v>#REF!</v>
      </c>
    </row>
    <row r="1690" spans="1:26" x14ac:dyDescent="0.35">
      <c r="A1690" s="24" t="str">
        <f>+IF(B1690&lt;&gt;'Terminal Handling Charge'!$B$3,"",IF(COUNTIF(B:B,B1690)&gt;0,COUNTIF(B$3:B1690,B1690),""))</f>
        <v/>
      </c>
      <c r="B1690" s="24" t="str">
        <f t="shared" si="55"/>
        <v>Terminal Handling Charge - DestinationUnited States</v>
      </c>
      <c r="C1690" s="24" t="s">
        <v>72</v>
      </c>
      <c r="D1690" s="24" t="s">
        <v>747</v>
      </c>
      <c r="E1690" s="1" t="s">
        <v>105</v>
      </c>
      <c r="F1690" s="12" t="s">
        <v>758</v>
      </c>
      <c r="G1690" s="13">
        <v>44866</v>
      </c>
      <c r="H1690" s="11" t="s">
        <v>187</v>
      </c>
      <c r="I1690" s="11" t="s">
        <v>278</v>
      </c>
      <c r="J1690" s="11" t="s">
        <v>278</v>
      </c>
      <c r="K1690" s="11" t="s">
        <v>19</v>
      </c>
      <c r="L1690" s="11" t="s">
        <v>19</v>
      </c>
      <c r="M1690" s="11" t="s">
        <v>19</v>
      </c>
      <c r="N1690" s="11" t="s">
        <v>19</v>
      </c>
      <c r="O1690" s="11" t="s">
        <v>417</v>
      </c>
      <c r="P1690" s="11" t="s">
        <v>418</v>
      </c>
      <c r="Q1690" s="11" t="s">
        <v>72</v>
      </c>
      <c r="R1690" s="11" t="s">
        <v>762</v>
      </c>
      <c r="S1690" s="20">
        <v>20</v>
      </c>
      <c r="T1690" s="11" t="s">
        <v>28</v>
      </c>
      <c r="U1690" s="11" t="s">
        <v>328</v>
      </c>
      <c r="V1690" s="11" t="s">
        <v>329</v>
      </c>
      <c r="W1690" s="11" t="s">
        <v>23</v>
      </c>
      <c r="X1690" s="11" t="s">
        <v>24</v>
      </c>
      <c r="Y1690">
        <v>535</v>
      </c>
      <c r="Z1690" t="e">
        <f t="shared" si="56"/>
        <v>#REF!</v>
      </c>
    </row>
    <row r="1691" spans="1:26" x14ac:dyDescent="0.35">
      <c r="A1691" s="24" t="str">
        <f>+IF(B1691&lt;&gt;'Terminal Handling Charge'!$B$3,"",IF(COUNTIF(B:B,B1691)&gt;0,COUNTIF(B$3:B1691,B1691),""))</f>
        <v/>
      </c>
      <c r="B1691" s="24" t="str">
        <f t="shared" si="55"/>
        <v>Terminal Handling Charge - DestinationUnited States</v>
      </c>
      <c r="C1691" s="24" t="s">
        <v>72</v>
      </c>
      <c r="D1691" s="24" t="s">
        <v>747</v>
      </c>
      <c r="E1691" s="1" t="s">
        <v>105</v>
      </c>
      <c r="F1691" s="12" t="s">
        <v>758</v>
      </c>
      <c r="G1691" s="13">
        <v>44866</v>
      </c>
      <c r="H1691" s="11" t="s">
        <v>187</v>
      </c>
      <c r="I1691" s="11" t="s">
        <v>278</v>
      </c>
      <c r="J1691" s="11" t="s">
        <v>278</v>
      </c>
      <c r="K1691" s="11" t="s">
        <v>19</v>
      </c>
      <c r="L1691" s="11" t="s">
        <v>19</v>
      </c>
      <c r="M1691" s="11" t="s">
        <v>19</v>
      </c>
      <c r="N1691" s="11" t="s">
        <v>19</v>
      </c>
      <c r="O1691" s="11" t="s">
        <v>417</v>
      </c>
      <c r="P1691" s="11" t="s">
        <v>418</v>
      </c>
      <c r="Q1691" s="11" t="s">
        <v>72</v>
      </c>
      <c r="R1691" s="11" t="s">
        <v>762</v>
      </c>
      <c r="S1691" s="20">
        <v>20</v>
      </c>
      <c r="T1691" s="11" t="s">
        <v>28</v>
      </c>
      <c r="U1691" s="11" t="s">
        <v>306</v>
      </c>
      <c r="V1691" s="11" t="s">
        <v>307</v>
      </c>
      <c r="W1691" s="11" t="s">
        <v>23</v>
      </c>
      <c r="X1691" s="11" t="s">
        <v>24</v>
      </c>
      <c r="Y1691">
        <v>535</v>
      </c>
      <c r="Z1691" t="e">
        <f t="shared" si="56"/>
        <v>#REF!</v>
      </c>
    </row>
    <row r="1692" spans="1:26" x14ac:dyDescent="0.35">
      <c r="A1692" s="24" t="str">
        <f>+IF(B1692&lt;&gt;'Terminal Handling Charge'!$B$3,"",IF(COUNTIF(B:B,B1692)&gt;0,COUNTIF(B$3:B1692,B1692),""))</f>
        <v/>
      </c>
      <c r="B1692" s="24" t="str">
        <f t="shared" si="55"/>
        <v>Terminal Handling Charge - DestinationUnited States</v>
      </c>
      <c r="C1692" s="24" t="s">
        <v>72</v>
      </c>
      <c r="D1692" s="24" t="s">
        <v>747</v>
      </c>
      <c r="E1692" s="1" t="s">
        <v>105</v>
      </c>
      <c r="F1692" s="12" t="s">
        <v>758</v>
      </c>
      <c r="G1692" s="13">
        <v>44866</v>
      </c>
      <c r="H1692" s="11" t="s">
        <v>187</v>
      </c>
      <c r="I1692" s="11" t="s">
        <v>278</v>
      </c>
      <c r="J1692" s="11" t="s">
        <v>278</v>
      </c>
      <c r="K1692" s="11" t="s">
        <v>19</v>
      </c>
      <c r="L1692" s="11" t="s">
        <v>19</v>
      </c>
      <c r="M1692" s="11" t="s">
        <v>19</v>
      </c>
      <c r="N1692" s="11" t="s">
        <v>19</v>
      </c>
      <c r="O1692" s="11" t="s">
        <v>417</v>
      </c>
      <c r="P1692" s="11" t="s">
        <v>418</v>
      </c>
      <c r="Q1692" s="11" t="s">
        <v>72</v>
      </c>
      <c r="R1692" s="11" t="s">
        <v>762</v>
      </c>
      <c r="S1692" s="20">
        <v>20</v>
      </c>
      <c r="T1692" s="11" t="s">
        <v>28</v>
      </c>
      <c r="U1692" s="11" t="s">
        <v>429</v>
      </c>
      <c r="V1692" s="11" t="s">
        <v>430</v>
      </c>
      <c r="W1692" s="11" t="s">
        <v>23</v>
      </c>
      <c r="X1692" s="11" t="s">
        <v>24</v>
      </c>
      <c r="Y1692">
        <v>535</v>
      </c>
      <c r="Z1692" t="e">
        <f t="shared" si="56"/>
        <v>#REF!</v>
      </c>
    </row>
    <row r="1693" spans="1:26" x14ac:dyDescent="0.35">
      <c r="A1693" s="24" t="str">
        <f>+IF(B1693&lt;&gt;'Terminal Handling Charge'!$B$3,"",IF(COUNTIF(B:B,B1693)&gt;0,COUNTIF(B$3:B1693,B1693),""))</f>
        <v/>
      </c>
      <c r="B1693" s="24" t="str">
        <f t="shared" si="55"/>
        <v>Terminal Handling Charge - DestinationUnited States</v>
      </c>
      <c r="C1693" s="24" t="s">
        <v>72</v>
      </c>
      <c r="D1693" s="24" t="s">
        <v>747</v>
      </c>
      <c r="E1693" s="1" t="s">
        <v>105</v>
      </c>
      <c r="F1693" s="12" t="s">
        <v>758</v>
      </c>
      <c r="G1693" s="13">
        <v>44866</v>
      </c>
      <c r="H1693" s="11" t="s">
        <v>187</v>
      </c>
      <c r="I1693" s="11" t="s">
        <v>278</v>
      </c>
      <c r="J1693" s="11" t="s">
        <v>278</v>
      </c>
      <c r="K1693" s="11" t="s">
        <v>19</v>
      </c>
      <c r="L1693" s="11" t="s">
        <v>19</v>
      </c>
      <c r="M1693" s="11" t="s">
        <v>19</v>
      </c>
      <c r="N1693" s="11" t="s">
        <v>19</v>
      </c>
      <c r="O1693" s="11" t="s">
        <v>417</v>
      </c>
      <c r="P1693" s="11" t="s">
        <v>418</v>
      </c>
      <c r="Q1693" s="11" t="s">
        <v>72</v>
      </c>
      <c r="R1693" s="11" t="s">
        <v>762</v>
      </c>
      <c r="S1693" s="20">
        <v>20</v>
      </c>
      <c r="T1693" s="11" t="s">
        <v>28</v>
      </c>
      <c r="U1693" s="11" t="s">
        <v>378</v>
      </c>
      <c r="V1693" s="11" t="s">
        <v>379</v>
      </c>
      <c r="W1693" s="11" t="s">
        <v>23</v>
      </c>
      <c r="X1693" s="11" t="s">
        <v>24</v>
      </c>
      <c r="Y1693">
        <v>535</v>
      </c>
      <c r="Z1693" t="e">
        <f t="shared" si="56"/>
        <v>#REF!</v>
      </c>
    </row>
    <row r="1694" spans="1:26" x14ac:dyDescent="0.35">
      <c r="A1694" s="24" t="str">
        <f>+IF(B1694&lt;&gt;'Terminal Handling Charge'!$B$3,"",IF(COUNTIF(B:B,B1694)&gt;0,COUNTIF(B$3:B1694,B1694),""))</f>
        <v/>
      </c>
      <c r="B1694" s="24" t="str">
        <f t="shared" si="55"/>
        <v>Terminal Handling Charge - DestinationUnited States</v>
      </c>
      <c r="C1694" s="24" t="s">
        <v>72</v>
      </c>
      <c r="D1694" s="24" t="s">
        <v>747</v>
      </c>
      <c r="E1694" s="1" t="s">
        <v>105</v>
      </c>
      <c r="F1694" s="12" t="s">
        <v>758</v>
      </c>
      <c r="G1694" s="13">
        <v>44866</v>
      </c>
      <c r="H1694" s="11" t="s">
        <v>187</v>
      </c>
      <c r="I1694" s="11" t="s">
        <v>278</v>
      </c>
      <c r="J1694" s="11" t="s">
        <v>278</v>
      </c>
      <c r="K1694" s="11" t="s">
        <v>19</v>
      </c>
      <c r="L1694" s="11" t="s">
        <v>19</v>
      </c>
      <c r="M1694" s="11" t="s">
        <v>19</v>
      </c>
      <c r="N1694" s="11" t="s">
        <v>19</v>
      </c>
      <c r="O1694" s="11" t="s">
        <v>417</v>
      </c>
      <c r="P1694" s="11" t="s">
        <v>418</v>
      </c>
      <c r="Q1694" s="11" t="s">
        <v>72</v>
      </c>
      <c r="R1694" s="11" t="s">
        <v>762</v>
      </c>
      <c r="S1694" s="20">
        <v>20</v>
      </c>
      <c r="T1694" s="11" t="s">
        <v>28</v>
      </c>
      <c r="U1694" s="11" t="s">
        <v>308</v>
      </c>
      <c r="V1694" s="11" t="s">
        <v>309</v>
      </c>
      <c r="W1694" s="11" t="s">
        <v>23</v>
      </c>
      <c r="X1694" s="11" t="s">
        <v>24</v>
      </c>
      <c r="Y1694">
        <v>535</v>
      </c>
      <c r="Z1694" t="e">
        <f t="shared" si="56"/>
        <v>#REF!</v>
      </c>
    </row>
    <row r="1695" spans="1:26" x14ac:dyDescent="0.35">
      <c r="A1695" s="24" t="str">
        <f>+IF(B1695&lt;&gt;'Terminal Handling Charge'!$B$3,"",IF(COUNTIF(B:B,B1695)&gt;0,COUNTIF(B$3:B1695,B1695),""))</f>
        <v/>
      </c>
      <c r="B1695" s="24" t="str">
        <f t="shared" si="55"/>
        <v>Terminal Handling Charge - DestinationUnited States</v>
      </c>
      <c r="C1695" s="24" t="s">
        <v>72</v>
      </c>
      <c r="D1695" s="24" t="s">
        <v>747</v>
      </c>
      <c r="E1695" s="1" t="s">
        <v>105</v>
      </c>
      <c r="F1695" s="12" t="s">
        <v>758</v>
      </c>
      <c r="G1695" s="13">
        <v>44866</v>
      </c>
      <c r="H1695" s="11" t="s">
        <v>187</v>
      </c>
      <c r="I1695" s="11" t="s">
        <v>278</v>
      </c>
      <c r="J1695" s="11" t="s">
        <v>278</v>
      </c>
      <c r="K1695" s="11" t="s">
        <v>19</v>
      </c>
      <c r="L1695" s="11" t="s">
        <v>19</v>
      </c>
      <c r="M1695" s="11" t="s">
        <v>19</v>
      </c>
      <c r="N1695" s="11" t="s">
        <v>19</v>
      </c>
      <c r="O1695" s="11" t="s">
        <v>417</v>
      </c>
      <c r="P1695" s="11" t="s">
        <v>418</v>
      </c>
      <c r="Q1695" s="11" t="s">
        <v>72</v>
      </c>
      <c r="R1695" s="11" t="s">
        <v>762</v>
      </c>
      <c r="S1695" s="20">
        <v>20</v>
      </c>
      <c r="T1695" s="11" t="s">
        <v>28</v>
      </c>
      <c r="U1695" s="11" t="s">
        <v>394</v>
      </c>
      <c r="V1695" s="11" t="s">
        <v>395</v>
      </c>
      <c r="W1695" s="11" t="s">
        <v>23</v>
      </c>
      <c r="X1695" s="11" t="s">
        <v>24</v>
      </c>
      <c r="Y1695">
        <v>535</v>
      </c>
      <c r="Z1695" t="e">
        <f t="shared" si="56"/>
        <v>#REF!</v>
      </c>
    </row>
    <row r="1696" spans="1:26" x14ac:dyDescent="0.35">
      <c r="A1696" s="24" t="str">
        <f>+IF(B1696&lt;&gt;'Terminal Handling Charge'!$B$3,"",IF(COUNTIF(B:B,B1696)&gt;0,COUNTIF(B$3:B1696,B1696),""))</f>
        <v/>
      </c>
      <c r="B1696" s="24" t="str">
        <f t="shared" si="55"/>
        <v>Terminal Handling Charge - DestinationUnited States</v>
      </c>
      <c r="C1696" s="24" t="s">
        <v>72</v>
      </c>
      <c r="D1696" s="24" t="s">
        <v>747</v>
      </c>
      <c r="E1696" s="1" t="s">
        <v>105</v>
      </c>
      <c r="F1696" s="12" t="s">
        <v>758</v>
      </c>
      <c r="G1696" s="13">
        <v>44866</v>
      </c>
      <c r="H1696" s="11" t="s">
        <v>187</v>
      </c>
      <c r="I1696" s="11" t="s">
        <v>278</v>
      </c>
      <c r="J1696" s="11" t="s">
        <v>278</v>
      </c>
      <c r="K1696" s="11" t="s">
        <v>19</v>
      </c>
      <c r="L1696" s="11" t="s">
        <v>19</v>
      </c>
      <c r="M1696" s="11" t="s">
        <v>19</v>
      </c>
      <c r="N1696" s="11" t="s">
        <v>19</v>
      </c>
      <c r="O1696" s="11" t="s">
        <v>417</v>
      </c>
      <c r="P1696" s="11" t="s">
        <v>418</v>
      </c>
      <c r="Q1696" s="11" t="s">
        <v>72</v>
      </c>
      <c r="R1696" s="11" t="s">
        <v>762</v>
      </c>
      <c r="S1696" s="20">
        <v>20</v>
      </c>
      <c r="T1696" s="11" t="s">
        <v>28</v>
      </c>
      <c r="U1696" s="11" t="s">
        <v>300</v>
      </c>
      <c r="V1696" s="11" t="s">
        <v>301</v>
      </c>
      <c r="W1696" s="11" t="s">
        <v>23</v>
      </c>
      <c r="X1696" s="11" t="s">
        <v>24</v>
      </c>
      <c r="Y1696">
        <v>535</v>
      </c>
      <c r="Z1696" t="e">
        <f t="shared" si="56"/>
        <v>#REF!</v>
      </c>
    </row>
    <row r="1697" spans="1:26" x14ac:dyDescent="0.35">
      <c r="A1697" s="24" t="str">
        <f>+IF(B1697&lt;&gt;'Terminal Handling Charge'!$B$3,"",IF(COUNTIF(B:B,B1697)&gt;0,COUNTIF(B$3:B1697,B1697),""))</f>
        <v/>
      </c>
      <c r="B1697" s="24" t="str">
        <f t="shared" si="55"/>
        <v>Terminal Handling Charge - DestinationUnited States</v>
      </c>
      <c r="C1697" s="24" t="s">
        <v>72</v>
      </c>
      <c r="D1697" s="24" t="s">
        <v>747</v>
      </c>
      <c r="E1697" s="1" t="s">
        <v>105</v>
      </c>
      <c r="F1697" s="12" t="s">
        <v>758</v>
      </c>
      <c r="G1697" s="13">
        <v>44866</v>
      </c>
      <c r="H1697" s="11" t="s">
        <v>187</v>
      </c>
      <c r="I1697" s="11" t="s">
        <v>278</v>
      </c>
      <c r="J1697" s="11" t="s">
        <v>278</v>
      </c>
      <c r="K1697" s="11" t="s">
        <v>19</v>
      </c>
      <c r="L1697" s="11" t="s">
        <v>19</v>
      </c>
      <c r="M1697" s="11" t="s">
        <v>19</v>
      </c>
      <c r="N1697" s="11" t="s">
        <v>19</v>
      </c>
      <c r="O1697" s="11" t="s">
        <v>417</v>
      </c>
      <c r="P1697" s="11" t="s">
        <v>418</v>
      </c>
      <c r="Q1697" s="11" t="s">
        <v>72</v>
      </c>
      <c r="R1697" s="11" t="s">
        <v>762</v>
      </c>
      <c r="S1697" s="20">
        <v>20</v>
      </c>
      <c r="T1697" s="11" t="s">
        <v>28</v>
      </c>
      <c r="U1697" s="11" t="s">
        <v>332</v>
      </c>
      <c r="V1697" s="11" t="s">
        <v>333</v>
      </c>
      <c r="W1697" s="11" t="s">
        <v>23</v>
      </c>
      <c r="X1697" s="11" t="s">
        <v>24</v>
      </c>
      <c r="Y1697">
        <v>535</v>
      </c>
      <c r="Z1697" t="e">
        <f t="shared" si="56"/>
        <v>#REF!</v>
      </c>
    </row>
    <row r="1698" spans="1:26" x14ac:dyDescent="0.35">
      <c r="A1698" s="24" t="str">
        <f>+IF(B1698&lt;&gt;'Terminal Handling Charge'!$B$3,"",IF(COUNTIF(B:B,B1698)&gt;0,COUNTIF(B$3:B1698,B1698),""))</f>
        <v/>
      </c>
      <c r="B1698" s="24" t="str">
        <f t="shared" si="55"/>
        <v>Terminal Handling Charge - DestinationUnited States</v>
      </c>
      <c r="C1698" s="24" t="s">
        <v>72</v>
      </c>
      <c r="D1698" s="24" t="s">
        <v>747</v>
      </c>
      <c r="E1698" s="1" t="s">
        <v>105</v>
      </c>
      <c r="F1698" s="12" t="s">
        <v>758</v>
      </c>
      <c r="G1698" s="13">
        <v>44866</v>
      </c>
      <c r="H1698" s="11" t="s">
        <v>187</v>
      </c>
      <c r="I1698" s="11" t="s">
        <v>278</v>
      </c>
      <c r="J1698" s="11" t="s">
        <v>278</v>
      </c>
      <c r="K1698" s="11" t="s">
        <v>19</v>
      </c>
      <c r="L1698" s="11" t="s">
        <v>19</v>
      </c>
      <c r="M1698" s="11" t="s">
        <v>19</v>
      </c>
      <c r="N1698" s="11" t="s">
        <v>19</v>
      </c>
      <c r="O1698" s="11" t="s">
        <v>417</v>
      </c>
      <c r="P1698" s="11" t="s">
        <v>418</v>
      </c>
      <c r="Q1698" s="11" t="s">
        <v>72</v>
      </c>
      <c r="R1698" s="11" t="s">
        <v>762</v>
      </c>
      <c r="S1698" s="20">
        <v>20</v>
      </c>
      <c r="T1698" s="11" t="s">
        <v>28</v>
      </c>
      <c r="U1698" s="11" t="s">
        <v>366</v>
      </c>
      <c r="V1698" s="11" t="s">
        <v>367</v>
      </c>
      <c r="W1698" s="11" t="s">
        <v>23</v>
      </c>
      <c r="X1698" s="11" t="s">
        <v>24</v>
      </c>
      <c r="Y1698">
        <v>535</v>
      </c>
      <c r="Z1698" t="e">
        <f t="shared" si="56"/>
        <v>#REF!</v>
      </c>
    </row>
    <row r="1699" spans="1:26" x14ac:dyDescent="0.35">
      <c r="A1699" s="24" t="str">
        <f>+IF(B1699&lt;&gt;'Terminal Handling Charge'!$B$3,"",IF(COUNTIF(B:B,B1699)&gt;0,COUNTIF(B$3:B1699,B1699),""))</f>
        <v/>
      </c>
      <c r="B1699" s="24" t="str">
        <f t="shared" si="55"/>
        <v>Terminal Handling Charge - DestinationUnited States</v>
      </c>
      <c r="C1699" s="24" t="s">
        <v>72</v>
      </c>
      <c r="D1699" s="24" t="s">
        <v>747</v>
      </c>
      <c r="E1699" s="1" t="s">
        <v>105</v>
      </c>
      <c r="F1699" s="12" t="s">
        <v>758</v>
      </c>
      <c r="G1699" s="13">
        <v>44866</v>
      </c>
      <c r="H1699" s="11" t="s">
        <v>187</v>
      </c>
      <c r="I1699" s="11" t="s">
        <v>278</v>
      </c>
      <c r="J1699" s="11" t="s">
        <v>278</v>
      </c>
      <c r="K1699" s="11" t="s">
        <v>19</v>
      </c>
      <c r="L1699" s="11" t="s">
        <v>19</v>
      </c>
      <c r="M1699" s="11" t="s">
        <v>19</v>
      </c>
      <c r="N1699" s="11" t="s">
        <v>19</v>
      </c>
      <c r="O1699" s="11" t="s">
        <v>417</v>
      </c>
      <c r="P1699" s="11" t="s">
        <v>418</v>
      </c>
      <c r="Q1699" s="11" t="s">
        <v>72</v>
      </c>
      <c r="R1699" s="11" t="s">
        <v>762</v>
      </c>
      <c r="S1699" s="20">
        <v>20</v>
      </c>
      <c r="T1699" s="11" t="s">
        <v>28</v>
      </c>
      <c r="U1699" s="11" t="s">
        <v>279</v>
      </c>
      <c r="V1699" s="11" t="s">
        <v>280</v>
      </c>
      <c r="W1699" s="11" t="s">
        <v>23</v>
      </c>
      <c r="X1699" s="11" t="s">
        <v>24</v>
      </c>
      <c r="Y1699">
        <v>535</v>
      </c>
      <c r="Z1699" t="e">
        <f t="shared" si="56"/>
        <v>#REF!</v>
      </c>
    </row>
    <row r="1700" spans="1:26" x14ac:dyDescent="0.35">
      <c r="A1700" s="24" t="str">
        <f>+IF(B1700&lt;&gt;'Terminal Handling Charge'!$B$3,"",IF(COUNTIF(B:B,B1700)&gt;0,COUNTIF(B$3:B1700,B1700),""))</f>
        <v/>
      </c>
      <c r="B1700" s="24" t="str">
        <f t="shared" si="55"/>
        <v>Terminal Handling Charge - DestinationUnited States</v>
      </c>
      <c r="C1700" s="24" t="s">
        <v>72</v>
      </c>
      <c r="D1700" s="24" t="s">
        <v>747</v>
      </c>
      <c r="E1700" s="1" t="s">
        <v>105</v>
      </c>
      <c r="F1700" s="12" t="s">
        <v>758</v>
      </c>
      <c r="G1700" s="13">
        <v>44866</v>
      </c>
      <c r="H1700" s="11" t="s">
        <v>187</v>
      </c>
      <c r="I1700" s="11" t="s">
        <v>278</v>
      </c>
      <c r="J1700" s="11" t="s">
        <v>278</v>
      </c>
      <c r="K1700" s="11" t="s">
        <v>19</v>
      </c>
      <c r="L1700" s="11" t="s">
        <v>19</v>
      </c>
      <c r="M1700" s="11" t="s">
        <v>19</v>
      </c>
      <c r="N1700" s="11" t="s">
        <v>19</v>
      </c>
      <c r="O1700" s="11" t="s">
        <v>417</v>
      </c>
      <c r="P1700" s="11" t="s">
        <v>418</v>
      </c>
      <c r="Q1700" s="11" t="s">
        <v>72</v>
      </c>
      <c r="R1700" s="11" t="s">
        <v>38</v>
      </c>
      <c r="S1700" s="20">
        <v>40</v>
      </c>
      <c r="T1700" s="11" t="s">
        <v>28</v>
      </c>
      <c r="U1700" s="11" t="s">
        <v>22</v>
      </c>
      <c r="V1700" s="11" t="s">
        <v>22</v>
      </c>
      <c r="W1700" s="11" t="s">
        <v>23</v>
      </c>
      <c r="X1700" s="11" t="s">
        <v>24</v>
      </c>
      <c r="Y1700">
        <v>705</v>
      </c>
      <c r="Z1700" t="e">
        <f t="shared" si="56"/>
        <v>#REF!</v>
      </c>
    </row>
    <row r="1701" spans="1:26" x14ac:dyDescent="0.35">
      <c r="A1701" s="24" t="str">
        <f>+IF(B1701&lt;&gt;'Terminal Handling Charge'!$B$3,"",IF(COUNTIF(B:B,B1701)&gt;0,COUNTIF(B$3:B1701,B1701),""))</f>
        <v/>
      </c>
      <c r="B1701" s="24" t="str">
        <f t="shared" si="55"/>
        <v>Terminal Handling Charge - DestinationUnited States</v>
      </c>
      <c r="C1701" s="24" t="s">
        <v>72</v>
      </c>
      <c r="D1701" s="24" t="s">
        <v>747</v>
      </c>
      <c r="E1701" s="1" t="s">
        <v>105</v>
      </c>
      <c r="F1701" s="12" t="s">
        <v>758</v>
      </c>
      <c r="G1701" s="13">
        <v>44866</v>
      </c>
      <c r="H1701" s="11" t="s">
        <v>187</v>
      </c>
      <c r="I1701" s="11" t="s">
        <v>278</v>
      </c>
      <c r="J1701" s="11" t="s">
        <v>278</v>
      </c>
      <c r="K1701" s="11" t="s">
        <v>19</v>
      </c>
      <c r="L1701" s="11" t="s">
        <v>19</v>
      </c>
      <c r="M1701" s="11" t="s">
        <v>19</v>
      </c>
      <c r="N1701" s="11" t="s">
        <v>19</v>
      </c>
      <c r="O1701" s="11" t="s">
        <v>569</v>
      </c>
      <c r="P1701" s="11" t="s">
        <v>570</v>
      </c>
      <c r="Q1701" s="11" t="s">
        <v>72</v>
      </c>
      <c r="R1701" s="11" t="s">
        <v>20</v>
      </c>
      <c r="S1701" s="20">
        <v>40</v>
      </c>
      <c r="T1701" s="11" t="s">
        <v>21</v>
      </c>
      <c r="U1701" s="11" t="s">
        <v>22</v>
      </c>
      <c r="V1701" s="11" t="s">
        <v>22</v>
      </c>
      <c r="W1701" s="11" t="s">
        <v>23</v>
      </c>
      <c r="X1701" s="11" t="s">
        <v>24</v>
      </c>
      <c r="Y1701">
        <v>675</v>
      </c>
      <c r="Z1701" t="e">
        <f t="shared" si="56"/>
        <v>#REF!</v>
      </c>
    </row>
    <row r="1702" spans="1:26" x14ac:dyDescent="0.35">
      <c r="A1702" s="24" t="str">
        <f>+IF(B1702&lt;&gt;'Terminal Handling Charge'!$B$3,"",IF(COUNTIF(B:B,B1702)&gt;0,COUNTIF(B$3:B1702,B1702),""))</f>
        <v/>
      </c>
      <c r="B1702" s="24" t="str">
        <f t="shared" si="55"/>
        <v>Terminal Handling Charge - DestinationUnited States</v>
      </c>
      <c r="C1702" s="24" t="s">
        <v>72</v>
      </c>
      <c r="D1702" s="24" t="s">
        <v>747</v>
      </c>
      <c r="E1702" s="1" t="s">
        <v>105</v>
      </c>
      <c r="F1702" s="12" t="s">
        <v>758</v>
      </c>
      <c r="G1702" s="13">
        <v>44866</v>
      </c>
      <c r="H1702" s="11" t="s">
        <v>187</v>
      </c>
      <c r="I1702" s="11" t="s">
        <v>278</v>
      </c>
      <c r="J1702" s="11" t="s">
        <v>278</v>
      </c>
      <c r="K1702" s="11" t="s">
        <v>19</v>
      </c>
      <c r="L1702" s="11" t="s">
        <v>19</v>
      </c>
      <c r="M1702" s="11" t="s">
        <v>19</v>
      </c>
      <c r="N1702" s="11" t="s">
        <v>19</v>
      </c>
      <c r="O1702" s="11" t="s">
        <v>569</v>
      </c>
      <c r="P1702" s="11" t="s">
        <v>570</v>
      </c>
      <c r="Q1702" s="11" t="s">
        <v>72</v>
      </c>
      <c r="R1702" s="11" t="s">
        <v>65</v>
      </c>
      <c r="S1702" s="20">
        <v>45</v>
      </c>
      <c r="T1702" s="11" t="s">
        <v>21</v>
      </c>
      <c r="U1702" s="11" t="s">
        <v>22</v>
      </c>
      <c r="V1702" s="11" t="s">
        <v>22</v>
      </c>
      <c r="W1702" s="11" t="s">
        <v>23</v>
      </c>
      <c r="X1702" s="11" t="s">
        <v>24</v>
      </c>
      <c r="Y1702">
        <v>675</v>
      </c>
      <c r="Z1702" t="e">
        <f t="shared" si="56"/>
        <v>#REF!</v>
      </c>
    </row>
    <row r="1703" spans="1:26" x14ac:dyDescent="0.35">
      <c r="A1703" s="24" t="str">
        <f>+IF(B1703&lt;&gt;'Terminal Handling Charge'!$B$3,"",IF(COUNTIF(B:B,B1703)&gt;0,COUNTIF(B$3:B1703,B1703),""))</f>
        <v/>
      </c>
      <c r="B1703" s="24" t="str">
        <f t="shared" si="55"/>
        <v>Terminal Handling Charge - DestinationUnited States</v>
      </c>
      <c r="C1703" s="24" t="s">
        <v>72</v>
      </c>
      <c r="D1703" s="24" t="s">
        <v>747</v>
      </c>
      <c r="E1703" s="1" t="s">
        <v>105</v>
      </c>
      <c r="F1703" s="12" t="s">
        <v>758</v>
      </c>
      <c r="G1703" s="13">
        <v>44866</v>
      </c>
      <c r="H1703" s="11" t="s">
        <v>187</v>
      </c>
      <c r="I1703" s="11" t="s">
        <v>278</v>
      </c>
      <c r="J1703" s="11" t="s">
        <v>278</v>
      </c>
      <c r="K1703" s="11" t="s">
        <v>19</v>
      </c>
      <c r="L1703" s="11" t="s">
        <v>19</v>
      </c>
      <c r="M1703" s="11" t="s">
        <v>19</v>
      </c>
      <c r="N1703" s="11" t="s">
        <v>19</v>
      </c>
      <c r="O1703" s="11" t="s">
        <v>569</v>
      </c>
      <c r="P1703" s="11" t="s">
        <v>570</v>
      </c>
      <c r="Q1703" s="11" t="s">
        <v>72</v>
      </c>
      <c r="R1703" s="11" t="s">
        <v>762</v>
      </c>
      <c r="S1703" s="20">
        <v>20</v>
      </c>
      <c r="T1703" s="11" t="s">
        <v>28</v>
      </c>
      <c r="U1703" s="11" t="s">
        <v>279</v>
      </c>
      <c r="V1703" s="11" t="s">
        <v>280</v>
      </c>
      <c r="W1703" s="11" t="s">
        <v>23</v>
      </c>
      <c r="X1703" s="11" t="s">
        <v>24</v>
      </c>
      <c r="Y1703">
        <v>535</v>
      </c>
      <c r="Z1703" t="e">
        <f t="shared" si="56"/>
        <v>#REF!</v>
      </c>
    </row>
    <row r="1704" spans="1:26" x14ac:dyDescent="0.35">
      <c r="A1704" s="24" t="str">
        <f>+IF(B1704&lt;&gt;'Terminal Handling Charge'!$B$3,"",IF(COUNTIF(B:B,B1704)&gt;0,COUNTIF(B$3:B1704,B1704),""))</f>
        <v/>
      </c>
      <c r="B1704" s="24" t="str">
        <f t="shared" si="55"/>
        <v>Terminal Handling Charge - DestinationUnited States</v>
      </c>
      <c r="C1704" s="24" t="s">
        <v>72</v>
      </c>
      <c r="D1704" s="24" t="s">
        <v>747</v>
      </c>
      <c r="E1704" s="1" t="s">
        <v>105</v>
      </c>
      <c r="F1704" s="12" t="s">
        <v>758</v>
      </c>
      <c r="G1704" s="13">
        <v>44866</v>
      </c>
      <c r="H1704" s="11" t="s">
        <v>187</v>
      </c>
      <c r="I1704" s="11" t="s">
        <v>278</v>
      </c>
      <c r="J1704" s="11" t="s">
        <v>278</v>
      </c>
      <c r="K1704" s="11" t="s">
        <v>19</v>
      </c>
      <c r="L1704" s="11" t="s">
        <v>19</v>
      </c>
      <c r="M1704" s="11" t="s">
        <v>19</v>
      </c>
      <c r="N1704" s="11" t="s">
        <v>19</v>
      </c>
      <c r="O1704" s="11" t="s">
        <v>569</v>
      </c>
      <c r="P1704" s="11" t="s">
        <v>570</v>
      </c>
      <c r="Q1704" s="11" t="s">
        <v>72</v>
      </c>
      <c r="R1704" s="11" t="s">
        <v>762</v>
      </c>
      <c r="S1704" s="20">
        <v>20</v>
      </c>
      <c r="T1704" s="11" t="s">
        <v>28</v>
      </c>
      <c r="U1704" s="11" t="s">
        <v>429</v>
      </c>
      <c r="V1704" s="11" t="s">
        <v>430</v>
      </c>
      <c r="W1704" s="11" t="s">
        <v>23</v>
      </c>
      <c r="X1704" s="11" t="s">
        <v>24</v>
      </c>
      <c r="Y1704">
        <v>535</v>
      </c>
      <c r="Z1704" t="e">
        <f t="shared" si="56"/>
        <v>#REF!</v>
      </c>
    </row>
    <row r="1705" spans="1:26" x14ac:dyDescent="0.35">
      <c r="A1705" s="24" t="str">
        <f>+IF(B1705&lt;&gt;'Terminal Handling Charge'!$B$3,"",IF(COUNTIF(B:B,B1705)&gt;0,COUNTIF(B$3:B1705,B1705),""))</f>
        <v/>
      </c>
      <c r="B1705" s="24" t="str">
        <f t="shared" si="55"/>
        <v>Terminal Handling Charge - DestinationUnited States</v>
      </c>
      <c r="C1705" s="24" t="s">
        <v>72</v>
      </c>
      <c r="D1705" s="24" t="s">
        <v>747</v>
      </c>
      <c r="E1705" s="1" t="s">
        <v>105</v>
      </c>
      <c r="F1705" s="12" t="s">
        <v>758</v>
      </c>
      <c r="G1705" s="13">
        <v>44866</v>
      </c>
      <c r="H1705" s="11" t="s">
        <v>187</v>
      </c>
      <c r="I1705" s="11" t="s">
        <v>278</v>
      </c>
      <c r="J1705" s="11" t="s">
        <v>278</v>
      </c>
      <c r="K1705" s="11" t="s">
        <v>19</v>
      </c>
      <c r="L1705" s="11" t="s">
        <v>19</v>
      </c>
      <c r="M1705" s="11" t="s">
        <v>19</v>
      </c>
      <c r="N1705" s="11" t="s">
        <v>19</v>
      </c>
      <c r="O1705" s="11" t="s">
        <v>569</v>
      </c>
      <c r="P1705" s="11" t="s">
        <v>570</v>
      </c>
      <c r="Q1705" s="11" t="s">
        <v>72</v>
      </c>
      <c r="R1705" s="11" t="s">
        <v>762</v>
      </c>
      <c r="S1705" s="20">
        <v>20</v>
      </c>
      <c r="T1705" s="11" t="s">
        <v>28</v>
      </c>
      <c r="U1705" s="11" t="s">
        <v>328</v>
      </c>
      <c r="V1705" s="11" t="s">
        <v>329</v>
      </c>
      <c r="W1705" s="11" t="s">
        <v>23</v>
      </c>
      <c r="X1705" s="11" t="s">
        <v>24</v>
      </c>
      <c r="Y1705">
        <v>535</v>
      </c>
      <c r="Z1705" t="e">
        <f t="shared" si="56"/>
        <v>#REF!</v>
      </c>
    </row>
    <row r="1706" spans="1:26" x14ac:dyDescent="0.35">
      <c r="A1706" s="24" t="str">
        <f>+IF(B1706&lt;&gt;'Terminal Handling Charge'!$B$3,"",IF(COUNTIF(B:B,B1706)&gt;0,COUNTIF(B$3:B1706,B1706),""))</f>
        <v/>
      </c>
      <c r="B1706" s="24" t="str">
        <f t="shared" si="55"/>
        <v>Terminal Handling Charge - DestinationUnited States</v>
      </c>
      <c r="C1706" s="24" t="s">
        <v>72</v>
      </c>
      <c r="D1706" s="24" t="s">
        <v>747</v>
      </c>
      <c r="E1706" s="1" t="s">
        <v>105</v>
      </c>
      <c r="F1706" s="12" t="s">
        <v>758</v>
      </c>
      <c r="G1706" s="13">
        <v>44866</v>
      </c>
      <c r="H1706" s="11" t="s">
        <v>187</v>
      </c>
      <c r="I1706" s="11" t="s">
        <v>278</v>
      </c>
      <c r="J1706" s="11" t="s">
        <v>278</v>
      </c>
      <c r="K1706" s="11" t="s">
        <v>19</v>
      </c>
      <c r="L1706" s="11" t="s">
        <v>19</v>
      </c>
      <c r="M1706" s="11" t="s">
        <v>19</v>
      </c>
      <c r="N1706" s="11" t="s">
        <v>19</v>
      </c>
      <c r="O1706" s="11" t="s">
        <v>569</v>
      </c>
      <c r="P1706" s="11" t="s">
        <v>570</v>
      </c>
      <c r="Q1706" s="11" t="s">
        <v>72</v>
      </c>
      <c r="R1706" s="11" t="s">
        <v>762</v>
      </c>
      <c r="S1706" s="20">
        <v>20</v>
      </c>
      <c r="T1706" s="11" t="s">
        <v>28</v>
      </c>
      <c r="U1706" s="11" t="s">
        <v>332</v>
      </c>
      <c r="V1706" s="11" t="s">
        <v>333</v>
      </c>
      <c r="W1706" s="11" t="s">
        <v>23</v>
      </c>
      <c r="X1706" s="11" t="s">
        <v>24</v>
      </c>
      <c r="Y1706">
        <v>535</v>
      </c>
      <c r="Z1706" t="e">
        <f t="shared" si="56"/>
        <v>#REF!</v>
      </c>
    </row>
    <row r="1707" spans="1:26" x14ac:dyDescent="0.35">
      <c r="A1707" s="24" t="str">
        <f>+IF(B1707&lt;&gt;'Terminal Handling Charge'!$B$3,"",IF(COUNTIF(B:B,B1707)&gt;0,COUNTIF(B$3:B1707,B1707),""))</f>
        <v/>
      </c>
      <c r="B1707" s="24" t="str">
        <f t="shared" si="55"/>
        <v>Terminal Handling Charge - DestinationUnited States</v>
      </c>
      <c r="C1707" s="24" t="s">
        <v>72</v>
      </c>
      <c r="D1707" s="24" t="s">
        <v>747</v>
      </c>
      <c r="E1707" s="1" t="s">
        <v>105</v>
      </c>
      <c r="F1707" s="12" t="s">
        <v>758</v>
      </c>
      <c r="G1707" s="13">
        <v>44866</v>
      </c>
      <c r="H1707" s="11" t="s">
        <v>187</v>
      </c>
      <c r="I1707" s="11" t="s">
        <v>278</v>
      </c>
      <c r="J1707" s="11" t="s">
        <v>278</v>
      </c>
      <c r="K1707" s="11" t="s">
        <v>19</v>
      </c>
      <c r="L1707" s="11" t="s">
        <v>19</v>
      </c>
      <c r="M1707" s="11" t="s">
        <v>19</v>
      </c>
      <c r="N1707" s="11" t="s">
        <v>19</v>
      </c>
      <c r="O1707" s="11" t="s">
        <v>569</v>
      </c>
      <c r="P1707" s="11" t="s">
        <v>570</v>
      </c>
      <c r="Q1707" s="11" t="s">
        <v>72</v>
      </c>
      <c r="R1707" s="11" t="s">
        <v>762</v>
      </c>
      <c r="S1707" s="20">
        <v>20</v>
      </c>
      <c r="T1707" s="11" t="s">
        <v>28</v>
      </c>
      <c r="U1707" s="11" t="s">
        <v>394</v>
      </c>
      <c r="V1707" s="11" t="s">
        <v>395</v>
      </c>
      <c r="W1707" s="11" t="s">
        <v>23</v>
      </c>
      <c r="X1707" s="11" t="s">
        <v>24</v>
      </c>
      <c r="Y1707">
        <v>535</v>
      </c>
      <c r="Z1707" t="e">
        <f t="shared" si="56"/>
        <v>#REF!</v>
      </c>
    </row>
    <row r="1708" spans="1:26" x14ac:dyDescent="0.35">
      <c r="A1708" s="24" t="str">
        <f>+IF(B1708&lt;&gt;'Terminal Handling Charge'!$B$3,"",IF(COUNTIF(B:B,B1708)&gt;0,COUNTIF(B$3:B1708,B1708),""))</f>
        <v/>
      </c>
      <c r="B1708" s="24" t="str">
        <f t="shared" si="55"/>
        <v>Terminal Handling Charge - DestinationUnited States</v>
      </c>
      <c r="C1708" s="24" t="s">
        <v>72</v>
      </c>
      <c r="D1708" s="24" t="s">
        <v>747</v>
      </c>
      <c r="E1708" s="1" t="s">
        <v>105</v>
      </c>
      <c r="F1708" s="12" t="s">
        <v>758</v>
      </c>
      <c r="G1708" s="13">
        <v>44866</v>
      </c>
      <c r="H1708" s="11" t="s">
        <v>187</v>
      </c>
      <c r="I1708" s="11" t="s">
        <v>278</v>
      </c>
      <c r="J1708" s="11" t="s">
        <v>278</v>
      </c>
      <c r="K1708" s="11" t="s">
        <v>19</v>
      </c>
      <c r="L1708" s="11" t="s">
        <v>19</v>
      </c>
      <c r="M1708" s="11" t="s">
        <v>19</v>
      </c>
      <c r="N1708" s="11" t="s">
        <v>19</v>
      </c>
      <c r="O1708" s="11" t="s">
        <v>569</v>
      </c>
      <c r="P1708" s="11" t="s">
        <v>570</v>
      </c>
      <c r="Q1708" s="11" t="s">
        <v>72</v>
      </c>
      <c r="R1708" s="11" t="s">
        <v>762</v>
      </c>
      <c r="S1708" s="20">
        <v>20</v>
      </c>
      <c r="T1708" s="11" t="s">
        <v>28</v>
      </c>
      <c r="U1708" s="11" t="s">
        <v>300</v>
      </c>
      <c r="V1708" s="11" t="s">
        <v>301</v>
      </c>
      <c r="W1708" s="11" t="s">
        <v>23</v>
      </c>
      <c r="X1708" s="11" t="s">
        <v>24</v>
      </c>
      <c r="Y1708">
        <v>535</v>
      </c>
      <c r="Z1708" t="e">
        <f t="shared" si="56"/>
        <v>#REF!</v>
      </c>
    </row>
    <row r="1709" spans="1:26" x14ac:dyDescent="0.35">
      <c r="A1709" s="24" t="str">
        <f>+IF(B1709&lt;&gt;'Terminal Handling Charge'!$B$3,"",IF(COUNTIF(B:B,B1709)&gt;0,COUNTIF(B$3:B1709,B1709),""))</f>
        <v/>
      </c>
      <c r="B1709" s="24" t="str">
        <f t="shared" si="55"/>
        <v>Terminal Handling Charge - DestinationUnited States</v>
      </c>
      <c r="C1709" s="24" t="s">
        <v>72</v>
      </c>
      <c r="D1709" s="24" t="s">
        <v>747</v>
      </c>
      <c r="E1709" s="1" t="s">
        <v>105</v>
      </c>
      <c r="F1709" s="12" t="s">
        <v>758</v>
      </c>
      <c r="G1709" s="13">
        <v>44866</v>
      </c>
      <c r="H1709" s="11" t="s">
        <v>187</v>
      </c>
      <c r="I1709" s="11" t="s">
        <v>278</v>
      </c>
      <c r="J1709" s="11" t="s">
        <v>278</v>
      </c>
      <c r="K1709" s="11" t="s">
        <v>19</v>
      </c>
      <c r="L1709" s="11" t="s">
        <v>19</v>
      </c>
      <c r="M1709" s="11" t="s">
        <v>19</v>
      </c>
      <c r="N1709" s="11" t="s">
        <v>19</v>
      </c>
      <c r="O1709" s="11" t="s">
        <v>569</v>
      </c>
      <c r="P1709" s="11" t="s">
        <v>570</v>
      </c>
      <c r="Q1709" s="11" t="s">
        <v>72</v>
      </c>
      <c r="R1709" s="11" t="s">
        <v>762</v>
      </c>
      <c r="S1709" s="20">
        <v>20</v>
      </c>
      <c r="T1709" s="11" t="s">
        <v>28</v>
      </c>
      <c r="U1709" s="11" t="s">
        <v>306</v>
      </c>
      <c r="V1709" s="11" t="s">
        <v>307</v>
      </c>
      <c r="W1709" s="11" t="s">
        <v>23</v>
      </c>
      <c r="X1709" s="11" t="s">
        <v>24</v>
      </c>
      <c r="Y1709">
        <v>535</v>
      </c>
      <c r="Z1709" t="e">
        <f t="shared" si="56"/>
        <v>#REF!</v>
      </c>
    </row>
    <row r="1710" spans="1:26" x14ac:dyDescent="0.35">
      <c r="A1710" s="24" t="str">
        <f>+IF(B1710&lt;&gt;'Terminal Handling Charge'!$B$3,"",IF(COUNTIF(B:B,B1710)&gt;0,COUNTIF(B$3:B1710,B1710),""))</f>
        <v/>
      </c>
      <c r="B1710" s="24" t="str">
        <f t="shared" si="55"/>
        <v>Terminal Handling Charge - DestinationUnited States</v>
      </c>
      <c r="C1710" s="24" t="s">
        <v>72</v>
      </c>
      <c r="D1710" s="24" t="s">
        <v>747</v>
      </c>
      <c r="E1710" s="1" t="s">
        <v>105</v>
      </c>
      <c r="F1710" s="12" t="s">
        <v>758</v>
      </c>
      <c r="G1710" s="13">
        <v>44866</v>
      </c>
      <c r="H1710" s="11" t="s">
        <v>187</v>
      </c>
      <c r="I1710" s="11" t="s">
        <v>278</v>
      </c>
      <c r="J1710" s="11" t="s">
        <v>278</v>
      </c>
      <c r="K1710" s="11" t="s">
        <v>19</v>
      </c>
      <c r="L1710" s="11" t="s">
        <v>19</v>
      </c>
      <c r="M1710" s="11" t="s">
        <v>19</v>
      </c>
      <c r="N1710" s="11" t="s">
        <v>19</v>
      </c>
      <c r="O1710" s="11" t="s">
        <v>569</v>
      </c>
      <c r="P1710" s="11" t="s">
        <v>570</v>
      </c>
      <c r="Q1710" s="11" t="s">
        <v>72</v>
      </c>
      <c r="R1710" s="11" t="s">
        <v>762</v>
      </c>
      <c r="S1710" s="20">
        <v>20</v>
      </c>
      <c r="T1710" s="11" t="s">
        <v>28</v>
      </c>
      <c r="U1710" s="11" t="s">
        <v>378</v>
      </c>
      <c r="V1710" s="11" t="s">
        <v>379</v>
      </c>
      <c r="W1710" s="11" t="s">
        <v>23</v>
      </c>
      <c r="X1710" s="11" t="s">
        <v>24</v>
      </c>
      <c r="Y1710">
        <v>535</v>
      </c>
      <c r="Z1710" t="e">
        <f t="shared" si="56"/>
        <v>#REF!</v>
      </c>
    </row>
    <row r="1711" spans="1:26" x14ac:dyDescent="0.35">
      <c r="A1711" s="24" t="str">
        <f>+IF(B1711&lt;&gt;'Terminal Handling Charge'!$B$3,"",IF(COUNTIF(B:B,B1711)&gt;0,COUNTIF(B$3:B1711,B1711),""))</f>
        <v/>
      </c>
      <c r="B1711" s="24" t="str">
        <f t="shared" si="55"/>
        <v>Terminal Handling Charge - DestinationUnited States</v>
      </c>
      <c r="C1711" s="24" t="s">
        <v>72</v>
      </c>
      <c r="D1711" s="24" t="s">
        <v>747</v>
      </c>
      <c r="E1711" s="1" t="s">
        <v>105</v>
      </c>
      <c r="F1711" s="12" t="s">
        <v>758</v>
      </c>
      <c r="G1711" s="13">
        <v>44866</v>
      </c>
      <c r="H1711" s="11" t="s">
        <v>187</v>
      </c>
      <c r="I1711" s="11" t="s">
        <v>278</v>
      </c>
      <c r="J1711" s="11" t="s">
        <v>278</v>
      </c>
      <c r="K1711" s="11" t="s">
        <v>19</v>
      </c>
      <c r="L1711" s="11" t="s">
        <v>19</v>
      </c>
      <c r="M1711" s="11" t="s">
        <v>19</v>
      </c>
      <c r="N1711" s="11" t="s">
        <v>19</v>
      </c>
      <c r="O1711" s="11" t="s">
        <v>569</v>
      </c>
      <c r="P1711" s="11" t="s">
        <v>570</v>
      </c>
      <c r="Q1711" s="11" t="s">
        <v>72</v>
      </c>
      <c r="R1711" s="11" t="s">
        <v>762</v>
      </c>
      <c r="S1711" s="20">
        <v>20</v>
      </c>
      <c r="T1711" s="11" t="s">
        <v>28</v>
      </c>
      <c r="U1711" s="11" t="s">
        <v>366</v>
      </c>
      <c r="V1711" s="11" t="s">
        <v>367</v>
      </c>
      <c r="W1711" s="11" t="s">
        <v>23</v>
      </c>
      <c r="X1711" s="11" t="s">
        <v>24</v>
      </c>
      <c r="Y1711">
        <v>535</v>
      </c>
      <c r="Z1711" t="e">
        <f t="shared" si="56"/>
        <v>#REF!</v>
      </c>
    </row>
    <row r="1712" spans="1:26" x14ac:dyDescent="0.35">
      <c r="A1712" s="24" t="str">
        <f>+IF(B1712&lt;&gt;'Terminal Handling Charge'!$B$3,"",IF(COUNTIF(B:B,B1712)&gt;0,COUNTIF(B$3:B1712,B1712),""))</f>
        <v/>
      </c>
      <c r="B1712" s="24" t="str">
        <f t="shared" si="55"/>
        <v>Terminal Handling Charge - DestinationUnited States</v>
      </c>
      <c r="C1712" s="24" t="s">
        <v>72</v>
      </c>
      <c r="D1712" s="24" t="s">
        <v>747</v>
      </c>
      <c r="E1712" s="1" t="s">
        <v>105</v>
      </c>
      <c r="F1712" s="12" t="s">
        <v>758</v>
      </c>
      <c r="G1712" s="13">
        <v>44866</v>
      </c>
      <c r="H1712" s="11" t="s">
        <v>187</v>
      </c>
      <c r="I1712" s="11" t="s">
        <v>278</v>
      </c>
      <c r="J1712" s="11" t="s">
        <v>278</v>
      </c>
      <c r="K1712" s="11" t="s">
        <v>19</v>
      </c>
      <c r="L1712" s="11" t="s">
        <v>19</v>
      </c>
      <c r="M1712" s="11" t="s">
        <v>19</v>
      </c>
      <c r="N1712" s="11" t="s">
        <v>19</v>
      </c>
      <c r="O1712" s="11" t="s">
        <v>569</v>
      </c>
      <c r="P1712" s="11" t="s">
        <v>570</v>
      </c>
      <c r="Q1712" s="11" t="s">
        <v>72</v>
      </c>
      <c r="R1712" s="11" t="s">
        <v>762</v>
      </c>
      <c r="S1712" s="20">
        <v>20</v>
      </c>
      <c r="T1712" s="11" t="s">
        <v>28</v>
      </c>
      <c r="U1712" s="11" t="s">
        <v>308</v>
      </c>
      <c r="V1712" s="11" t="s">
        <v>309</v>
      </c>
      <c r="W1712" s="11" t="s">
        <v>23</v>
      </c>
      <c r="X1712" s="11" t="s">
        <v>24</v>
      </c>
      <c r="Y1712">
        <v>535</v>
      </c>
      <c r="Z1712" t="e">
        <f t="shared" si="56"/>
        <v>#REF!</v>
      </c>
    </row>
    <row r="1713" spans="1:26" x14ac:dyDescent="0.35">
      <c r="A1713" s="24" t="str">
        <f>+IF(B1713&lt;&gt;'Terminal Handling Charge'!$B$3,"",IF(COUNTIF(B:B,B1713)&gt;0,COUNTIF(B$3:B1713,B1713),""))</f>
        <v/>
      </c>
      <c r="B1713" s="24" t="str">
        <f t="shared" si="55"/>
        <v>Terminal Handling Charge - DestinationUnited States</v>
      </c>
      <c r="C1713" s="24" t="s">
        <v>72</v>
      </c>
      <c r="D1713" s="24" t="s">
        <v>747</v>
      </c>
      <c r="E1713" s="1" t="s">
        <v>105</v>
      </c>
      <c r="F1713" s="12" t="s">
        <v>758</v>
      </c>
      <c r="G1713" s="13">
        <v>44866</v>
      </c>
      <c r="H1713" s="11" t="s">
        <v>187</v>
      </c>
      <c r="I1713" s="11" t="s">
        <v>278</v>
      </c>
      <c r="J1713" s="11" t="s">
        <v>278</v>
      </c>
      <c r="K1713" s="11" t="s">
        <v>19</v>
      </c>
      <c r="L1713" s="11" t="s">
        <v>19</v>
      </c>
      <c r="M1713" s="11" t="s">
        <v>19</v>
      </c>
      <c r="N1713" s="11" t="s">
        <v>19</v>
      </c>
      <c r="O1713" s="11" t="s">
        <v>569</v>
      </c>
      <c r="P1713" s="11" t="s">
        <v>570</v>
      </c>
      <c r="Q1713" s="11" t="s">
        <v>72</v>
      </c>
      <c r="R1713" s="11" t="s">
        <v>38</v>
      </c>
      <c r="S1713" s="20">
        <v>40</v>
      </c>
      <c r="T1713" s="11" t="s">
        <v>28</v>
      </c>
      <c r="U1713" s="11" t="s">
        <v>22</v>
      </c>
      <c r="V1713" s="11" t="s">
        <v>22</v>
      </c>
      <c r="W1713" s="11" t="s">
        <v>23</v>
      </c>
      <c r="X1713" s="11" t="s">
        <v>24</v>
      </c>
      <c r="Y1713">
        <v>705</v>
      </c>
      <c r="Z1713" t="e">
        <f t="shared" si="56"/>
        <v>#REF!</v>
      </c>
    </row>
    <row r="1714" spans="1:26" x14ac:dyDescent="0.35">
      <c r="A1714" s="24" t="str">
        <f>+IF(B1714&lt;&gt;'Terminal Handling Charge'!$B$3,"",IF(COUNTIF(B:B,B1714)&gt;0,COUNTIF(B$3:B1714,B1714),""))</f>
        <v/>
      </c>
      <c r="B1714" s="24" t="str">
        <f t="shared" si="55"/>
        <v>Terminal Handling Charge - DestinationUnited States</v>
      </c>
      <c r="C1714" s="24" t="s">
        <v>72</v>
      </c>
      <c r="D1714" s="24" t="s">
        <v>747</v>
      </c>
      <c r="E1714" s="1" t="s">
        <v>105</v>
      </c>
      <c r="F1714" s="12" t="s">
        <v>758</v>
      </c>
      <c r="G1714" s="13">
        <v>44866</v>
      </c>
      <c r="H1714" s="11" t="s">
        <v>187</v>
      </c>
      <c r="I1714" s="11" t="s">
        <v>278</v>
      </c>
      <c r="J1714" s="11" t="s">
        <v>278</v>
      </c>
      <c r="K1714" s="11" t="s">
        <v>19</v>
      </c>
      <c r="L1714" s="11" t="s">
        <v>19</v>
      </c>
      <c r="M1714" s="11" t="s">
        <v>19</v>
      </c>
      <c r="N1714" s="11" t="s">
        <v>19</v>
      </c>
      <c r="O1714" s="11" t="s">
        <v>423</v>
      </c>
      <c r="P1714" s="11" t="s">
        <v>424</v>
      </c>
      <c r="Q1714" s="11" t="s">
        <v>72</v>
      </c>
      <c r="R1714" s="11" t="s">
        <v>20</v>
      </c>
      <c r="S1714" s="20">
        <v>40</v>
      </c>
      <c r="T1714" s="11" t="s">
        <v>21</v>
      </c>
      <c r="U1714" s="11" t="s">
        <v>22</v>
      </c>
      <c r="V1714" s="11" t="s">
        <v>22</v>
      </c>
      <c r="W1714" s="11" t="s">
        <v>23</v>
      </c>
      <c r="X1714" s="11" t="s">
        <v>24</v>
      </c>
      <c r="Y1714">
        <v>675</v>
      </c>
      <c r="Z1714" t="e">
        <f t="shared" si="56"/>
        <v>#REF!</v>
      </c>
    </row>
    <row r="1715" spans="1:26" x14ac:dyDescent="0.35">
      <c r="A1715" s="24" t="str">
        <f>+IF(B1715&lt;&gt;'Terminal Handling Charge'!$B$3,"",IF(COUNTIF(B:B,B1715)&gt;0,COUNTIF(B$3:B1715,B1715),""))</f>
        <v/>
      </c>
      <c r="B1715" s="24" t="str">
        <f t="shared" si="55"/>
        <v>Terminal Handling Charge - DestinationUnited States</v>
      </c>
      <c r="C1715" s="24" t="s">
        <v>72</v>
      </c>
      <c r="D1715" s="24" t="s">
        <v>747</v>
      </c>
      <c r="E1715" s="1" t="s">
        <v>105</v>
      </c>
      <c r="F1715" s="12" t="s">
        <v>758</v>
      </c>
      <c r="G1715" s="13">
        <v>44866</v>
      </c>
      <c r="H1715" s="11" t="s">
        <v>187</v>
      </c>
      <c r="I1715" s="11" t="s">
        <v>278</v>
      </c>
      <c r="J1715" s="11" t="s">
        <v>278</v>
      </c>
      <c r="K1715" s="11" t="s">
        <v>19</v>
      </c>
      <c r="L1715" s="11" t="s">
        <v>19</v>
      </c>
      <c r="M1715" s="11" t="s">
        <v>19</v>
      </c>
      <c r="N1715" s="11" t="s">
        <v>19</v>
      </c>
      <c r="O1715" s="11" t="s">
        <v>423</v>
      </c>
      <c r="P1715" s="11" t="s">
        <v>424</v>
      </c>
      <c r="Q1715" s="11" t="s">
        <v>72</v>
      </c>
      <c r="R1715" s="11" t="s">
        <v>65</v>
      </c>
      <c r="S1715" s="20">
        <v>45</v>
      </c>
      <c r="T1715" s="11" t="s">
        <v>21</v>
      </c>
      <c r="U1715" s="11" t="s">
        <v>22</v>
      </c>
      <c r="V1715" s="11" t="s">
        <v>22</v>
      </c>
      <c r="W1715" s="11" t="s">
        <v>23</v>
      </c>
      <c r="X1715" s="11" t="s">
        <v>24</v>
      </c>
      <c r="Y1715">
        <v>675</v>
      </c>
      <c r="Z1715" t="e">
        <f t="shared" si="56"/>
        <v>#REF!</v>
      </c>
    </row>
    <row r="1716" spans="1:26" x14ac:dyDescent="0.35">
      <c r="A1716" s="24" t="str">
        <f>+IF(B1716&lt;&gt;'Terminal Handling Charge'!$B$3,"",IF(COUNTIF(B:B,B1716)&gt;0,COUNTIF(B$3:B1716,B1716),""))</f>
        <v/>
      </c>
      <c r="B1716" s="24" t="str">
        <f t="shared" si="55"/>
        <v>Terminal Handling Charge - DestinationUnited States</v>
      </c>
      <c r="C1716" s="24" t="s">
        <v>72</v>
      </c>
      <c r="D1716" s="24" t="s">
        <v>747</v>
      </c>
      <c r="E1716" s="1" t="s">
        <v>105</v>
      </c>
      <c r="F1716" s="12" t="s">
        <v>758</v>
      </c>
      <c r="G1716" s="13">
        <v>44866</v>
      </c>
      <c r="H1716" s="11" t="s">
        <v>187</v>
      </c>
      <c r="I1716" s="11" t="s">
        <v>278</v>
      </c>
      <c r="J1716" s="11" t="s">
        <v>278</v>
      </c>
      <c r="K1716" s="11" t="s">
        <v>19</v>
      </c>
      <c r="L1716" s="11" t="s">
        <v>19</v>
      </c>
      <c r="M1716" s="11" t="s">
        <v>19</v>
      </c>
      <c r="N1716" s="11" t="s">
        <v>19</v>
      </c>
      <c r="O1716" s="11" t="s">
        <v>423</v>
      </c>
      <c r="P1716" s="11" t="s">
        <v>424</v>
      </c>
      <c r="Q1716" s="11" t="s">
        <v>72</v>
      </c>
      <c r="R1716" s="11" t="s">
        <v>762</v>
      </c>
      <c r="S1716" s="20">
        <v>20</v>
      </c>
      <c r="T1716" s="11" t="s">
        <v>28</v>
      </c>
      <c r="U1716" s="11" t="s">
        <v>366</v>
      </c>
      <c r="V1716" s="11" t="s">
        <v>367</v>
      </c>
      <c r="W1716" s="11" t="s">
        <v>23</v>
      </c>
      <c r="X1716" s="11" t="s">
        <v>24</v>
      </c>
      <c r="Y1716">
        <v>535</v>
      </c>
      <c r="Z1716" t="e">
        <f t="shared" si="56"/>
        <v>#REF!</v>
      </c>
    </row>
    <row r="1717" spans="1:26" x14ac:dyDescent="0.35">
      <c r="A1717" s="24" t="str">
        <f>+IF(B1717&lt;&gt;'Terminal Handling Charge'!$B$3,"",IF(COUNTIF(B:B,B1717)&gt;0,COUNTIF(B$3:B1717,B1717),""))</f>
        <v/>
      </c>
      <c r="B1717" s="24" t="str">
        <f t="shared" si="55"/>
        <v>Terminal Handling Charge - DestinationUnited States</v>
      </c>
      <c r="C1717" s="24" t="s">
        <v>72</v>
      </c>
      <c r="D1717" s="24" t="s">
        <v>747</v>
      </c>
      <c r="E1717" s="1" t="s">
        <v>105</v>
      </c>
      <c r="F1717" s="12" t="s">
        <v>758</v>
      </c>
      <c r="G1717" s="13">
        <v>44866</v>
      </c>
      <c r="H1717" s="11" t="s">
        <v>187</v>
      </c>
      <c r="I1717" s="11" t="s">
        <v>278</v>
      </c>
      <c r="J1717" s="11" t="s">
        <v>278</v>
      </c>
      <c r="K1717" s="11" t="s">
        <v>19</v>
      </c>
      <c r="L1717" s="11" t="s">
        <v>19</v>
      </c>
      <c r="M1717" s="11" t="s">
        <v>19</v>
      </c>
      <c r="N1717" s="11" t="s">
        <v>19</v>
      </c>
      <c r="O1717" s="11" t="s">
        <v>423</v>
      </c>
      <c r="P1717" s="11" t="s">
        <v>424</v>
      </c>
      <c r="Q1717" s="11" t="s">
        <v>72</v>
      </c>
      <c r="R1717" s="11" t="s">
        <v>762</v>
      </c>
      <c r="S1717" s="20">
        <v>20</v>
      </c>
      <c r="T1717" s="11" t="s">
        <v>28</v>
      </c>
      <c r="U1717" s="11" t="s">
        <v>394</v>
      </c>
      <c r="V1717" s="11" t="s">
        <v>395</v>
      </c>
      <c r="W1717" s="11" t="s">
        <v>23</v>
      </c>
      <c r="X1717" s="11" t="s">
        <v>24</v>
      </c>
      <c r="Y1717">
        <v>535</v>
      </c>
      <c r="Z1717" t="e">
        <f t="shared" si="56"/>
        <v>#REF!</v>
      </c>
    </row>
    <row r="1718" spans="1:26" x14ac:dyDescent="0.35">
      <c r="A1718" s="24" t="str">
        <f>+IF(B1718&lt;&gt;'Terminal Handling Charge'!$B$3,"",IF(COUNTIF(B:B,B1718)&gt;0,COUNTIF(B$3:B1718,B1718),""))</f>
        <v/>
      </c>
      <c r="B1718" s="24" t="str">
        <f t="shared" si="55"/>
        <v>Terminal Handling Charge - DestinationUnited States</v>
      </c>
      <c r="C1718" s="24" t="s">
        <v>72</v>
      </c>
      <c r="D1718" s="24" t="s">
        <v>747</v>
      </c>
      <c r="E1718" s="1" t="s">
        <v>105</v>
      </c>
      <c r="F1718" s="12" t="s">
        <v>758</v>
      </c>
      <c r="G1718" s="13">
        <v>44866</v>
      </c>
      <c r="H1718" s="11" t="s">
        <v>187</v>
      </c>
      <c r="I1718" s="11" t="s">
        <v>278</v>
      </c>
      <c r="J1718" s="11" t="s">
        <v>278</v>
      </c>
      <c r="K1718" s="11" t="s">
        <v>19</v>
      </c>
      <c r="L1718" s="11" t="s">
        <v>19</v>
      </c>
      <c r="M1718" s="11" t="s">
        <v>19</v>
      </c>
      <c r="N1718" s="11" t="s">
        <v>19</v>
      </c>
      <c r="O1718" s="11" t="s">
        <v>423</v>
      </c>
      <c r="P1718" s="11" t="s">
        <v>424</v>
      </c>
      <c r="Q1718" s="11" t="s">
        <v>72</v>
      </c>
      <c r="R1718" s="11" t="s">
        <v>762</v>
      </c>
      <c r="S1718" s="20">
        <v>20</v>
      </c>
      <c r="T1718" s="11" t="s">
        <v>28</v>
      </c>
      <c r="U1718" s="11" t="s">
        <v>429</v>
      </c>
      <c r="V1718" s="11" t="s">
        <v>430</v>
      </c>
      <c r="W1718" s="11" t="s">
        <v>23</v>
      </c>
      <c r="X1718" s="11" t="s">
        <v>24</v>
      </c>
      <c r="Y1718">
        <v>535</v>
      </c>
      <c r="Z1718" t="e">
        <f t="shared" si="56"/>
        <v>#REF!</v>
      </c>
    </row>
    <row r="1719" spans="1:26" x14ac:dyDescent="0.35">
      <c r="A1719" s="24" t="str">
        <f>+IF(B1719&lt;&gt;'Terminal Handling Charge'!$B$3,"",IF(COUNTIF(B:B,B1719)&gt;0,COUNTIF(B$3:B1719,B1719),""))</f>
        <v/>
      </c>
      <c r="B1719" s="24" t="str">
        <f t="shared" si="55"/>
        <v>Terminal Handling Charge - DestinationUnited States</v>
      </c>
      <c r="C1719" s="24" t="s">
        <v>72</v>
      </c>
      <c r="D1719" s="24" t="s">
        <v>747</v>
      </c>
      <c r="E1719" s="1" t="s">
        <v>105</v>
      </c>
      <c r="F1719" s="12" t="s">
        <v>758</v>
      </c>
      <c r="G1719" s="13">
        <v>44866</v>
      </c>
      <c r="H1719" s="11" t="s">
        <v>187</v>
      </c>
      <c r="I1719" s="11" t="s">
        <v>278</v>
      </c>
      <c r="J1719" s="11" t="s">
        <v>278</v>
      </c>
      <c r="K1719" s="11" t="s">
        <v>19</v>
      </c>
      <c r="L1719" s="11" t="s">
        <v>19</v>
      </c>
      <c r="M1719" s="11" t="s">
        <v>19</v>
      </c>
      <c r="N1719" s="11" t="s">
        <v>19</v>
      </c>
      <c r="O1719" s="11" t="s">
        <v>423</v>
      </c>
      <c r="P1719" s="11" t="s">
        <v>424</v>
      </c>
      <c r="Q1719" s="11" t="s">
        <v>72</v>
      </c>
      <c r="R1719" s="11" t="s">
        <v>762</v>
      </c>
      <c r="S1719" s="20">
        <v>20</v>
      </c>
      <c r="T1719" s="11" t="s">
        <v>28</v>
      </c>
      <c r="U1719" s="11" t="s">
        <v>378</v>
      </c>
      <c r="V1719" s="11" t="s">
        <v>379</v>
      </c>
      <c r="W1719" s="11" t="s">
        <v>23</v>
      </c>
      <c r="X1719" s="11" t="s">
        <v>24</v>
      </c>
      <c r="Y1719">
        <v>535</v>
      </c>
      <c r="Z1719" t="e">
        <f t="shared" si="56"/>
        <v>#REF!</v>
      </c>
    </row>
    <row r="1720" spans="1:26" x14ac:dyDescent="0.35">
      <c r="A1720" s="24" t="str">
        <f>+IF(B1720&lt;&gt;'Terminal Handling Charge'!$B$3,"",IF(COUNTIF(B:B,B1720)&gt;0,COUNTIF(B$3:B1720,B1720),""))</f>
        <v/>
      </c>
      <c r="B1720" s="24" t="str">
        <f t="shared" si="55"/>
        <v>Terminal Handling Charge - DestinationUnited States</v>
      </c>
      <c r="C1720" s="24" t="s">
        <v>72</v>
      </c>
      <c r="D1720" s="24" t="s">
        <v>747</v>
      </c>
      <c r="E1720" s="1" t="s">
        <v>105</v>
      </c>
      <c r="F1720" s="12" t="s">
        <v>758</v>
      </c>
      <c r="G1720" s="13">
        <v>44866</v>
      </c>
      <c r="H1720" s="11" t="s">
        <v>187</v>
      </c>
      <c r="I1720" s="11" t="s">
        <v>278</v>
      </c>
      <c r="J1720" s="11" t="s">
        <v>278</v>
      </c>
      <c r="K1720" s="11" t="s">
        <v>19</v>
      </c>
      <c r="L1720" s="11" t="s">
        <v>19</v>
      </c>
      <c r="M1720" s="11" t="s">
        <v>19</v>
      </c>
      <c r="N1720" s="11" t="s">
        <v>19</v>
      </c>
      <c r="O1720" s="11" t="s">
        <v>423</v>
      </c>
      <c r="P1720" s="11" t="s">
        <v>424</v>
      </c>
      <c r="Q1720" s="11" t="s">
        <v>72</v>
      </c>
      <c r="R1720" s="11" t="s">
        <v>762</v>
      </c>
      <c r="S1720" s="20">
        <v>20</v>
      </c>
      <c r="T1720" s="11" t="s">
        <v>28</v>
      </c>
      <c r="U1720" s="11" t="s">
        <v>308</v>
      </c>
      <c r="V1720" s="11" t="s">
        <v>309</v>
      </c>
      <c r="W1720" s="11" t="s">
        <v>23</v>
      </c>
      <c r="X1720" s="11" t="s">
        <v>24</v>
      </c>
      <c r="Y1720">
        <v>535</v>
      </c>
      <c r="Z1720" t="e">
        <f t="shared" si="56"/>
        <v>#REF!</v>
      </c>
    </row>
    <row r="1721" spans="1:26" x14ac:dyDescent="0.35">
      <c r="A1721" s="24" t="str">
        <f>+IF(B1721&lt;&gt;'Terminal Handling Charge'!$B$3,"",IF(COUNTIF(B:B,B1721)&gt;0,COUNTIF(B$3:B1721,B1721),""))</f>
        <v/>
      </c>
      <c r="B1721" s="24" t="str">
        <f t="shared" si="55"/>
        <v>Terminal Handling Charge - DestinationUnited States</v>
      </c>
      <c r="C1721" s="24" t="s">
        <v>72</v>
      </c>
      <c r="D1721" s="24" t="s">
        <v>747</v>
      </c>
      <c r="E1721" s="1" t="s">
        <v>105</v>
      </c>
      <c r="F1721" s="12" t="s">
        <v>758</v>
      </c>
      <c r="G1721" s="13">
        <v>44866</v>
      </c>
      <c r="H1721" s="11" t="s">
        <v>187</v>
      </c>
      <c r="I1721" s="11" t="s">
        <v>278</v>
      </c>
      <c r="J1721" s="11" t="s">
        <v>278</v>
      </c>
      <c r="K1721" s="11" t="s">
        <v>19</v>
      </c>
      <c r="L1721" s="11" t="s">
        <v>19</v>
      </c>
      <c r="M1721" s="11" t="s">
        <v>19</v>
      </c>
      <c r="N1721" s="11" t="s">
        <v>19</v>
      </c>
      <c r="O1721" s="11" t="s">
        <v>423</v>
      </c>
      <c r="P1721" s="11" t="s">
        <v>424</v>
      </c>
      <c r="Q1721" s="11" t="s">
        <v>72</v>
      </c>
      <c r="R1721" s="11" t="s">
        <v>762</v>
      </c>
      <c r="S1721" s="20">
        <v>20</v>
      </c>
      <c r="T1721" s="11" t="s">
        <v>28</v>
      </c>
      <c r="U1721" s="11" t="s">
        <v>328</v>
      </c>
      <c r="V1721" s="11" t="s">
        <v>329</v>
      </c>
      <c r="W1721" s="11" t="s">
        <v>23</v>
      </c>
      <c r="X1721" s="11" t="s">
        <v>24</v>
      </c>
      <c r="Y1721">
        <v>535</v>
      </c>
      <c r="Z1721" t="e">
        <f t="shared" si="56"/>
        <v>#REF!</v>
      </c>
    </row>
    <row r="1722" spans="1:26" x14ac:dyDescent="0.35">
      <c r="A1722" s="24" t="str">
        <f>+IF(B1722&lt;&gt;'Terminal Handling Charge'!$B$3,"",IF(COUNTIF(B:B,B1722)&gt;0,COUNTIF(B$3:B1722,B1722),""))</f>
        <v/>
      </c>
      <c r="B1722" s="24" t="str">
        <f t="shared" si="55"/>
        <v>Terminal Handling Charge - DestinationUnited States</v>
      </c>
      <c r="C1722" s="24" t="s">
        <v>72</v>
      </c>
      <c r="D1722" s="24" t="s">
        <v>747</v>
      </c>
      <c r="E1722" s="1" t="s">
        <v>105</v>
      </c>
      <c r="F1722" s="12" t="s">
        <v>758</v>
      </c>
      <c r="G1722" s="13">
        <v>44866</v>
      </c>
      <c r="H1722" s="11" t="s">
        <v>187</v>
      </c>
      <c r="I1722" s="11" t="s">
        <v>278</v>
      </c>
      <c r="J1722" s="11" t="s">
        <v>278</v>
      </c>
      <c r="K1722" s="11" t="s">
        <v>19</v>
      </c>
      <c r="L1722" s="11" t="s">
        <v>19</v>
      </c>
      <c r="M1722" s="11" t="s">
        <v>19</v>
      </c>
      <c r="N1722" s="11" t="s">
        <v>19</v>
      </c>
      <c r="O1722" s="11" t="s">
        <v>423</v>
      </c>
      <c r="P1722" s="11" t="s">
        <v>424</v>
      </c>
      <c r="Q1722" s="11" t="s">
        <v>72</v>
      </c>
      <c r="R1722" s="11" t="s">
        <v>762</v>
      </c>
      <c r="S1722" s="20">
        <v>20</v>
      </c>
      <c r="T1722" s="11" t="s">
        <v>28</v>
      </c>
      <c r="U1722" s="11" t="s">
        <v>306</v>
      </c>
      <c r="V1722" s="11" t="s">
        <v>307</v>
      </c>
      <c r="W1722" s="11" t="s">
        <v>23</v>
      </c>
      <c r="X1722" s="11" t="s">
        <v>24</v>
      </c>
      <c r="Y1722">
        <v>535</v>
      </c>
      <c r="Z1722" t="e">
        <f t="shared" si="56"/>
        <v>#REF!</v>
      </c>
    </row>
    <row r="1723" spans="1:26" x14ac:dyDescent="0.35">
      <c r="A1723" s="24" t="str">
        <f>+IF(B1723&lt;&gt;'Terminal Handling Charge'!$B$3,"",IF(COUNTIF(B:B,B1723)&gt;0,COUNTIF(B$3:B1723,B1723),""))</f>
        <v/>
      </c>
      <c r="B1723" s="24" t="str">
        <f t="shared" si="55"/>
        <v>Terminal Handling Charge - DestinationUnited States</v>
      </c>
      <c r="C1723" s="24" t="s">
        <v>72</v>
      </c>
      <c r="D1723" s="24" t="s">
        <v>747</v>
      </c>
      <c r="E1723" s="1" t="s">
        <v>105</v>
      </c>
      <c r="F1723" s="12" t="s">
        <v>758</v>
      </c>
      <c r="G1723" s="13">
        <v>44866</v>
      </c>
      <c r="H1723" s="11" t="s">
        <v>187</v>
      </c>
      <c r="I1723" s="11" t="s">
        <v>278</v>
      </c>
      <c r="J1723" s="11" t="s">
        <v>278</v>
      </c>
      <c r="K1723" s="11" t="s">
        <v>19</v>
      </c>
      <c r="L1723" s="11" t="s">
        <v>19</v>
      </c>
      <c r="M1723" s="11" t="s">
        <v>19</v>
      </c>
      <c r="N1723" s="11" t="s">
        <v>19</v>
      </c>
      <c r="O1723" s="11" t="s">
        <v>423</v>
      </c>
      <c r="P1723" s="11" t="s">
        <v>424</v>
      </c>
      <c r="Q1723" s="11" t="s">
        <v>72</v>
      </c>
      <c r="R1723" s="11" t="s">
        <v>762</v>
      </c>
      <c r="S1723" s="20">
        <v>20</v>
      </c>
      <c r="T1723" s="11" t="s">
        <v>28</v>
      </c>
      <c r="U1723" s="11" t="s">
        <v>300</v>
      </c>
      <c r="V1723" s="11" t="s">
        <v>301</v>
      </c>
      <c r="W1723" s="11" t="s">
        <v>23</v>
      </c>
      <c r="X1723" s="11" t="s">
        <v>24</v>
      </c>
      <c r="Y1723">
        <v>535</v>
      </c>
      <c r="Z1723" t="e">
        <f t="shared" si="56"/>
        <v>#REF!</v>
      </c>
    </row>
    <row r="1724" spans="1:26" x14ac:dyDescent="0.35">
      <c r="A1724" s="24" t="str">
        <f>+IF(B1724&lt;&gt;'Terminal Handling Charge'!$B$3,"",IF(COUNTIF(B:B,B1724)&gt;0,COUNTIF(B$3:B1724,B1724),""))</f>
        <v/>
      </c>
      <c r="B1724" s="24" t="str">
        <f t="shared" si="55"/>
        <v>Terminal Handling Charge - DestinationUnited States</v>
      </c>
      <c r="C1724" s="24" t="s">
        <v>72</v>
      </c>
      <c r="D1724" s="24" t="s">
        <v>747</v>
      </c>
      <c r="E1724" s="1" t="s">
        <v>105</v>
      </c>
      <c r="F1724" s="12" t="s">
        <v>758</v>
      </c>
      <c r="G1724" s="13">
        <v>44866</v>
      </c>
      <c r="H1724" s="11" t="s">
        <v>187</v>
      </c>
      <c r="I1724" s="11" t="s">
        <v>278</v>
      </c>
      <c r="J1724" s="11" t="s">
        <v>278</v>
      </c>
      <c r="K1724" s="11" t="s">
        <v>19</v>
      </c>
      <c r="L1724" s="11" t="s">
        <v>19</v>
      </c>
      <c r="M1724" s="11" t="s">
        <v>19</v>
      </c>
      <c r="N1724" s="11" t="s">
        <v>19</v>
      </c>
      <c r="O1724" s="11" t="s">
        <v>423</v>
      </c>
      <c r="P1724" s="11" t="s">
        <v>424</v>
      </c>
      <c r="Q1724" s="11" t="s">
        <v>72</v>
      </c>
      <c r="R1724" s="11" t="s">
        <v>762</v>
      </c>
      <c r="S1724" s="20">
        <v>20</v>
      </c>
      <c r="T1724" s="11" t="s">
        <v>28</v>
      </c>
      <c r="U1724" s="11" t="s">
        <v>279</v>
      </c>
      <c r="V1724" s="11" t="s">
        <v>280</v>
      </c>
      <c r="W1724" s="11" t="s">
        <v>23</v>
      </c>
      <c r="X1724" s="11" t="s">
        <v>24</v>
      </c>
      <c r="Y1724">
        <v>535</v>
      </c>
      <c r="Z1724" t="e">
        <f t="shared" si="56"/>
        <v>#REF!</v>
      </c>
    </row>
    <row r="1725" spans="1:26" x14ac:dyDescent="0.35">
      <c r="A1725" s="24" t="str">
        <f>+IF(B1725&lt;&gt;'Terminal Handling Charge'!$B$3,"",IF(COUNTIF(B:B,B1725)&gt;0,COUNTIF(B$3:B1725,B1725),""))</f>
        <v/>
      </c>
      <c r="B1725" s="24" t="str">
        <f t="shared" si="55"/>
        <v>Terminal Handling Charge - DestinationUnited States</v>
      </c>
      <c r="C1725" s="24" t="s">
        <v>72</v>
      </c>
      <c r="D1725" s="24" t="s">
        <v>747</v>
      </c>
      <c r="E1725" s="1" t="s">
        <v>105</v>
      </c>
      <c r="F1725" s="12" t="s">
        <v>758</v>
      </c>
      <c r="G1725" s="13">
        <v>44866</v>
      </c>
      <c r="H1725" s="11" t="s">
        <v>187</v>
      </c>
      <c r="I1725" s="11" t="s">
        <v>278</v>
      </c>
      <c r="J1725" s="11" t="s">
        <v>278</v>
      </c>
      <c r="K1725" s="11" t="s">
        <v>19</v>
      </c>
      <c r="L1725" s="11" t="s">
        <v>19</v>
      </c>
      <c r="M1725" s="11" t="s">
        <v>19</v>
      </c>
      <c r="N1725" s="11" t="s">
        <v>19</v>
      </c>
      <c r="O1725" s="11" t="s">
        <v>423</v>
      </c>
      <c r="P1725" s="11" t="s">
        <v>424</v>
      </c>
      <c r="Q1725" s="11" t="s">
        <v>72</v>
      </c>
      <c r="R1725" s="11" t="s">
        <v>762</v>
      </c>
      <c r="S1725" s="20">
        <v>20</v>
      </c>
      <c r="T1725" s="11" t="s">
        <v>28</v>
      </c>
      <c r="U1725" s="11" t="s">
        <v>332</v>
      </c>
      <c r="V1725" s="11" t="s">
        <v>333</v>
      </c>
      <c r="W1725" s="11" t="s">
        <v>23</v>
      </c>
      <c r="X1725" s="11" t="s">
        <v>24</v>
      </c>
      <c r="Y1725">
        <v>535</v>
      </c>
      <c r="Z1725" t="e">
        <f t="shared" si="56"/>
        <v>#REF!</v>
      </c>
    </row>
    <row r="1726" spans="1:26" x14ac:dyDescent="0.35">
      <c r="A1726" s="24" t="str">
        <f>+IF(B1726&lt;&gt;'Terminal Handling Charge'!$B$3,"",IF(COUNTIF(B:B,B1726)&gt;0,COUNTIF(B$3:B1726,B1726),""))</f>
        <v/>
      </c>
      <c r="B1726" s="24" t="str">
        <f t="shared" si="55"/>
        <v>Terminal Handling Charge - DestinationUnited States</v>
      </c>
      <c r="C1726" s="24" t="s">
        <v>72</v>
      </c>
      <c r="D1726" s="24" t="s">
        <v>747</v>
      </c>
      <c r="E1726" s="1" t="s">
        <v>105</v>
      </c>
      <c r="F1726" s="12" t="s">
        <v>758</v>
      </c>
      <c r="G1726" s="13">
        <v>44866</v>
      </c>
      <c r="H1726" s="11" t="s">
        <v>187</v>
      </c>
      <c r="I1726" s="11" t="s">
        <v>278</v>
      </c>
      <c r="J1726" s="11" t="s">
        <v>278</v>
      </c>
      <c r="K1726" s="11" t="s">
        <v>19</v>
      </c>
      <c r="L1726" s="11" t="s">
        <v>19</v>
      </c>
      <c r="M1726" s="11" t="s">
        <v>19</v>
      </c>
      <c r="N1726" s="11" t="s">
        <v>19</v>
      </c>
      <c r="O1726" s="11" t="s">
        <v>423</v>
      </c>
      <c r="P1726" s="11" t="s">
        <v>424</v>
      </c>
      <c r="Q1726" s="11" t="s">
        <v>72</v>
      </c>
      <c r="R1726" s="11" t="s">
        <v>38</v>
      </c>
      <c r="S1726" s="20">
        <v>40</v>
      </c>
      <c r="T1726" s="11" t="s">
        <v>28</v>
      </c>
      <c r="U1726" s="11" t="s">
        <v>22</v>
      </c>
      <c r="V1726" s="11" t="s">
        <v>22</v>
      </c>
      <c r="W1726" s="11" t="s">
        <v>23</v>
      </c>
      <c r="X1726" s="11" t="s">
        <v>24</v>
      </c>
      <c r="Y1726">
        <v>705</v>
      </c>
      <c r="Z1726" t="e">
        <f t="shared" si="56"/>
        <v>#REF!</v>
      </c>
    </row>
    <row r="1727" spans="1:26" x14ac:dyDescent="0.35">
      <c r="A1727" s="24" t="str">
        <f>+IF(B1727&lt;&gt;'Terminal Handling Charge'!$B$3,"",IF(COUNTIF(B:B,B1727)&gt;0,COUNTIF(B$3:B1727,B1727),""))</f>
        <v/>
      </c>
      <c r="B1727" s="24" t="str">
        <f t="shared" si="55"/>
        <v>Terminal Handling Charge - DestinationUnited States</v>
      </c>
      <c r="C1727" s="24" t="s">
        <v>72</v>
      </c>
      <c r="D1727" s="24" t="s">
        <v>747</v>
      </c>
      <c r="E1727" s="1" t="s">
        <v>105</v>
      </c>
      <c r="F1727" s="12" t="s">
        <v>758</v>
      </c>
      <c r="G1727" s="13">
        <v>44866</v>
      </c>
      <c r="H1727" s="11" t="s">
        <v>187</v>
      </c>
      <c r="I1727" s="11" t="s">
        <v>278</v>
      </c>
      <c r="J1727" s="11" t="s">
        <v>278</v>
      </c>
      <c r="K1727" s="11" t="s">
        <v>19</v>
      </c>
      <c r="L1727" s="11" t="s">
        <v>19</v>
      </c>
      <c r="M1727" s="11" t="s">
        <v>19</v>
      </c>
      <c r="N1727" s="11" t="s">
        <v>19</v>
      </c>
      <c r="O1727" s="11" t="s">
        <v>356</v>
      </c>
      <c r="P1727" s="11" t="s">
        <v>357</v>
      </c>
      <c r="Q1727" s="11" t="s">
        <v>72</v>
      </c>
      <c r="R1727" s="11" t="s">
        <v>20</v>
      </c>
      <c r="S1727" s="20">
        <v>40</v>
      </c>
      <c r="T1727" s="11" t="s">
        <v>21</v>
      </c>
      <c r="U1727" s="11" t="s">
        <v>22</v>
      </c>
      <c r="V1727" s="11" t="s">
        <v>22</v>
      </c>
      <c r="W1727" s="11" t="s">
        <v>23</v>
      </c>
      <c r="X1727" s="11" t="s">
        <v>24</v>
      </c>
      <c r="Y1727">
        <v>675</v>
      </c>
      <c r="Z1727" t="e">
        <f t="shared" si="56"/>
        <v>#REF!</v>
      </c>
    </row>
    <row r="1728" spans="1:26" x14ac:dyDescent="0.35">
      <c r="A1728" s="24" t="str">
        <f>+IF(B1728&lt;&gt;'Terminal Handling Charge'!$B$3,"",IF(COUNTIF(B:B,B1728)&gt;0,COUNTIF(B$3:B1728,B1728),""))</f>
        <v/>
      </c>
      <c r="B1728" s="24" t="str">
        <f t="shared" si="55"/>
        <v>Terminal Handling Charge - DestinationUnited States</v>
      </c>
      <c r="C1728" s="24" t="s">
        <v>72</v>
      </c>
      <c r="D1728" s="24" t="s">
        <v>747</v>
      </c>
      <c r="E1728" s="1" t="s">
        <v>105</v>
      </c>
      <c r="F1728" s="12" t="s">
        <v>758</v>
      </c>
      <c r="G1728" s="13">
        <v>44866</v>
      </c>
      <c r="H1728" s="11" t="s">
        <v>187</v>
      </c>
      <c r="I1728" s="11" t="s">
        <v>278</v>
      </c>
      <c r="J1728" s="11" t="s">
        <v>278</v>
      </c>
      <c r="K1728" s="11" t="s">
        <v>19</v>
      </c>
      <c r="L1728" s="11" t="s">
        <v>19</v>
      </c>
      <c r="M1728" s="11" t="s">
        <v>19</v>
      </c>
      <c r="N1728" s="11" t="s">
        <v>19</v>
      </c>
      <c r="O1728" s="11" t="s">
        <v>356</v>
      </c>
      <c r="P1728" s="11" t="s">
        <v>357</v>
      </c>
      <c r="Q1728" s="11" t="s">
        <v>72</v>
      </c>
      <c r="R1728" s="11" t="s">
        <v>65</v>
      </c>
      <c r="S1728" s="20">
        <v>45</v>
      </c>
      <c r="T1728" s="11" t="s">
        <v>21</v>
      </c>
      <c r="U1728" s="11" t="s">
        <v>22</v>
      </c>
      <c r="V1728" s="11" t="s">
        <v>22</v>
      </c>
      <c r="W1728" s="11" t="s">
        <v>23</v>
      </c>
      <c r="X1728" s="11" t="s">
        <v>24</v>
      </c>
      <c r="Y1728">
        <v>675</v>
      </c>
      <c r="Z1728" t="e">
        <f t="shared" si="56"/>
        <v>#REF!</v>
      </c>
    </row>
    <row r="1729" spans="1:26" x14ac:dyDescent="0.35">
      <c r="A1729" s="24" t="str">
        <f>+IF(B1729&lt;&gt;'Terminal Handling Charge'!$B$3,"",IF(COUNTIF(B:B,B1729)&gt;0,COUNTIF(B$3:B1729,B1729),""))</f>
        <v/>
      </c>
      <c r="B1729" s="24" t="str">
        <f t="shared" si="55"/>
        <v>Terminal Handling Charge - DestinationUnited States</v>
      </c>
      <c r="C1729" s="24" t="s">
        <v>72</v>
      </c>
      <c r="D1729" s="24" t="s">
        <v>747</v>
      </c>
      <c r="E1729" s="1" t="s">
        <v>105</v>
      </c>
      <c r="F1729" s="12" t="s">
        <v>758</v>
      </c>
      <c r="G1729" s="13">
        <v>44866</v>
      </c>
      <c r="H1729" s="11" t="s">
        <v>187</v>
      </c>
      <c r="I1729" s="11" t="s">
        <v>278</v>
      </c>
      <c r="J1729" s="11" t="s">
        <v>278</v>
      </c>
      <c r="K1729" s="11" t="s">
        <v>19</v>
      </c>
      <c r="L1729" s="11" t="s">
        <v>19</v>
      </c>
      <c r="M1729" s="11" t="s">
        <v>19</v>
      </c>
      <c r="N1729" s="11" t="s">
        <v>19</v>
      </c>
      <c r="O1729" s="11" t="s">
        <v>356</v>
      </c>
      <c r="P1729" s="11" t="s">
        <v>357</v>
      </c>
      <c r="Q1729" s="11" t="s">
        <v>72</v>
      </c>
      <c r="R1729" s="11" t="s">
        <v>762</v>
      </c>
      <c r="S1729" s="20">
        <v>20</v>
      </c>
      <c r="T1729" s="11" t="s">
        <v>28</v>
      </c>
      <c r="U1729" s="11" t="s">
        <v>366</v>
      </c>
      <c r="V1729" s="11" t="s">
        <v>367</v>
      </c>
      <c r="W1729" s="11" t="s">
        <v>23</v>
      </c>
      <c r="X1729" s="11" t="s">
        <v>24</v>
      </c>
      <c r="Y1729">
        <v>535</v>
      </c>
      <c r="Z1729" t="e">
        <f t="shared" si="56"/>
        <v>#REF!</v>
      </c>
    </row>
    <row r="1730" spans="1:26" x14ac:dyDescent="0.35">
      <c r="A1730" s="24" t="str">
        <f>+IF(B1730&lt;&gt;'Terminal Handling Charge'!$B$3,"",IF(COUNTIF(B:B,B1730)&gt;0,COUNTIF(B$3:B1730,B1730),""))</f>
        <v/>
      </c>
      <c r="B1730" s="24" t="str">
        <f t="shared" si="55"/>
        <v>Terminal Handling Charge - DestinationUnited States</v>
      </c>
      <c r="C1730" s="24" t="s">
        <v>72</v>
      </c>
      <c r="D1730" s="24" t="s">
        <v>747</v>
      </c>
      <c r="E1730" s="1" t="s">
        <v>105</v>
      </c>
      <c r="F1730" s="12" t="s">
        <v>758</v>
      </c>
      <c r="G1730" s="13">
        <v>44866</v>
      </c>
      <c r="H1730" s="11" t="s">
        <v>187</v>
      </c>
      <c r="I1730" s="11" t="s">
        <v>278</v>
      </c>
      <c r="J1730" s="11" t="s">
        <v>278</v>
      </c>
      <c r="K1730" s="11" t="s">
        <v>19</v>
      </c>
      <c r="L1730" s="11" t="s">
        <v>19</v>
      </c>
      <c r="M1730" s="11" t="s">
        <v>19</v>
      </c>
      <c r="N1730" s="11" t="s">
        <v>19</v>
      </c>
      <c r="O1730" s="11" t="s">
        <v>356</v>
      </c>
      <c r="P1730" s="11" t="s">
        <v>357</v>
      </c>
      <c r="Q1730" s="11" t="s">
        <v>72</v>
      </c>
      <c r="R1730" s="11" t="s">
        <v>762</v>
      </c>
      <c r="S1730" s="20">
        <v>20</v>
      </c>
      <c r="T1730" s="11" t="s">
        <v>28</v>
      </c>
      <c r="U1730" s="11" t="s">
        <v>300</v>
      </c>
      <c r="V1730" s="11" t="s">
        <v>301</v>
      </c>
      <c r="W1730" s="11" t="s">
        <v>23</v>
      </c>
      <c r="X1730" s="11" t="s">
        <v>24</v>
      </c>
      <c r="Y1730">
        <v>535</v>
      </c>
      <c r="Z1730" t="e">
        <f t="shared" si="56"/>
        <v>#REF!</v>
      </c>
    </row>
    <row r="1731" spans="1:26" x14ac:dyDescent="0.35">
      <c r="A1731" s="24" t="str">
        <f>+IF(B1731&lt;&gt;'Terminal Handling Charge'!$B$3,"",IF(COUNTIF(B:B,B1731)&gt;0,COUNTIF(B$3:B1731,B1731),""))</f>
        <v/>
      </c>
      <c r="B1731" s="24" t="str">
        <f t="shared" si="55"/>
        <v>Terminal Handling Charge - DestinationUnited States</v>
      </c>
      <c r="C1731" s="24" t="s">
        <v>72</v>
      </c>
      <c r="D1731" s="24" t="s">
        <v>747</v>
      </c>
      <c r="E1731" s="1" t="s">
        <v>105</v>
      </c>
      <c r="F1731" s="12" t="s">
        <v>758</v>
      </c>
      <c r="G1731" s="13">
        <v>44866</v>
      </c>
      <c r="H1731" s="11" t="s">
        <v>187</v>
      </c>
      <c r="I1731" s="11" t="s">
        <v>278</v>
      </c>
      <c r="J1731" s="11" t="s">
        <v>278</v>
      </c>
      <c r="K1731" s="11" t="s">
        <v>19</v>
      </c>
      <c r="L1731" s="11" t="s">
        <v>19</v>
      </c>
      <c r="M1731" s="11" t="s">
        <v>19</v>
      </c>
      <c r="N1731" s="11" t="s">
        <v>19</v>
      </c>
      <c r="O1731" s="11" t="s">
        <v>356</v>
      </c>
      <c r="P1731" s="11" t="s">
        <v>357</v>
      </c>
      <c r="Q1731" s="11" t="s">
        <v>72</v>
      </c>
      <c r="R1731" s="11" t="s">
        <v>762</v>
      </c>
      <c r="S1731" s="20">
        <v>20</v>
      </c>
      <c r="T1731" s="11" t="s">
        <v>28</v>
      </c>
      <c r="U1731" s="11" t="s">
        <v>378</v>
      </c>
      <c r="V1731" s="11" t="s">
        <v>379</v>
      </c>
      <c r="W1731" s="11" t="s">
        <v>23</v>
      </c>
      <c r="X1731" s="11" t="s">
        <v>24</v>
      </c>
      <c r="Y1731">
        <v>535</v>
      </c>
      <c r="Z1731" t="e">
        <f t="shared" si="56"/>
        <v>#REF!</v>
      </c>
    </row>
    <row r="1732" spans="1:26" x14ac:dyDescent="0.35">
      <c r="A1732" s="24" t="str">
        <f>+IF(B1732&lt;&gt;'Terminal Handling Charge'!$B$3,"",IF(COUNTIF(B:B,B1732)&gt;0,COUNTIF(B$3:B1732,B1732),""))</f>
        <v/>
      </c>
      <c r="B1732" s="24" t="str">
        <f t="shared" si="55"/>
        <v>Terminal Handling Charge - DestinationUnited States</v>
      </c>
      <c r="C1732" s="24" t="s">
        <v>72</v>
      </c>
      <c r="D1732" s="24" t="s">
        <v>747</v>
      </c>
      <c r="E1732" s="1" t="s">
        <v>105</v>
      </c>
      <c r="F1732" s="12" t="s">
        <v>758</v>
      </c>
      <c r="G1732" s="13">
        <v>44866</v>
      </c>
      <c r="H1732" s="11" t="s">
        <v>187</v>
      </c>
      <c r="I1732" s="11" t="s">
        <v>278</v>
      </c>
      <c r="J1732" s="11" t="s">
        <v>278</v>
      </c>
      <c r="K1732" s="11" t="s">
        <v>19</v>
      </c>
      <c r="L1732" s="11" t="s">
        <v>19</v>
      </c>
      <c r="M1732" s="11" t="s">
        <v>19</v>
      </c>
      <c r="N1732" s="11" t="s">
        <v>19</v>
      </c>
      <c r="O1732" s="11" t="s">
        <v>356</v>
      </c>
      <c r="P1732" s="11" t="s">
        <v>357</v>
      </c>
      <c r="Q1732" s="11" t="s">
        <v>72</v>
      </c>
      <c r="R1732" s="11" t="s">
        <v>762</v>
      </c>
      <c r="S1732" s="20">
        <v>20</v>
      </c>
      <c r="T1732" s="11" t="s">
        <v>28</v>
      </c>
      <c r="U1732" s="11" t="s">
        <v>306</v>
      </c>
      <c r="V1732" s="11" t="s">
        <v>307</v>
      </c>
      <c r="W1732" s="11" t="s">
        <v>23</v>
      </c>
      <c r="X1732" s="11" t="s">
        <v>24</v>
      </c>
      <c r="Y1732">
        <v>535</v>
      </c>
      <c r="Z1732" t="e">
        <f t="shared" si="56"/>
        <v>#REF!</v>
      </c>
    </row>
    <row r="1733" spans="1:26" x14ac:dyDescent="0.35">
      <c r="A1733" s="24" t="str">
        <f>+IF(B1733&lt;&gt;'Terminal Handling Charge'!$B$3,"",IF(COUNTIF(B:B,B1733)&gt;0,COUNTIF(B$3:B1733,B1733),""))</f>
        <v/>
      </c>
      <c r="B1733" s="24" t="str">
        <f t="shared" si="55"/>
        <v>Terminal Handling Charge - DestinationUnited States</v>
      </c>
      <c r="C1733" s="24" t="s">
        <v>72</v>
      </c>
      <c r="D1733" s="24" t="s">
        <v>747</v>
      </c>
      <c r="E1733" s="1" t="s">
        <v>105</v>
      </c>
      <c r="F1733" s="12" t="s">
        <v>758</v>
      </c>
      <c r="G1733" s="13">
        <v>44866</v>
      </c>
      <c r="H1733" s="11" t="s">
        <v>187</v>
      </c>
      <c r="I1733" s="11" t="s">
        <v>278</v>
      </c>
      <c r="J1733" s="11" t="s">
        <v>278</v>
      </c>
      <c r="K1733" s="11" t="s">
        <v>19</v>
      </c>
      <c r="L1733" s="11" t="s">
        <v>19</v>
      </c>
      <c r="M1733" s="11" t="s">
        <v>19</v>
      </c>
      <c r="N1733" s="11" t="s">
        <v>19</v>
      </c>
      <c r="O1733" s="11" t="s">
        <v>356</v>
      </c>
      <c r="P1733" s="11" t="s">
        <v>357</v>
      </c>
      <c r="Q1733" s="11" t="s">
        <v>72</v>
      </c>
      <c r="R1733" s="11" t="s">
        <v>762</v>
      </c>
      <c r="S1733" s="20">
        <v>20</v>
      </c>
      <c r="T1733" s="11" t="s">
        <v>28</v>
      </c>
      <c r="U1733" s="11" t="s">
        <v>279</v>
      </c>
      <c r="V1733" s="11" t="s">
        <v>280</v>
      </c>
      <c r="W1733" s="11" t="s">
        <v>23</v>
      </c>
      <c r="X1733" s="11" t="s">
        <v>24</v>
      </c>
      <c r="Y1733">
        <v>535</v>
      </c>
      <c r="Z1733" t="e">
        <f t="shared" si="56"/>
        <v>#REF!</v>
      </c>
    </row>
    <row r="1734" spans="1:26" x14ac:dyDescent="0.35">
      <c r="A1734" s="24" t="str">
        <f>+IF(B1734&lt;&gt;'Terminal Handling Charge'!$B$3,"",IF(COUNTIF(B:B,B1734)&gt;0,COUNTIF(B$3:B1734,B1734),""))</f>
        <v/>
      </c>
      <c r="B1734" s="24" t="str">
        <f t="shared" si="55"/>
        <v>Terminal Handling Charge - DestinationUnited States</v>
      </c>
      <c r="C1734" s="24" t="s">
        <v>72</v>
      </c>
      <c r="D1734" s="24" t="s">
        <v>747</v>
      </c>
      <c r="E1734" s="1" t="s">
        <v>105</v>
      </c>
      <c r="F1734" s="12" t="s">
        <v>758</v>
      </c>
      <c r="G1734" s="13">
        <v>44866</v>
      </c>
      <c r="H1734" s="11" t="s">
        <v>187</v>
      </c>
      <c r="I1734" s="11" t="s">
        <v>278</v>
      </c>
      <c r="J1734" s="11" t="s">
        <v>278</v>
      </c>
      <c r="K1734" s="11" t="s">
        <v>19</v>
      </c>
      <c r="L1734" s="11" t="s">
        <v>19</v>
      </c>
      <c r="M1734" s="11" t="s">
        <v>19</v>
      </c>
      <c r="N1734" s="11" t="s">
        <v>19</v>
      </c>
      <c r="O1734" s="11" t="s">
        <v>356</v>
      </c>
      <c r="P1734" s="11" t="s">
        <v>357</v>
      </c>
      <c r="Q1734" s="11" t="s">
        <v>72</v>
      </c>
      <c r="R1734" s="11" t="s">
        <v>762</v>
      </c>
      <c r="S1734" s="20">
        <v>20</v>
      </c>
      <c r="T1734" s="11" t="s">
        <v>28</v>
      </c>
      <c r="U1734" s="11" t="s">
        <v>308</v>
      </c>
      <c r="V1734" s="11" t="s">
        <v>309</v>
      </c>
      <c r="W1734" s="11" t="s">
        <v>23</v>
      </c>
      <c r="X1734" s="11" t="s">
        <v>24</v>
      </c>
      <c r="Y1734">
        <v>535</v>
      </c>
      <c r="Z1734" t="e">
        <f t="shared" si="56"/>
        <v>#REF!</v>
      </c>
    </row>
    <row r="1735" spans="1:26" x14ac:dyDescent="0.35">
      <c r="A1735" s="24" t="str">
        <f>+IF(B1735&lt;&gt;'Terminal Handling Charge'!$B$3,"",IF(COUNTIF(B:B,B1735)&gt;0,COUNTIF(B$3:B1735,B1735),""))</f>
        <v/>
      </c>
      <c r="B1735" s="24" t="str">
        <f t="shared" si="55"/>
        <v>Terminal Handling Charge - DestinationUnited States</v>
      </c>
      <c r="C1735" s="24" t="s">
        <v>72</v>
      </c>
      <c r="D1735" s="24" t="s">
        <v>747</v>
      </c>
      <c r="E1735" s="1" t="s">
        <v>105</v>
      </c>
      <c r="F1735" s="12" t="s">
        <v>758</v>
      </c>
      <c r="G1735" s="13">
        <v>44866</v>
      </c>
      <c r="H1735" s="11" t="s">
        <v>187</v>
      </c>
      <c r="I1735" s="11" t="s">
        <v>278</v>
      </c>
      <c r="J1735" s="11" t="s">
        <v>278</v>
      </c>
      <c r="K1735" s="11" t="s">
        <v>19</v>
      </c>
      <c r="L1735" s="11" t="s">
        <v>19</v>
      </c>
      <c r="M1735" s="11" t="s">
        <v>19</v>
      </c>
      <c r="N1735" s="11" t="s">
        <v>19</v>
      </c>
      <c r="O1735" s="11" t="s">
        <v>356</v>
      </c>
      <c r="P1735" s="11" t="s">
        <v>357</v>
      </c>
      <c r="Q1735" s="11" t="s">
        <v>72</v>
      </c>
      <c r="R1735" s="11" t="s">
        <v>762</v>
      </c>
      <c r="S1735" s="20">
        <v>20</v>
      </c>
      <c r="T1735" s="11" t="s">
        <v>28</v>
      </c>
      <c r="U1735" s="11" t="s">
        <v>429</v>
      </c>
      <c r="V1735" s="11" t="s">
        <v>430</v>
      </c>
      <c r="W1735" s="11" t="s">
        <v>23</v>
      </c>
      <c r="X1735" s="11" t="s">
        <v>24</v>
      </c>
      <c r="Y1735">
        <v>535</v>
      </c>
      <c r="Z1735" t="e">
        <f t="shared" si="56"/>
        <v>#REF!</v>
      </c>
    </row>
    <row r="1736" spans="1:26" x14ac:dyDescent="0.35">
      <c r="A1736" s="24" t="str">
        <f>+IF(B1736&lt;&gt;'Terminal Handling Charge'!$B$3,"",IF(COUNTIF(B:B,B1736)&gt;0,COUNTIF(B$3:B1736,B1736),""))</f>
        <v/>
      </c>
      <c r="B1736" s="24" t="str">
        <f t="shared" si="55"/>
        <v>Terminal Handling Charge - DestinationUnited States</v>
      </c>
      <c r="C1736" s="24" t="s">
        <v>72</v>
      </c>
      <c r="D1736" s="24" t="s">
        <v>747</v>
      </c>
      <c r="E1736" s="1" t="s">
        <v>105</v>
      </c>
      <c r="F1736" s="12" t="s">
        <v>758</v>
      </c>
      <c r="G1736" s="13">
        <v>44866</v>
      </c>
      <c r="H1736" s="11" t="s">
        <v>187</v>
      </c>
      <c r="I1736" s="11" t="s">
        <v>278</v>
      </c>
      <c r="J1736" s="11" t="s">
        <v>278</v>
      </c>
      <c r="K1736" s="11" t="s">
        <v>19</v>
      </c>
      <c r="L1736" s="11" t="s">
        <v>19</v>
      </c>
      <c r="M1736" s="11" t="s">
        <v>19</v>
      </c>
      <c r="N1736" s="11" t="s">
        <v>19</v>
      </c>
      <c r="O1736" s="11" t="s">
        <v>356</v>
      </c>
      <c r="P1736" s="11" t="s">
        <v>357</v>
      </c>
      <c r="Q1736" s="11" t="s">
        <v>72</v>
      </c>
      <c r="R1736" s="11" t="s">
        <v>762</v>
      </c>
      <c r="S1736" s="20">
        <v>20</v>
      </c>
      <c r="T1736" s="11" t="s">
        <v>28</v>
      </c>
      <c r="U1736" s="11" t="s">
        <v>332</v>
      </c>
      <c r="V1736" s="11" t="s">
        <v>333</v>
      </c>
      <c r="W1736" s="11" t="s">
        <v>23</v>
      </c>
      <c r="X1736" s="11" t="s">
        <v>24</v>
      </c>
      <c r="Y1736">
        <v>535</v>
      </c>
      <c r="Z1736" t="e">
        <f t="shared" si="56"/>
        <v>#REF!</v>
      </c>
    </row>
    <row r="1737" spans="1:26" x14ac:dyDescent="0.35">
      <c r="A1737" s="24" t="str">
        <f>+IF(B1737&lt;&gt;'Terminal Handling Charge'!$B$3,"",IF(COUNTIF(B:B,B1737)&gt;0,COUNTIF(B$3:B1737,B1737),""))</f>
        <v/>
      </c>
      <c r="B1737" s="24" t="str">
        <f t="shared" ref="B1737:B1800" si="57">D1737&amp;C1737</f>
        <v>Terminal Handling Charge - DestinationUnited States</v>
      </c>
      <c r="C1737" s="24" t="s">
        <v>72</v>
      </c>
      <c r="D1737" s="24" t="s">
        <v>747</v>
      </c>
      <c r="E1737" s="1" t="s">
        <v>105</v>
      </c>
      <c r="F1737" s="12" t="s">
        <v>758</v>
      </c>
      <c r="G1737" s="13">
        <v>44866</v>
      </c>
      <c r="H1737" s="11" t="s">
        <v>187</v>
      </c>
      <c r="I1737" s="11" t="s">
        <v>278</v>
      </c>
      <c r="J1737" s="11" t="s">
        <v>278</v>
      </c>
      <c r="K1737" s="11" t="s">
        <v>19</v>
      </c>
      <c r="L1737" s="11" t="s">
        <v>19</v>
      </c>
      <c r="M1737" s="11" t="s">
        <v>19</v>
      </c>
      <c r="N1737" s="11" t="s">
        <v>19</v>
      </c>
      <c r="O1737" s="11" t="s">
        <v>356</v>
      </c>
      <c r="P1737" s="11" t="s">
        <v>357</v>
      </c>
      <c r="Q1737" s="11" t="s">
        <v>72</v>
      </c>
      <c r="R1737" s="11" t="s">
        <v>762</v>
      </c>
      <c r="S1737" s="20">
        <v>20</v>
      </c>
      <c r="T1737" s="11" t="s">
        <v>28</v>
      </c>
      <c r="U1737" s="11" t="s">
        <v>328</v>
      </c>
      <c r="V1737" s="11" t="s">
        <v>329</v>
      </c>
      <c r="W1737" s="11" t="s">
        <v>23</v>
      </c>
      <c r="X1737" s="11" t="s">
        <v>24</v>
      </c>
      <c r="Y1737">
        <v>535</v>
      </c>
      <c r="Z1737" t="e">
        <f t="shared" ref="Z1737:Z1800" si="58">Z1736+1</f>
        <v>#REF!</v>
      </c>
    </row>
    <row r="1738" spans="1:26" x14ac:dyDescent="0.35">
      <c r="A1738" s="24" t="str">
        <f>+IF(B1738&lt;&gt;'Terminal Handling Charge'!$B$3,"",IF(COUNTIF(B:B,B1738)&gt;0,COUNTIF(B$3:B1738,B1738),""))</f>
        <v/>
      </c>
      <c r="B1738" s="24" t="str">
        <f t="shared" si="57"/>
        <v>Terminal Handling Charge - DestinationUnited States</v>
      </c>
      <c r="C1738" s="24" t="s">
        <v>72</v>
      </c>
      <c r="D1738" s="24" t="s">
        <v>747</v>
      </c>
      <c r="E1738" s="1" t="s">
        <v>105</v>
      </c>
      <c r="F1738" s="12" t="s">
        <v>758</v>
      </c>
      <c r="G1738" s="13">
        <v>44866</v>
      </c>
      <c r="H1738" s="11" t="s">
        <v>187</v>
      </c>
      <c r="I1738" s="11" t="s">
        <v>278</v>
      </c>
      <c r="J1738" s="11" t="s">
        <v>278</v>
      </c>
      <c r="K1738" s="11" t="s">
        <v>19</v>
      </c>
      <c r="L1738" s="11" t="s">
        <v>19</v>
      </c>
      <c r="M1738" s="11" t="s">
        <v>19</v>
      </c>
      <c r="N1738" s="11" t="s">
        <v>19</v>
      </c>
      <c r="O1738" s="11" t="s">
        <v>356</v>
      </c>
      <c r="P1738" s="11" t="s">
        <v>357</v>
      </c>
      <c r="Q1738" s="11" t="s">
        <v>72</v>
      </c>
      <c r="R1738" s="11" t="s">
        <v>762</v>
      </c>
      <c r="S1738" s="20">
        <v>20</v>
      </c>
      <c r="T1738" s="11" t="s">
        <v>28</v>
      </c>
      <c r="U1738" s="11" t="s">
        <v>394</v>
      </c>
      <c r="V1738" s="11" t="s">
        <v>395</v>
      </c>
      <c r="W1738" s="11" t="s">
        <v>23</v>
      </c>
      <c r="X1738" s="11" t="s">
        <v>24</v>
      </c>
      <c r="Y1738">
        <v>535</v>
      </c>
      <c r="Z1738" t="e">
        <f t="shared" si="58"/>
        <v>#REF!</v>
      </c>
    </row>
    <row r="1739" spans="1:26" x14ac:dyDescent="0.35">
      <c r="A1739" s="24" t="str">
        <f>+IF(B1739&lt;&gt;'Terminal Handling Charge'!$B$3,"",IF(COUNTIF(B:B,B1739)&gt;0,COUNTIF(B$3:B1739,B1739),""))</f>
        <v/>
      </c>
      <c r="B1739" s="24" t="str">
        <f t="shared" si="57"/>
        <v>Terminal Handling Charge - DestinationUnited States</v>
      </c>
      <c r="C1739" s="24" t="s">
        <v>72</v>
      </c>
      <c r="D1739" s="24" t="s">
        <v>747</v>
      </c>
      <c r="E1739" s="1" t="s">
        <v>105</v>
      </c>
      <c r="F1739" s="12" t="s">
        <v>758</v>
      </c>
      <c r="G1739" s="13">
        <v>44866</v>
      </c>
      <c r="H1739" s="11" t="s">
        <v>187</v>
      </c>
      <c r="I1739" s="11" t="s">
        <v>278</v>
      </c>
      <c r="J1739" s="11" t="s">
        <v>278</v>
      </c>
      <c r="K1739" s="11" t="s">
        <v>19</v>
      </c>
      <c r="L1739" s="11" t="s">
        <v>19</v>
      </c>
      <c r="M1739" s="11" t="s">
        <v>19</v>
      </c>
      <c r="N1739" s="11" t="s">
        <v>19</v>
      </c>
      <c r="O1739" s="11" t="s">
        <v>356</v>
      </c>
      <c r="P1739" s="11" t="s">
        <v>357</v>
      </c>
      <c r="Q1739" s="11" t="s">
        <v>72</v>
      </c>
      <c r="R1739" s="11" t="s">
        <v>38</v>
      </c>
      <c r="S1739" s="20">
        <v>40</v>
      </c>
      <c r="T1739" s="11" t="s">
        <v>28</v>
      </c>
      <c r="U1739" s="11" t="s">
        <v>22</v>
      </c>
      <c r="V1739" s="11" t="s">
        <v>22</v>
      </c>
      <c r="W1739" s="11" t="s">
        <v>23</v>
      </c>
      <c r="X1739" s="11" t="s">
        <v>24</v>
      </c>
      <c r="Y1739">
        <v>705</v>
      </c>
      <c r="Z1739" t="e">
        <f t="shared" si="58"/>
        <v>#REF!</v>
      </c>
    </row>
    <row r="1740" spans="1:26" x14ac:dyDescent="0.35">
      <c r="A1740" s="24" t="str">
        <f>+IF(B1740&lt;&gt;'Terminal Handling Charge'!$B$3,"",IF(COUNTIF(B:B,B1740)&gt;0,COUNTIF(B$3:B1740,B1740),""))</f>
        <v/>
      </c>
      <c r="B1740" s="24" t="str">
        <f t="shared" si="57"/>
        <v>Terminal Handling Charge - DestinationUnited States</v>
      </c>
      <c r="C1740" s="24" t="s">
        <v>72</v>
      </c>
      <c r="D1740" s="24" t="s">
        <v>747</v>
      </c>
      <c r="E1740" s="1" t="s">
        <v>105</v>
      </c>
      <c r="F1740" s="12" t="s">
        <v>758</v>
      </c>
      <c r="G1740" s="13">
        <v>44866</v>
      </c>
      <c r="H1740" s="11" t="s">
        <v>187</v>
      </c>
      <c r="I1740" s="11" t="s">
        <v>278</v>
      </c>
      <c r="J1740" s="11" t="s">
        <v>278</v>
      </c>
      <c r="K1740" s="11" t="s">
        <v>19</v>
      </c>
      <c r="L1740" s="11" t="s">
        <v>19</v>
      </c>
      <c r="M1740" s="11" t="s">
        <v>19</v>
      </c>
      <c r="N1740" s="11" t="s">
        <v>19</v>
      </c>
      <c r="O1740" s="11" t="s">
        <v>427</v>
      </c>
      <c r="P1740" s="11" t="s">
        <v>428</v>
      </c>
      <c r="Q1740" s="11" t="s">
        <v>72</v>
      </c>
      <c r="R1740" s="11" t="s">
        <v>20</v>
      </c>
      <c r="S1740" s="20">
        <v>40</v>
      </c>
      <c r="T1740" s="11" t="s">
        <v>21</v>
      </c>
      <c r="U1740" s="11" t="s">
        <v>22</v>
      </c>
      <c r="V1740" s="11" t="s">
        <v>22</v>
      </c>
      <c r="W1740" s="11" t="s">
        <v>23</v>
      </c>
      <c r="X1740" s="11" t="s">
        <v>24</v>
      </c>
      <c r="Y1740">
        <v>675</v>
      </c>
      <c r="Z1740" t="e">
        <f t="shared" si="58"/>
        <v>#REF!</v>
      </c>
    </row>
    <row r="1741" spans="1:26" x14ac:dyDescent="0.35">
      <c r="A1741" s="24" t="str">
        <f>+IF(B1741&lt;&gt;'Terminal Handling Charge'!$B$3,"",IF(COUNTIF(B:B,B1741)&gt;0,COUNTIF(B$3:B1741,B1741),""))</f>
        <v/>
      </c>
      <c r="B1741" s="24" t="str">
        <f t="shared" si="57"/>
        <v>Terminal Handling Charge - DestinationUnited States</v>
      </c>
      <c r="C1741" s="24" t="s">
        <v>72</v>
      </c>
      <c r="D1741" s="24" t="s">
        <v>747</v>
      </c>
      <c r="E1741" s="1" t="s">
        <v>105</v>
      </c>
      <c r="F1741" s="12" t="s">
        <v>758</v>
      </c>
      <c r="G1741" s="13">
        <v>44866</v>
      </c>
      <c r="H1741" s="11" t="s">
        <v>187</v>
      </c>
      <c r="I1741" s="11" t="s">
        <v>278</v>
      </c>
      <c r="J1741" s="11" t="s">
        <v>278</v>
      </c>
      <c r="K1741" s="11" t="s">
        <v>19</v>
      </c>
      <c r="L1741" s="11" t="s">
        <v>19</v>
      </c>
      <c r="M1741" s="11" t="s">
        <v>19</v>
      </c>
      <c r="N1741" s="11" t="s">
        <v>19</v>
      </c>
      <c r="O1741" s="11" t="s">
        <v>427</v>
      </c>
      <c r="P1741" s="11" t="s">
        <v>428</v>
      </c>
      <c r="Q1741" s="11" t="s">
        <v>72</v>
      </c>
      <c r="R1741" s="11" t="s">
        <v>65</v>
      </c>
      <c r="S1741" s="20">
        <v>45</v>
      </c>
      <c r="T1741" s="11" t="s">
        <v>21</v>
      </c>
      <c r="U1741" s="11" t="s">
        <v>22</v>
      </c>
      <c r="V1741" s="11" t="s">
        <v>22</v>
      </c>
      <c r="W1741" s="11" t="s">
        <v>23</v>
      </c>
      <c r="X1741" s="11" t="s">
        <v>24</v>
      </c>
      <c r="Y1741">
        <v>675</v>
      </c>
      <c r="Z1741" t="e">
        <f t="shared" si="58"/>
        <v>#REF!</v>
      </c>
    </row>
    <row r="1742" spans="1:26" x14ac:dyDescent="0.35">
      <c r="A1742" s="24" t="str">
        <f>+IF(B1742&lt;&gt;'Terminal Handling Charge'!$B$3,"",IF(COUNTIF(B:B,B1742)&gt;0,COUNTIF(B$3:B1742,B1742),""))</f>
        <v/>
      </c>
      <c r="B1742" s="24" t="str">
        <f t="shared" si="57"/>
        <v>Terminal Handling Charge - DestinationUnited States</v>
      </c>
      <c r="C1742" s="24" t="s">
        <v>72</v>
      </c>
      <c r="D1742" s="24" t="s">
        <v>747</v>
      </c>
      <c r="E1742" s="1" t="s">
        <v>105</v>
      </c>
      <c r="F1742" s="12" t="s">
        <v>758</v>
      </c>
      <c r="G1742" s="13">
        <v>44866</v>
      </c>
      <c r="H1742" s="11" t="s">
        <v>187</v>
      </c>
      <c r="I1742" s="11" t="s">
        <v>278</v>
      </c>
      <c r="J1742" s="11" t="s">
        <v>278</v>
      </c>
      <c r="K1742" s="11" t="s">
        <v>19</v>
      </c>
      <c r="L1742" s="11" t="s">
        <v>19</v>
      </c>
      <c r="M1742" s="11" t="s">
        <v>19</v>
      </c>
      <c r="N1742" s="11" t="s">
        <v>19</v>
      </c>
      <c r="O1742" s="11" t="s">
        <v>427</v>
      </c>
      <c r="P1742" s="11" t="s">
        <v>428</v>
      </c>
      <c r="Q1742" s="11" t="s">
        <v>72</v>
      </c>
      <c r="R1742" s="11" t="s">
        <v>762</v>
      </c>
      <c r="S1742" s="20">
        <v>20</v>
      </c>
      <c r="T1742" s="11" t="s">
        <v>28</v>
      </c>
      <c r="U1742" s="11" t="s">
        <v>429</v>
      </c>
      <c r="V1742" s="11" t="s">
        <v>430</v>
      </c>
      <c r="W1742" s="11" t="s">
        <v>23</v>
      </c>
      <c r="X1742" s="11" t="s">
        <v>24</v>
      </c>
      <c r="Y1742">
        <v>535</v>
      </c>
      <c r="Z1742" t="e">
        <f t="shared" si="58"/>
        <v>#REF!</v>
      </c>
    </row>
    <row r="1743" spans="1:26" x14ac:dyDescent="0.35">
      <c r="A1743" s="24" t="str">
        <f>+IF(B1743&lt;&gt;'Terminal Handling Charge'!$B$3,"",IF(COUNTIF(B:B,B1743)&gt;0,COUNTIF(B$3:B1743,B1743),""))</f>
        <v/>
      </c>
      <c r="B1743" s="24" t="str">
        <f t="shared" si="57"/>
        <v>Terminal Handling Charge - DestinationUnited States</v>
      </c>
      <c r="C1743" s="24" t="s">
        <v>72</v>
      </c>
      <c r="D1743" s="24" t="s">
        <v>747</v>
      </c>
      <c r="E1743" s="1" t="s">
        <v>105</v>
      </c>
      <c r="F1743" s="12" t="s">
        <v>758</v>
      </c>
      <c r="G1743" s="13">
        <v>44866</v>
      </c>
      <c r="H1743" s="11" t="s">
        <v>187</v>
      </c>
      <c r="I1743" s="11" t="s">
        <v>278</v>
      </c>
      <c r="J1743" s="11" t="s">
        <v>278</v>
      </c>
      <c r="K1743" s="11" t="s">
        <v>19</v>
      </c>
      <c r="L1743" s="11" t="s">
        <v>19</v>
      </c>
      <c r="M1743" s="11" t="s">
        <v>19</v>
      </c>
      <c r="N1743" s="11" t="s">
        <v>19</v>
      </c>
      <c r="O1743" s="11" t="s">
        <v>427</v>
      </c>
      <c r="P1743" s="11" t="s">
        <v>428</v>
      </c>
      <c r="Q1743" s="11" t="s">
        <v>72</v>
      </c>
      <c r="R1743" s="11" t="s">
        <v>762</v>
      </c>
      <c r="S1743" s="20">
        <v>20</v>
      </c>
      <c r="T1743" s="11" t="s">
        <v>28</v>
      </c>
      <c r="U1743" s="11" t="s">
        <v>332</v>
      </c>
      <c r="V1743" s="11" t="s">
        <v>333</v>
      </c>
      <c r="W1743" s="11" t="s">
        <v>23</v>
      </c>
      <c r="X1743" s="11" t="s">
        <v>24</v>
      </c>
      <c r="Y1743">
        <v>535</v>
      </c>
      <c r="Z1743" t="e">
        <f t="shared" si="58"/>
        <v>#REF!</v>
      </c>
    </row>
    <row r="1744" spans="1:26" x14ac:dyDescent="0.35">
      <c r="A1744" s="24" t="str">
        <f>+IF(B1744&lt;&gt;'Terminal Handling Charge'!$B$3,"",IF(COUNTIF(B:B,B1744)&gt;0,COUNTIF(B$3:B1744,B1744),""))</f>
        <v/>
      </c>
      <c r="B1744" s="24" t="str">
        <f t="shared" si="57"/>
        <v>Terminal Handling Charge - DestinationUnited States</v>
      </c>
      <c r="C1744" s="24" t="s">
        <v>72</v>
      </c>
      <c r="D1744" s="24" t="s">
        <v>747</v>
      </c>
      <c r="E1744" s="1" t="s">
        <v>105</v>
      </c>
      <c r="F1744" s="12" t="s">
        <v>758</v>
      </c>
      <c r="G1744" s="13">
        <v>44866</v>
      </c>
      <c r="H1744" s="11" t="s">
        <v>187</v>
      </c>
      <c r="I1744" s="11" t="s">
        <v>278</v>
      </c>
      <c r="J1744" s="11" t="s">
        <v>278</v>
      </c>
      <c r="K1744" s="11" t="s">
        <v>19</v>
      </c>
      <c r="L1744" s="11" t="s">
        <v>19</v>
      </c>
      <c r="M1744" s="11" t="s">
        <v>19</v>
      </c>
      <c r="N1744" s="11" t="s">
        <v>19</v>
      </c>
      <c r="O1744" s="11" t="s">
        <v>427</v>
      </c>
      <c r="P1744" s="11" t="s">
        <v>428</v>
      </c>
      <c r="Q1744" s="11" t="s">
        <v>72</v>
      </c>
      <c r="R1744" s="11" t="s">
        <v>762</v>
      </c>
      <c r="S1744" s="20">
        <v>20</v>
      </c>
      <c r="T1744" s="11" t="s">
        <v>28</v>
      </c>
      <c r="U1744" s="11" t="s">
        <v>308</v>
      </c>
      <c r="V1744" s="11" t="s">
        <v>309</v>
      </c>
      <c r="W1744" s="11" t="s">
        <v>23</v>
      </c>
      <c r="X1744" s="11" t="s">
        <v>24</v>
      </c>
      <c r="Y1744">
        <v>535</v>
      </c>
      <c r="Z1744" t="e">
        <f t="shared" si="58"/>
        <v>#REF!</v>
      </c>
    </row>
    <row r="1745" spans="1:26" x14ac:dyDescent="0.35">
      <c r="A1745" s="24" t="str">
        <f>+IF(B1745&lt;&gt;'Terminal Handling Charge'!$B$3,"",IF(COUNTIF(B:B,B1745)&gt;0,COUNTIF(B$3:B1745,B1745),""))</f>
        <v/>
      </c>
      <c r="B1745" s="24" t="str">
        <f t="shared" si="57"/>
        <v>Terminal Handling Charge - DestinationUnited States</v>
      </c>
      <c r="C1745" s="24" t="s">
        <v>72</v>
      </c>
      <c r="D1745" s="24" t="s">
        <v>747</v>
      </c>
      <c r="E1745" s="1" t="s">
        <v>105</v>
      </c>
      <c r="F1745" s="12" t="s">
        <v>758</v>
      </c>
      <c r="G1745" s="13">
        <v>44866</v>
      </c>
      <c r="H1745" s="11" t="s">
        <v>187</v>
      </c>
      <c r="I1745" s="11" t="s">
        <v>278</v>
      </c>
      <c r="J1745" s="11" t="s">
        <v>278</v>
      </c>
      <c r="K1745" s="11" t="s">
        <v>19</v>
      </c>
      <c r="L1745" s="11" t="s">
        <v>19</v>
      </c>
      <c r="M1745" s="11" t="s">
        <v>19</v>
      </c>
      <c r="N1745" s="11" t="s">
        <v>19</v>
      </c>
      <c r="O1745" s="11" t="s">
        <v>427</v>
      </c>
      <c r="P1745" s="11" t="s">
        <v>428</v>
      </c>
      <c r="Q1745" s="11" t="s">
        <v>72</v>
      </c>
      <c r="R1745" s="11" t="s">
        <v>762</v>
      </c>
      <c r="S1745" s="20">
        <v>20</v>
      </c>
      <c r="T1745" s="11" t="s">
        <v>28</v>
      </c>
      <c r="U1745" s="11" t="s">
        <v>306</v>
      </c>
      <c r="V1745" s="11" t="s">
        <v>307</v>
      </c>
      <c r="W1745" s="11" t="s">
        <v>23</v>
      </c>
      <c r="X1745" s="11" t="s">
        <v>24</v>
      </c>
      <c r="Y1745">
        <v>535</v>
      </c>
      <c r="Z1745" t="e">
        <f t="shared" si="58"/>
        <v>#REF!</v>
      </c>
    </row>
    <row r="1746" spans="1:26" x14ac:dyDescent="0.35">
      <c r="A1746" s="24" t="str">
        <f>+IF(B1746&lt;&gt;'Terminal Handling Charge'!$B$3,"",IF(COUNTIF(B:B,B1746)&gt;0,COUNTIF(B$3:B1746,B1746),""))</f>
        <v/>
      </c>
      <c r="B1746" s="24" t="str">
        <f t="shared" si="57"/>
        <v>Terminal Handling Charge - DestinationUnited States</v>
      </c>
      <c r="C1746" s="24" t="s">
        <v>72</v>
      </c>
      <c r="D1746" s="24" t="s">
        <v>747</v>
      </c>
      <c r="E1746" s="1" t="s">
        <v>105</v>
      </c>
      <c r="F1746" s="12" t="s">
        <v>758</v>
      </c>
      <c r="G1746" s="13">
        <v>44866</v>
      </c>
      <c r="H1746" s="11" t="s">
        <v>187</v>
      </c>
      <c r="I1746" s="11" t="s">
        <v>278</v>
      </c>
      <c r="J1746" s="11" t="s">
        <v>278</v>
      </c>
      <c r="K1746" s="11" t="s">
        <v>19</v>
      </c>
      <c r="L1746" s="11" t="s">
        <v>19</v>
      </c>
      <c r="M1746" s="11" t="s">
        <v>19</v>
      </c>
      <c r="N1746" s="11" t="s">
        <v>19</v>
      </c>
      <c r="O1746" s="11" t="s">
        <v>427</v>
      </c>
      <c r="P1746" s="11" t="s">
        <v>428</v>
      </c>
      <c r="Q1746" s="11" t="s">
        <v>72</v>
      </c>
      <c r="R1746" s="11" t="s">
        <v>762</v>
      </c>
      <c r="S1746" s="20">
        <v>20</v>
      </c>
      <c r="T1746" s="11" t="s">
        <v>28</v>
      </c>
      <c r="U1746" s="11" t="s">
        <v>378</v>
      </c>
      <c r="V1746" s="11" t="s">
        <v>379</v>
      </c>
      <c r="W1746" s="11" t="s">
        <v>23</v>
      </c>
      <c r="X1746" s="11" t="s">
        <v>24</v>
      </c>
      <c r="Y1746">
        <v>535</v>
      </c>
      <c r="Z1746" t="e">
        <f t="shared" si="58"/>
        <v>#REF!</v>
      </c>
    </row>
    <row r="1747" spans="1:26" x14ac:dyDescent="0.35">
      <c r="A1747" s="24" t="str">
        <f>+IF(B1747&lt;&gt;'Terminal Handling Charge'!$B$3,"",IF(COUNTIF(B:B,B1747)&gt;0,COUNTIF(B$3:B1747,B1747),""))</f>
        <v/>
      </c>
      <c r="B1747" s="24" t="str">
        <f t="shared" si="57"/>
        <v>Terminal Handling Charge - DestinationUnited States</v>
      </c>
      <c r="C1747" s="24" t="s">
        <v>72</v>
      </c>
      <c r="D1747" s="24" t="s">
        <v>747</v>
      </c>
      <c r="E1747" s="1" t="s">
        <v>105</v>
      </c>
      <c r="F1747" s="12" t="s">
        <v>758</v>
      </c>
      <c r="G1747" s="13">
        <v>44866</v>
      </c>
      <c r="H1747" s="11" t="s">
        <v>187</v>
      </c>
      <c r="I1747" s="11" t="s">
        <v>278</v>
      </c>
      <c r="J1747" s="11" t="s">
        <v>278</v>
      </c>
      <c r="K1747" s="11" t="s">
        <v>19</v>
      </c>
      <c r="L1747" s="11" t="s">
        <v>19</v>
      </c>
      <c r="M1747" s="11" t="s">
        <v>19</v>
      </c>
      <c r="N1747" s="11" t="s">
        <v>19</v>
      </c>
      <c r="O1747" s="11" t="s">
        <v>427</v>
      </c>
      <c r="P1747" s="11" t="s">
        <v>428</v>
      </c>
      <c r="Q1747" s="11" t="s">
        <v>72</v>
      </c>
      <c r="R1747" s="11" t="s">
        <v>762</v>
      </c>
      <c r="S1747" s="20">
        <v>20</v>
      </c>
      <c r="T1747" s="11" t="s">
        <v>28</v>
      </c>
      <c r="U1747" s="11" t="s">
        <v>394</v>
      </c>
      <c r="V1747" s="11" t="s">
        <v>395</v>
      </c>
      <c r="W1747" s="11" t="s">
        <v>23</v>
      </c>
      <c r="X1747" s="11" t="s">
        <v>24</v>
      </c>
      <c r="Y1747">
        <v>535</v>
      </c>
      <c r="Z1747" t="e">
        <f t="shared" si="58"/>
        <v>#REF!</v>
      </c>
    </row>
    <row r="1748" spans="1:26" x14ac:dyDescent="0.35">
      <c r="A1748" s="24" t="str">
        <f>+IF(B1748&lt;&gt;'Terminal Handling Charge'!$B$3,"",IF(COUNTIF(B:B,B1748)&gt;0,COUNTIF(B$3:B1748,B1748),""))</f>
        <v/>
      </c>
      <c r="B1748" s="24" t="str">
        <f t="shared" si="57"/>
        <v>Terminal Handling Charge - DestinationUnited States</v>
      </c>
      <c r="C1748" s="24" t="s">
        <v>72</v>
      </c>
      <c r="D1748" s="24" t="s">
        <v>747</v>
      </c>
      <c r="E1748" s="1" t="s">
        <v>105</v>
      </c>
      <c r="F1748" s="12" t="s">
        <v>758</v>
      </c>
      <c r="G1748" s="13">
        <v>44866</v>
      </c>
      <c r="H1748" s="11" t="s">
        <v>187</v>
      </c>
      <c r="I1748" s="11" t="s">
        <v>278</v>
      </c>
      <c r="J1748" s="11" t="s">
        <v>278</v>
      </c>
      <c r="K1748" s="11" t="s">
        <v>19</v>
      </c>
      <c r="L1748" s="11" t="s">
        <v>19</v>
      </c>
      <c r="M1748" s="11" t="s">
        <v>19</v>
      </c>
      <c r="N1748" s="11" t="s">
        <v>19</v>
      </c>
      <c r="O1748" s="11" t="s">
        <v>427</v>
      </c>
      <c r="P1748" s="11" t="s">
        <v>428</v>
      </c>
      <c r="Q1748" s="11" t="s">
        <v>72</v>
      </c>
      <c r="R1748" s="11" t="s">
        <v>762</v>
      </c>
      <c r="S1748" s="20">
        <v>20</v>
      </c>
      <c r="T1748" s="11" t="s">
        <v>28</v>
      </c>
      <c r="U1748" s="11" t="s">
        <v>328</v>
      </c>
      <c r="V1748" s="11" t="s">
        <v>329</v>
      </c>
      <c r="W1748" s="11" t="s">
        <v>23</v>
      </c>
      <c r="X1748" s="11" t="s">
        <v>24</v>
      </c>
      <c r="Y1748">
        <v>535</v>
      </c>
      <c r="Z1748" t="e">
        <f t="shared" si="58"/>
        <v>#REF!</v>
      </c>
    </row>
    <row r="1749" spans="1:26" x14ac:dyDescent="0.35">
      <c r="A1749" s="24" t="str">
        <f>+IF(B1749&lt;&gt;'Terminal Handling Charge'!$B$3,"",IF(COUNTIF(B:B,B1749)&gt;0,COUNTIF(B$3:B1749,B1749),""))</f>
        <v/>
      </c>
      <c r="B1749" s="24" t="str">
        <f t="shared" si="57"/>
        <v>Terminal Handling Charge - DestinationUnited States</v>
      </c>
      <c r="C1749" s="24" t="s">
        <v>72</v>
      </c>
      <c r="D1749" s="24" t="s">
        <v>747</v>
      </c>
      <c r="E1749" s="1" t="s">
        <v>105</v>
      </c>
      <c r="F1749" s="12" t="s">
        <v>758</v>
      </c>
      <c r="G1749" s="13">
        <v>44866</v>
      </c>
      <c r="H1749" s="11" t="s">
        <v>187</v>
      </c>
      <c r="I1749" s="11" t="s">
        <v>278</v>
      </c>
      <c r="J1749" s="11" t="s">
        <v>278</v>
      </c>
      <c r="K1749" s="11" t="s">
        <v>19</v>
      </c>
      <c r="L1749" s="11" t="s">
        <v>19</v>
      </c>
      <c r="M1749" s="11" t="s">
        <v>19</v>
      </c>
      <c r="N1749" s="11" t="s">
        <v>19</v>
      </c>
      <c r="O1749" s="11" t="s">
        <v>427</v>
      </c>
      <c r="P1749" s="11" t="s">
        <v>428</v>
      </c>
      <c r="Q1749" s="11" t="s">
        <v>72</v>
      </c>
      <c r="R1749" s="11" t="s">
        <v>762</v>
      </c>
      <c r="S1749" s="20">
        <v>20</v>
      </c>
      <c r="T1749" s="11" t="s">
        <v>28</v>
      </c>
      <c r="U1749" s="11" t="s">
        <v>366</v>
      </c>
      <c r="V1749" s="11" t="s">
        <v>367</v>
      </c>
      <c r="W1749" s="11" t="s">
        <v>23</v>
      </c>
      <c r="X1749" s="11" t="s">
        <v>24</v>
      </c>
      <c r="Y1749">
        <v>535</v>
      </c>
      <c r="Z1749" t="e">
        <f t="shared" si="58"/>
        <v>#REF!</v>
      </c>
    </row>
    <row r="1750" spans="1:26" x14ac:dyDescent="0.35">
      <c r="A1750" s="24" t="str">
        <f>+IF(B1750&lt;&gt;'Terminal Handling Charge'!$B$3,"",IF(COUNTIF(B:B,B1750)&gt;0,COUNTIF(B$3:B1750,B1750),""))</f>
        <v/>
      </c>
      <c r="B1750" s="24" t="str">
        <f t="shared" si="57"/>
        <v>Terminal Handling Charge - DestinationUnited States</v>
      </c>
      <c r="C1750" s="24" t="s">
        <v>72</v>
      </c>
      <c r="D1750" s="24" t="s">
        <v>747</v>
      </c>
      <c r="E1750" s="1" t="s">
        <v>105</v>
      </c>
      <c r="F1750" s="12" t="s">
        <v>758</v>
      </c>
      <c r="G1750" s="13">
        <v>44866</v>
      </c>
      <c r="H1750" s="11" t="s">
        <v>187</v>
      </c>
      <c r="I1750" s="11" t="s">
        <v>278</v>
      </c>
      <c r="J1750" s="11" t="s">
        <v>278</v>
      </c>
      <c r="K1750" s="11" t="s">
        <v>19</v>
      </c>
      <c r="L1750" s="11" t="s">
        <v>19</v>
      </c>
      <c r="M1750" s="11" t="s">
        <v>19</v>
      </c>
      <c r="N1750" s="11" t="s">
        <v>19</v>
      </c>
      <c r="O1750" s="11" t="s">
        <v>427</v>
      </c>
      <c r="P1750" s="11" t="s">
        <v>428</v>
      </c>
      <c r="Q1750" s="11" t="s">
        <v>72</v>
      </c>
      <c r="R1750" s="11" t="s">
        <v>762</v>
      </c>
      <c r="S1750" s="20">
        <v>20</v>
      </c>
      <c r="T1750" s="11" t="s">
        <v>28</v>
      </c>
      <c r="U1750" s="11" t="s">
        <v>279</v>
      </c>
      <c r="V1750" s="11" t="s">
        <v>280</v>
      </c>
      <c r="W1750" s="11" t="s">
        <v>23</v>
      </c>
      <c r="X1750" s="11" t="s">
        <v>24</v>
      </c>
      <c r="Y1750">
        <v>535</v>
      </c>
      <c r="Z1750" t="e">
        <f t="shared" si="58"/>
        <v>#REF!</v>
      </c>
    </row>
    <row r="1751" spans="1:26" x14ac:dyDescent="0.35">
      <c r="A1751" s="24" t="str">
        <f>+IF(B1751&lt;&gt;'Terminal Handling Charge'!$B$3,"",IF(COUNTIF(B:B,B1751)&gt;0,COUNTIF(B$3:B1751,B1751),""))</f>
        <v/>
      </c>
      <c r="B1751" s="24" t="str">
        <f t="shared" si="57"/>
        <v>Terminal Handling Charge - DestinationUnited States</v>
      </c>
      <c r="C1751" s="24" t="s">
        <v>72</v>
      </c>
      <c r="D1751" s="24" t="s">
        <v>747</v>
      </c>
      <c r="E1751" s="1" t="s">
        <v>105</v>
      </c>
      <c r="F1751" s="12" t="s">
        <v>758</v>
      </c>
      <c r="G1751" s="13">
        <v>44866</v>
      </c>
      <c r="H1751" s="11" t="s">
        <v>187</v>
      </c>
      <c r="I1751" s="11" t="s">
        <v>278</v>
      </c>
      <c r="J1751" s="11" t="s">
        <v>278</v>
      </c>
      <c r="K1751" s="11" t="s">
        <v>19</v>
      </c>
      <c r="L1751" s="11" t="s">
        <v>19</v>
      </c>
      <c r="M1751" s="11" t="s">
        <v>19</v>
      </c>
      <c r="N1751" s="11" t="s">
        <v>19</v>
      </c>
      <c r="O1751" s="11" t="s">
        <v>427</v>
      </c>
      <c r="P1751" s="11" t="s">
        <v>428</v>
      </c>
      <c r="Q1751" s="11" t="s">
        <v>72</v>
      </c>
      <c r="R1751" s="11" t="s">
        <v>762</v>
      </c>
      <c r="S1751" s="20">
        <v>20</v>
      </c>
      <c r="T1751" s="11" t="s">
        <v>28</v>
      </c>
      <c r="U1751" s="11" t="s">
        <v>300</v>
      </c>
      <c r="V1751" s="11" t="s">
        <v>301</v>
      </c>
      <c r="W1751" s="11" t="s">
        <v>23</v>
      </c>
      <c r="X1751" s="11" t="s">
        <v>24</v>
      </c>
      <c r="Y1751">
        <v>535</v>
      </c>
      <c r="Z1751" t="e">
        <f t="shared" si="58"/>
        <v>#REF!</v>
      </c>
    </row>
    <row r="1752" spans="1:26" x14ac:dyDescent="0.35">
      <c r="A1752" s="24" t="str">
        <f>+IF(B1752&lt;&gt;'Terminal Handling Charge'!$B$3,"",IF(COUNTIF(B:B,B1752)&gt;0,COUNTIF(B$3:B1752,B1752),""))</f>
        <v/>
      </c>
      <c r="B1752" s="24" t="str">
        <f t="shared" si="57"/>
        <v>Terminal Handling Charge - DestinationUnited States</v>
      </c>
      <c r="C1752" s="24" t="s">
        <v>72</v>
      </c>
      <c r="D1752" s="24" t="s">
        <v>747</v>
      </c>
      <c r="E1752" s="1" t="s">
        <v>105</v>
      </c>
      <c r="F1752" s="12" t="s">
        <v>758</v>
      </c>
      <c r="G1752" s="13">
        <v>44866</v>
      </c>
      <c r="H1752" s="11" t="s">
        <v>187</v>
      </c>
      <c r="I1752" s="11" t="s">
        <v>278</v>
      </c>
      <c r="J1752" s="11" t="s">
        <v>278</v>
      </c>
      <c r="K1752" s="11" t="s">
        <v>19</v>
      </c>
      <c r="L1752" s="11" t="s">
        <v>19</v>
      </c>
      <c r="M1752" s="11" t="s">
        <v>19</v>
      </c>
      <c r="N1752" s="11" t="s">
        <v>19</v>
      </c>
      <c r="O1752" s="11" t="s">
        <v>427</v>
      </c>
      <c r="P1752" s="11" t="s">
        <v>428</v>
      </c>
      <c r="Q1752" s="11" t="s">
        <v>72</v>
      </c>
      <c r="R1752" s="11" t="s">
        <v>38</v>
      </c>
      <c r="S1752" s="20">
        <v>40</v>
      </c>
      <c r="T1752" s="11" t="s">
        <v>28</v>
      </c>
      <c r="U1752" s="11" t="s">
        <v>22</v>
      </c>
      <c r="V1752" s="11" t="s">
        <v>22</v>
      </c>
      <c r="W1752" s="11" t="s">
        <v>23</v>
      </c>
      <c r="X1752" s="11" t="s">
        <v>24</v>
      </c>
      <c r="Y1752">
        <v>705</v>
      </c>
      <c r="Z1752" t="e">
        <f t="shared" si="58"/>
        <v>#REF!</v>
      </c>
    </row>
    <row r="1753" spans="1:26" x14ac:dyDescent="0.35">
      <c r="A1753" s="24" t="str">
        <f>+IF(B1753&lt;&gt;'Terminal Handling Charge'!$B$3,"",IF(COUNTIF(B:B,B1753)&gt;0,COUNTIF(B$3:B1753,B1753),""))</f>
        <v/>
      </c>
      <c r="B1753" s="24" t="str">
        <f t="shared" si="57"/>
        <v>Terminal Handling Charge - DestinationUnited States</v>
      </c>
      <c r="C1753" s="24" t="s">
        <v>72</v>
      </c>
      <c r="D1753" s="24" t="s">
        <v>747</v>
      </c>
      <c r="E1753" s="1" t="s">
        <v>105</v>
      </c>
      <c r="F1753" s="12" t="s">
        <v>758</v>
      </c>
      <c r="G1753" s="13">
        <v>44866</v>
      </c>
      <c r="H1753" s="11" t="s">
        <v>187</v>
      </c>
      <c r="I1753" s="11" t="s">
        <v>278</v>
      </c>
      <c r="J1753" s="11" t="s">
        <v>278</v>
      </c>
      <c r="K1753" s="11" t="s">
        <v>19</v>
      </c>
      <c r="L1753" s="11" t="s">
        <v>19</v>
      </c>
      <c r="M1753" s="11" t="s">
        <v>19</v>
      </c>
      <c r="N1753" s="11" t="s">
        <v>19</v>
      </c>
      <c r="O1753" s="11" t="s">
        <v>324</v>
      </c>
      <c r="P1753" s="11" t="s">
        <v>325</v>
      </c>
      <c r="Q1753" s="11" t="s">
        <v>72</v>
      </c>
      <c r="R1753" s="11" t="s">
        <v>20</v>
      </c>
      <c r="S1753" s="20">
        <v>40</v>
      </c>
      <c r="T1753" s="11" t="s">
        <v>21</v>
      </c>
      <c r="U1753" s="11" t="s">
        <v>22</v>
      </c>
      <c r="V1753" s="11" t="s">
        <v>22</v>
      </c>
      <c r="W1753" s="11" t="s">
        <v>23</v>
      </c>
      <c r="X1753" s="11" t="s">
        <v>24</v>
      </c>
      <c r="Y1753">
        <v>675</v>
      </c>
      <c r="Z1753" t="e">
        <f t="shared" si="58"/>
        <v>#REF!</v>
      </c>
    </row>
    <row r="1754" spans="1:26" x14ac:dyDescent="0.35">
      <c r="A1754" s="24" t="str">
        <f>+IF(B1754&lt;&gt;'Terminal Handling Charge'!$B$3,"",IF(COUNTIF(B:B,B1754)&gt;0,COUNTIF(B$3:B1754,B1754),""))</f>
        <v/>
      </c>
      <c r="B1754" s="24" t="str">
        <f t="shared" si="57"/>
        <v>Terminal Handling Charge - DestinationUnited States</v>
      </c>
      <c r="C1754" s="24" t="s">
        <v>72</v>
      </c>
      <c r="D1754" s="24" t="s">
        <v>747</v>
      </c>
      <c r="E1754" s="1" t="s">
        <v>105</v>
      </c>
      <c r="F1754" s="12" t="s">
        <v>758</v>
      </c>
      <c r="G1754" s="13">
        <v>44866</v>
      </c>
      <c r="H1754" s="11" t="s">
        <v>187</v>
      </c>
      <c r="I1754" s="11" t="s">
        <v>278</v>
      </c>
      <c r="J1754" s="11" t="s">
        <v>278</v>
      </c>
      <c r="K1754" s="11" t="s">
        <v>19</v>
      </c>
      <c r="L1754" s="11" t="s">
        <v>19</v>
      </c>
      <c r="M1754" s="11" t="s">
        <v>19</v>
      </c>
      <c r="N1754" s="11" t="s">
        <v>19</v>
      </c>
      <c r="O1754" s="11" t="s">
        <v>324</v>
      </c>
      <c r="P1754" s="11" t="s">
        <v>325</v>
      </c>
      <c r="Q1754" s="11" t="s">
        <v>72</v>
      </c>
      <c r="R1754" s="11" t="s">
        <v>65</v>
      </c>
      <c r="S1754" s="20">
        <v>45</v>
      </c>
      <c r="T1754" s="11" t="s">
        <v>21</v>
      </c>
      <c r="U1754" s="11" t="s">
        <v>22</v>
      </c>
      <c r="V1754" s="11" t="s">
        <v>22</v>
      </c>
      <c r="W1754" s="11" t="s">
        <v>23</v>
      </c>
      <c r="X1754" s="11" t="s">
        <v>24</v>
      </c>
      <c r="Y1754">
        <v>675</v>
      </c>
      <c r="Z1754" t="e">
        <f t="shared" si="58"/>
        <v>#REF!</v>
      </c>
    </row>
    <row r="1755" spans="1:26" x14ac:dyDescent="0.35">
      <c r="A1755" s="24" t="str">
        <f>+IF(B1755&lt;&gt;'Terminal Handling Charge'!$B$3,"",IF(COUNTIF(B:B,B1755)&gt;0,COUNTIF(B$3:B1755,B1755),""))</f>
        <v/>
      </c>
      <c r="B1755" s="24" t="str">
        <f t="shared" si="57"/>
        <v>Terminal Handling Charge - DestinationUnited States</v>
      </c>
      <c r="C1755" s="24" t="s">
        <v>72</v>
      </c>
      <c r="D1755" s="24" t="s">
        <v>747</v>
      </c>
      <c r="E1755" s="1" t="s">
        <v>105</v>
      </c>
      <c r="F1755" s="12" t="s">
        <v>758</v>
      </c>
      <c r="G1755" s="13">
        <v>44866</v>
      </c>
      <c r="H1755" s="11" t="s">
        <v>187</v>
      </c>
      <c r="I1755" s="11" t="s">
        <v>278</v>
      </c>
      <c r="J1755" s="11" t="s">
        <v>278</v>
      </c>
      <c r="K1755" s="11" t="s">
        <v>19</v>
      </c>
      <c r="L1755" s="11" t="s">
        <v>19</v>
      </c>
      <c r="M1755" s="11" t="s">
        <v>19</v>
      </c>
      <c r="N1755" s="11" t="s">
        <v>19</v>
      </c>
      <c r="O1755" s="11" t="s">
        <v>324</v>
      </c>
      <c r="P1755" s="11" t="s">
        <v>325</v>
      </c>
      <c r="Q1755" s="11" t="s">
        <v>72</v>
      </c>
      <c r="R1755" s="11" t="s">
        <v>762</v>
      </c>
      <c r="S1755" s="20">
        <v>20</v>
      </c>
      <c r="T1755" s="11" t="s">
        <v>28</v>
      </c>
      <c r="U1755" s="11" t="s">
        <v>306</v>
      </c>
      <c r="V1755" s="11" t="s">
        <v>307</v>
      </c>
      <c r="W1755" s="11" t="s">
        <v>23</v>
      </c>
      <c r="X1755" s="11" t="s">
        <v>24</v>
      </c>
      <c r="Y1755">
        <v>535</v>
      </c>
      <c r="Z1755" t="e">
        <f t="shared" si="58"/>
        <v>#REF!</v>
      </c>
    </row>
    <row r="1756" spans="1:26" x14ac:dyDescent="0.35">
      <c r="A1756" s="24" t="str">
        <f>+IF(B1756&lt;&gt;'Terminal Handling Charge'!$B$3,"",IF(COUNTIF(B:B,B1756)&gt;0,COUNTIF(B$3:B1756,B1756),""))</f>
        <v/>
      </c>
      <c r="B1756" s="24" t="str">
        <f t="shared" si="57"/>
        <v>Terminal Handling Charge - DestinationUnited States</v>
      </c>
      <c r="C1756" s="24" t="s">
        <v>72</v>
      </c>
      <c r="D1756" s="24" t="s">
        <v>747</v>
      </c>
      <c r="E1756" s="1" t="s">
        <v>105</v>
      </c>
      <c r="F1756" s="12" t="s">
        <v>758</v>
      </c>
      <c r="G1756" s="13">
        <v>44866</v>
      </c>
      <c r="H1756" s="11" t="s">
        <v>187</v>
      </c>
      <c r="I1756" s="11" t="s">
        <v>278</v>
      </c>
      <c r="J1756" s="11" t="s">
        <v>278</v>
      </c>
      <c r="K1756" s="11" t="s">
        <v>19</v>
      </c>
      <c r="L1756" s="11" t="s">
        <v>19</v>
      </c>
      <c r="M1756" s="11" t="s">
        <v>19</v>
      </c>
      <c r="N1756" s="11" t="s">
        <v>19</v>
      </c>
      <c r="O1756" s="11" t="s">
        <v>324</v>
      </c>
      <c r="P1756" s="11" t="s">
        <v>325</v>
      </c>
      <c r="Q1756" s="11" t="s">
        <v>72</v>
      </c>
      <c r="R1756" s="11" t="s">
        <v>762</v>
      </c>
      <c r="S1756" s="20">
        <v>20</v>
      </c>
      <c r="T1756" s="11" t="s">
        <v>28</v>
      </c>
      <c r="U1756" s="11" t="s">
        <v>332</v>
      </c>
      <c r="V1756" s="11" t="s">
        <v>333</v>
      </c>
      <c r="W1756" s="11" t="s">
        <v>23</v>
      </c>
      <c r="X1756" s="11" t="s">
        <v>24</v>
      </c>
      <c r="Y1756">
        <v>535</v>
      </c>
      <c r="Z1756" t="e">
        <f t="shared" si="58"/>
        <v>#REF!</v>
      </c>
    </row>
    <row r="1757" spans="1:26" x14ac:dyDescent="0.35">
      <c r="A1757" s="24" t="str">
        <f>+IF(B1757&lt;&gt;'Terminal Handling Charge'!$B$3,"",IF(COUNTIF(B:B,B1757)&gt;0,COUNTIF(B$3:B1757,B1757),""))</f>
        <v/>
      </c>
      <c r="B1757" s="24" t="str">
        <f t="shared" si="57"/>
        <v>Terminal Handling Charge - DestinationUnited States</v>
      </c>
      <c r="C1757" s="24" t="s">
        <v>72</v>
      </c>
      <c r="D1757" s="24" t="s">
        <v>747</v>
      </c>
      <c r="E1757" s="1" t="s">
        <v>105</v>
      </c>
      <c r="F1757" s="12" t="s">
        <v>758</v>
      </c>
      <c r="G1757" s="13">
        <v>44866</v>
      </c>
      <c r="H1757" s="11" t="s">
        <v>187</v>
      </c>
      <c r="I1757" s="11" t="s">
        <v>278</v>
      </c>
      <c r="J1757" s="11" t="s">
        <v>278</v>
      </c>
      <c r="K1757" s="11" t="s">
        <v>19</v>
      </c>
      <c r="L1757" s="11" t="s">
        <v>19</v>
      </c>
      <c r="M1757" s="11" t="s">
        <v>19</v>
      </c>
      <c r="N1757" s="11" t="s">
        <v>19</v>
      </c>
      <c r="O1757" s="11" t="s">
        <v>324</v>
      </c>
      <c r="P1757" s="11" t="s">
        <v>325</v>
      </c>
      <c r="Q1757" s="11" t="s">
        <v>72</v>
      </c>
      <c r="R1757" s="11" t="s">
        <v>762</v>
      </c>
      <c r="S1757" s="20">
        <v>20</v>
      </c>
      <c r="T1757" s="11" t="s">
        <v>28</v>
      </c>
      <c r="U1757" s="11" t="s">
        <v>328</v>
      </c>
      <c r="V1757" s="11" t="s">
        <v>329</v>
      </c>
      <c r="W1757" s="11" t="s">
        <v>23</v>
      </c>
      <c r="X1757" s="11" t="s">
        <v>24</v>
      </c>
      <c r="Y1757">
        <v>535</v>
      </c>
      <c r="Z1757" t="e">
        <f t="shared" si="58"/>
        <v>#REF!</v>
      </c>
    </row>
    <row r="1758" spans="1:26" x14ac:dyDescent="0.35">
      <c r="A1758" s="24" t="str">
        <f>+IF(B1758&lt;&gt;'Terminal Handling Charge'!$B$3,"",IF(COUNTIF(B:B,B1758)&gt;0,COUNTIF(B$3:B1758,B1758),""))</f>
        <v/>
      </c>
      <c r="B1758" s="24" t="str">
        <f t="shared" si="57"/>
        <v>Terminal Handling Charge - DestinationUnited States</v>
      </c>
      <c r="C1758" s="24" t="s">
        <v>72</v>
      </c>
      <c r="D1758" s="24" t="s">
        <v>747</v>
      </c>
      <c r="E1758" s="1" t="s">
        <v>105</v>
      </c>
      <c r="F1758" s="12" t="s">
        <v>758</v>
      </c>
      <c r="G1758" s="13">
        <v>44866</v>
      </c>
      <c r="H1758" s="11" t="s">
        <v>187</v>
      </c>
      <c r="I1758" s="11" t="s">
        <v>278</v>
      </c>
      <c r="J1758" s="11" t="s">
        <v>278</v>
      </c>
      <c r="K1758" s="11" t="s">
        <v>19</v>
      </c>
      <c r="L1758" s="11" t="s">
        <v>19</v>
      </c>
      <c r="M1758" s="11" t="s">
        <v>19</v>
      </c>
      <c r="N1758" s="11" t="s">
        <v>19</v>
      </c>
      <c r="O1758" s="11" t="s">
        <v>324</v>
      </c>
      <c r="P1758" s="11" t="s">
        <v>325</v>
      </c>
      <c r="Q1758" s="11" t="s">
        <v>72</v>
      </c>
      <c r="R1758" s="11" t="s">
        <v>762</v>
      </c>
      <c r="S1758" s="20">
        <v>20</v>
      </c>
      <c r="T1758" s="11" t="s">
        <v>28</v>
      </c>
      <c r="U1758" s="11" t="s">
        <v>394</v>
      </c>
      <c r="V1758" s="11" t="s">
        <v>395</v>
      </c>
      <c r="W1758" s="11" t="s">
        <v>23</v>
      </c>
      <c r="X1758" s="11" t="s">
        <v>24</v>
      </c>
      <c r="Y1758">
        <v>535</v>
      </c>
      <c r="Z1758" t="e">
        <f t="shared" si="58"/>
        <v>#REF!</v>
      </c>
    </row>
    <row r="1759" spans="1:26" x14ac:dyDescent="0.35">
      <c r="A1759" s="24" t="str">
        <f>+IF(B1759&lt;&gt;'Terminal Handling Charge'!$B$3,"",IF(COUNTIF(B:B,B1759)&gt;0,COUNTIF(B$3:B1759,B1759),""))</f>
        <v/>
      </c>
      <c r="B1759" s="24" t="str">
        <f t="shared" si="57"/>
        <v>Terminal Handling Charge - DestinationUnited States</v>
      </c>
      <c r="C1759" s="24" t="s">
        <v>72</v>
      </c>
      <c r="D1759" s="24" t="s">
        <v>747</v>
      </c>
      <c r="E1759" s="1" t="s">
        <v>105</v>
      </c>
      <c r="F1759" s="12" t="s">
        <v>758</v>
      </c>
      <c r="G1759" s="13">
        <v>44866</v>
      </c>
      <c r="H1759" s="11" t="s">
        <v>187</v>
      </c>
      <c r="I1759" s="11" t="s">
        <v>278</v>
      </c>
      <c r="J1759" s="11" t="s">
        <v>278</v>
      </c>
      <c r="K1759" s="11" t="s">
        <v>19</v>
      </c>
      <c r="L1759" s="11" t="s">
        <v>19</v>
      </c>
      <c r="M1759" s="11" t="s">
        <v>19</v>
      </c>
      <c r="N1759" s="11" t="s">
        <v>19</v>
      </c>
      <c r="O1759" s="11" t="s">
        <v>324</v>
      </c>
      <c r="P1759" s="11" t="s">
        <v>325</v>
      </c>
      <c r="Q1759" s="11" t="s">
        <v>72</v>
      </c>
      <c r="R1759" s="11" t="s">
        <v>762</v>
      </c>
      <c r="S1759" s="20">
        <v>20</v>
      </c>
      <c r="T1759" s="11" t="s">
        <v>28</v>
      </c>
      <c r="U1759" s="11" t="s">
        <v>279</v>
      </c>
      <c r="V1759" s="11" t="s">
        <v>280</v>
      </c>
      <c r="W1759" s="11" t="s">
        <v>23</v>
      </c>
      <c r="X1759" s="11" t="s">
        <v>24</v>
      </c>
      <c r="Y1759">
        <v>535</v>
      </c>
      <c r="Z1759" t="e">
        <f t="shared" si="58"/>
        <v>#REF!</v>
      </c>
    </row>
    <row r="1760" spans="1:26" x14ac:dyDescent="0.35">
      <c r="A1760" s="24" t="str">
        <f>+IF(B1760&lt;&gt;'Terminal Handling Charge'!$B$3,"",IF(COUNTIF(B:B,B1760)&gt;0,COUNTIF(B$3:B1760,B1760),""))</f>
        <v/>
      </c>
      <c r="B1760" s="24" t="str">
        <f t="shared" si="57"/>
        <v>Terminal Handling Charge - DestinationUnited States</v>
      </c>
      <c r="C1760" s="24" t="s">
        <v>72</v>
      </c>
      <c r="D1760" s="24" t="s">
        <v>747</v>
      </c>
      <c r="E1760" s="1" t="s">
        <v>105</v>
      </c>
      <c r="F1760" s="12" t="s">
        <v>758</v>
      </c>
      <c r="G1760" s="13">
        <v>44866</v>
      </c>
      <c r="H1760" s="11" t="s">
        <v>187</v>
      </c>
      <c r="I1760" s="11" t="s">
        <v>278</v>
      </c>
      <c r="J1760" s="11" t="s">
        <v>278</v>
      </c>
      <c r="K1760" s="11" t="s">
        <v>19</v>
      </c>
      <c r="L1760" s="11" t="s">
        <v>19</v>
      </c>
      <c r="M1760" s="11" t="s">
        <v>19</v>
      </c>
      <c r="N1760" s="11" t="s">
        <v>19</v>
      </c>
      <c r="O1760" s="11" t="s">
        <v>324</v>
      </c>
      <c r="P1760" s="11" t="s">
        <v>325</v>
      </c>
      <c r="Q1760" s="11" t="s">
        <v>72</v>
      </c>
      <c r="R1760" s="11" t="s">
        <v>762</v>
      </c>
      <c r="S1760" s="20">
        <v>20</v>
      </c>
      <c r="T1760" s="11" t="s">
        <v>28</v>
      </c>
      <c r="U1760" s="11" t="s">
        <v>300</v>
      </c>
      <c r="V1760" s="11" t="s">
        <v>301</v>
      </c>
      <c r="W1760" s="11" t="s">
        <v>23</v>
      </c>
      <c r="X1760" s="11" t="s">
        <v>24</v>
      </c>
      <c r="Y1760">
        <v>535</v>
      </c>
      <c r="Z1760" t="e">
        <f t="shared" si="58"/>
        <v>#REF!</v>
      </c>
    </row>
    <row r="1761" spans="1:26" x14ac:dyDescent="0.35">
      <c r="A1761" s="24" t="str">
        <f>+IF(B1761&lt;&gt;'Terminal Handling Charge'!$B$3,"",IF(COUNTIF(B:B,B1761)&gt;0,COUNTIF(B$3:B1761,B1761),""))</f>
        <v/>
      </c>
      <c r="B1761" s="24" t="str">
        <f t="shared" si="57"/>
        <v>Terminal Handling Charge - DestinationUnited States</v>
      </c>
      <c r="C1761" s="24" t="s">
        <v>72</v>
      </c>
      <c r="D1761" s="24" t="s">
        <v>747</v>
      </c>
      <c r="E1761" s="1" t="s">
        <v>105</v>
      </c>
      <c r="F1761" s="12" t="s">
        <v>758</v>
      </c>
      <c r="G1761" s="13">
        <v>44866</v>
      </c>
      <c r="H1761" s="11" t="s">
        <v>187</v>
      </c>
      <c r="I1761" s="11" t="s">
        <v>278</v>
      </c>
      <c r="J1761" s="11" t="s">
        <v>278</v>
      </c>
      <c r="K1761" s="11" t="s">
        <v>19</v>
      </c>
      <c r="L1761" s="11" t="s">
        <v>19</v>
      </c>
      <c r="M1761" s="11" t="s">
        <v>19</v>
      </c>
      <c r="N1761" s="11" t="s">
        <v>19</v>
      </c>
      <c r="O1761" s="11" t="s">
        <v>324</v>
      </c>
      <c r="P1761" s="11" t="s">
        <v>325</v>
      </c>
      <c r="Q1761" s="11" t="s">
        <v>72</v>
      </c>
      <c r="R1761" s="11" t="s">
        <v>762</v>
      </c>
      <c r="S1761" s="20">
        <v>20</v>
      </c>
      <c r="T1761" s="11" t="s">
        <v>28</v>
      </c>
      <c r="U1761" s="11" t="s">
        <v>366</v>
      </c>
      <c r="V1761" s="11" t="s">
        <v>367</v>
      </c>
      <c r="W1761" s="11" t="s">
        <v>23</v>
      </c>
      <c r="X1761" s="11" t="s">
        <v>24</v>
      </c>
      <c r="Y1761">
        <v>535</v>
      </c>
      <c r="Z1761" t="e">
        <f t="shared" si="58"/>
        <v>#REF!</v>
      </c>
    </row>
    <row r="1762" spans="1:26" x14ac:dyDescent="0.35">
      <c r="A1762" s="24" t="str">
        <f>+IF(B1762&lt;&gt;'Terminal Handling Charge'!$B$3,"",IF(COUNTIF(B:B,B1762)&gt;0,COUNTIF(B$3:B1762,B1762),""))</f>
        <v/>
      </c>
      <c r="B1762" s="24" t="str">
        <f t="shared" si="57"/>
        <v>Terminal Handling Charge - DestinationUnited States</v>
      </c>
      <c r="C1762" s="24" t="s">
        <v>72</v>
      </c>
      <c r="D1762" s="24" t="s">
        <v>747</v>
      </c>
      <c r="E1762" s="1" t="s">
        <v>105</v>
      </c>
      <c r="F1762" s="12" t="s">
        <v>758</v>
      </c>
      <c r="G1762" s="13">
        <v>44866</v>
      </c>
      <c r="H1762" s="11" t="s">
        <v>187</v>
      </c>
      <c r="I1762" s="11" t="s">
        <v>278</v>
      </c>
      <c r="J1762" s="11" t="s">
        <v>278</v>
      </c>
      <c r="K1762" s="11" t="s">
        <v>19</v>
      </c>
      <c r="L1762" s="11" t="s">
        <v>19</v>
      </c>
      <c r="M1762" s="11" t="s">
        <v>19</v>
      </c>
      <c r="N1762" s="11" t="s">
        <v>19</v>
      </c>
      <c r="O1762" s="11" t="s">
        <v>324</v>
      </c>
      <c r="P1762" s="11" t="s">
        <v>325</v>
      </c>
      <c r="Q1762" s="11" t="s">
        <v>72</v>
      </c>
      <c r="R1762" s="11" t="s">
        <v>762</v>
      </c>
      <c r="S1762" s="20">
        <v>20</v>
      </c>
      <c r="T1762" s="11" t="s">
        <v>28</v>
      </c>
      <c r="U1762" s="11" t="s">
        <v>378</v>
      </c>
      <c r="V1762" s="11" t="s">
        <v>379</v>
      </c>
      <c r="W1762" s="11" t="s">
        <v>23</v>
      </c>
      <c r="X1762" s="11" t="s">
        <v>24</v>
      </c>
      <c r="Y1762">
        <v>535</v>
      </c>
      <c r="Z1762" t="e">
        <f t="shared" si="58"/>
        <v>#REF!</v>
      </c>
    </row>
    <row r="1763" spans="1:26" x14ac:dyDescent="0.35">
      <c r="A1763" s="24" t="str">
        <f>+IF(B1763&lt;&gt;'Terminal Handling Charge'!$B$3,"",IF(COUNTIF(B:B,B1763)&gt;0,COUNTIF(B$3:B1763,B1763),""))</f>
        <v/>
      </c>
      <c r="B1763" s="24" t="str">
        <f t="shared" si="57"/>
        <v>Terminal Handling Charge - DestinationUnited States</v>
      </c>
      <c r="C1763" s="24" t="s">
        <v>72</v>
      </c>
      <c r="D1763" s="24" t="s">
        <v>747</v>
      </c>
      <c r="E1763" s="1" t="s">
        <v>105</v>
      </c>
      <c r="F1763" s="12" t="s">
        <v>758</v>
      </c>
      <c r="G1763" s="13">
        <v>44866</v>
      </c>
      <c r="H1763" s="11" t="s">
        <v>187</v>
      </c>
      <c r="I1763" s="11" t="s">
        <v>278</v>
      </c>
      <c r="J1763" s="11" t="s">
        <v>278</v>
      </c>
      <c r="K1763" s="11" t="s">
        <v>19</v>
      </c>
      <c r="L1763" s="11" t="s">
        <v>19</v>
      </c>
      <c r="M1763" s="11" t="s">
        <v>19</v>
      </c>
      <c r="N1763" s="11" t="s">
        <v>19</v>
      </c>
      <c r="O1763" s="11" t="s">
        <v>324</v>
      </c>
      <c r="P1763" s="11" t="s">
        <v>325</v>
      </c>
      <c r="Q1763" s="11" t="s">
        <v>72</v>
      </c>
      <c r="R1763" s="11" t="s">
        <v>762</v>
      </c>
      <c r="S1763" s="20">
        <v>20</v>
      </c>
      <c r="T1763" s="11" t="s">
        <v>28</v>
      </c>
      <c r="U1763" s="11" t="s">
        <v>308</v>
      </c>
      <c r="V1763" s="11" t="s">
        <v>309</v>
      </c>
      <c r="W1763" s="11" t="s">
        <v>23</v>
      </c>
      <c r="X1763" s="11" t="s">
        <v>24</v>
      </c>
      <c r="Y1763">
        <v>535</v>
      </c>
      <c r="Z1763" t="e">
        <f t="shared" si="58"/>
        <v>#REF!</v>
      </c>
    </row>
    <row r="1764" spans="1:26" x14ac:dyDescent="0.35">
      <c r="A1764" s="24" t="str">
        <f>+IF(B1764&lt;&gt;'Terminal Handling Charge'!$B$3,"",IF(COUNTIF(B:B,B1764)&gt;0,COUNTIF(B$3:B1764,B1764),""))</f>
        <v/>
      </c>
      <c r="B1764" s="24" t="str">
        <f t="shared" si="57"/>
        <v>Terminal Handling Charge - DestinationUnited States</v>
      </c>
      <c r="C1764" s="24" t="s">
        <v>72</v>
      </c>
      <c r="D1764" s="24" t="s">
        <v>747</v>
      </c>
      <c r="E1764" s="1" t="s">
        <v>105</v>
      </c>
      <c r="F1764" s="12" t="s">
        <v>758</v>
      </c>
      <c r="G1764" s="13">
        <v>44866</v>
      </c>
      <c r="H1764" s="11" t="s">
        <v>187</v>
      </c>
      <c r="I1764" s="11" t="s">
        <v>278</v>
      </c>
      <c r="J1764" s="11" t="s">
        <v>278</v>
      </c>
      <c r="K1764" s="11" t="s">
        <v>19</v>
      </c>
      <c r="L1764" s="11" t="s">
        <v>19</v>
      </c>
      <c r="M1764" s="11" t="s">
        <v>19</v>
      </c>
      <c r="N1764" s="11" t="s">
        <v>19</v>
      </c>
      <c r="O1764" s="11" t="s">
        <v>324</v>
      </c>
      <c r="P1764" s="11" t="s">
        <v>325</v>
      </c>
      <c r="Q1764" s="11" t="s">
        <v>72</v>
      </c>
      <c r="R1764" s="11" t="s">
        <v>762</v>
      </c>
      <c r="S1764" s="20">
        <v>20</v>
      </c>
      <c r="T1764" s="11" t="s">
        <v>28</v>
      </c>
      <c r="U1764" s="11" t="s">
        <v>429</v>
      </c>
      <c r="V1764" s="11" t="s">
        <v>430</v>
      </c>
      <c r="W1764" s="11" t="s">
        <v>23</v>
      </c>
      <c r="X1764" s="11" t="s">
        <v>24</v>
      </c>
      <c r="Y1764">
        <v>535</v>
      </c>
      <c r="Z1764" t="e">
        <f t="shared" si="58"/>
        <v>#REF!</v>
      </c>
    </row>
    <row r="1765" spans="1:26" x14ac:dyDescent="0.35">
      <c r="A1765" s="24" t="str">
        <f>+IF(B1765&lt;&gt;'Terminal Handling Charge'!$B$3,"",IF(COUNTIF(B:B,B1765)&gt;0,COUNTIF(B$3:B1765,B1765),""))</f>
        <v/>
      </c>
      <c r="B1765" s="24" t="str">
        <f t="shared" si="57"/>
        <v>Terminal Handling Charge - DestinationUnited States</v>
      </c>
      <c r="C1765" s="24" t="s">
        <v>72</v>
      </c>
      <c r="D1765" s="24" t="s">
        <v>747</v>
      </c>
      <c r="E1765" s="1" t="s">
        <v>105</v>
      </c>
      <c r="F1765" s="12" t="s">
        <v>758</v>
      </c>
      <c r="G1765" s="13">
        <v>44866</v>
      </c>
      <c r="H1765" s="11" t="s">
        <v>187</v>
      </c>
      <c r="I1765" s="11" t="s">
        <v>278</v>
      </c>
      <c r="J1765" s="11" t="s">
        <v>278</v>
      </c>
      <c r="K1765" s="11" t="s">
        <v>19</v>
      </c>
      <c r="L1765" s="11" t="s">
        <v>19</v>
      </c>
      <c r="M1765" s="11" t="s">
        <v>19</v>
      </c>
      <c r="N1765" s="11" t="s">
        <v>19</v>
      </c>
      <c r="O1765" s="11" t="s">
        <v>324</v>
      </c>
      <c r="P1765" s="11" t="s">
        <v>325</v>
      </c>
      <c r="Q1765" s="11" t="s">
        <v>72</v>
      </c>
      <c r="R1765" s="11" t="s">
        <v>38</v>
      </c>
      <c r="S1765" s="20">
        <v>40</v>
      </c>
      <c r="T1765" s="11" t="s">
        <v>28</v>
      </c>
      <c r="U1765" s="11" t="s">
        <v>22</v>
      </c>
      <c r="V1765" s="11" t="s">
        <v>22</v>
      </c>
      <c r="W1765" s="11" t="s">
        <v>23</v>
      </c>
      <c r="X1765" s="11" t="s">
        <v>24</v>
      </c>
      <c r="Y1765">
        <v>705</v>
      </c>
      <c r="Z1765" t="e">
        <f t="shared" si="58"/>
        <v>#REF!</v>
      </c>
    </row>
    <row r="1766" spans="1:26" x14ac:dyDescent="0.35">
      <c r="A1766" s="24" t="str">
        <f>+IF(B1766&lt;&gt;'Terminal Handling Charge'!$B$3,"",IF(COUNTIF(B:B,B1766)&gt;0,COUNTIF(B$3:B1766,B1766),""))</f>
        <v/>
      </c>
      <c r="B1766" s="24" t="str">
        <f t="shared" si="57"/>
        <v>Terminal Handling Charge - DestinationUnited States</v>
      </c>
      <c r="C1766" s="24" t="s">
        <v>72</v>
      </c>
      <c r="D1766" s="24" t="s">
        <v>747</v>
      </c>
      <c r="E1766" s="1" t="s">
        <v>105</v>
      </c>
      <c r="F1766" s="12" t="s">
        <v>758</v>
      </c>
      <c r="G1766" s="13">
        <v>44866</v>
      </c>
      <c r="H1766" s="11" t="s">
        <v>187</v>
      </c>
      <c r="I1766" s="11" t="s">
        <v>278</v>
      </c>
      <c r="J1766" s="11" t="s">
        <v>278</v>
      </c>
      <c r="K1766" s="11" t="s">
        <v>19</v>
      </c>
      <c r="L1766" s="11" t="s">
        <v>19</v>
      </c>
      <c r="M1766" s="11" t="s">
        <v>19</v>
      </c>
      <c r="N1766" s="11" t="s">
        <v>19</v>
      </c>
      <c r="O1766" s="11" t="s">
        <v>457</v>
      </c>
      <c r="P1766" s="11" t="s">
        <v>458</v>
      </c>
      <c r="Q1766" s="11" t="s">
        <v>72</v>
      </c>
      <c r="R1766" s="11" t="s">
        <v>20</v>
      </c>
      <c r="S1766" s="20">
        <v>40</v>
      </c>
      <c r="T1766" s="11" t="s">
        <v>21</v>
      </c>
      <c r="U1766" s="11" t="s">
        <v>22</v>
      </c>
      <c r="V1766" s="11" t="s">
        <v>22</v>
      </c>
      <c r="W1766" s="11" t="s">
        <v>23</v>
      </c>
      <c r="X1766" s="11" t="s">
        <v>24</v>
      </c>
      <c r="Y1766">
        <v>675</v>
      </c>
      <c r="Z1766" t="e">
        <f t="shared" si="58"/>
        <v>#REF!</v>
      </c>
    </row>
    <row r="1767" spans="1:26" x14ac:dyDescent="0.35">
      <c r="A1767" s="24" t="str">
        <f>+IF(B1767&lt;&gt;'Terminal Handling Charge'!$B$3,"",IF(COUNTIF(B:B,B1767)&gt;0,COUNTIF(B$3:B1767,B1767),""))</f>
        <v/>
      </c>
      <c r="B1767" s="24" t="str">
        <f t="shared" si="57"/>
        <v>Terminal Handling Charge - DestinationUnited States</v>
      </c>
      <c r="C1767" s="24" t="s">
        <v>72</v>
      </c>
      <c r="D1767" s="24" t="s">
        <v>747</v>
      </c>
      <c r="E1767" s="1" t="s">
        <v>105</v>
      </c>
      <c r="F1767" s="12" t="s">
        <v>758</v>
      </c>
      <c r="G1767" s="13">
        <v>44866</v>
      </c>
      <c r="H1767" s="11" t="s">
        <v>187</v>
      </c>
      <c r="I1767" s="11" t="s">
        <v>278</v>
      </c>
      <c r="J1767" s="11" t="s">
        <v>278</v>
      </c>
      <c r="K1767" s="11" t="s">
        <v>19</v>
      </c>
      <c r="L1767" s="11" t="s">
        <v>19</v>
      </c>
      <c r="M1767" s="11" t="s">
        <v>19</v>
      </c>
      <c r="N1767" s="11" t="s">
        <v>19</v>
      </c>
      <c r="O1767" s="11" t="s">
        <v>457</v>
      </c>
      <c r="P1767" s="11" t="s">
        <v>458</v>
      </c>
      <c r="Q1767" s="11" t="s">
        <v>72</v>
      </c>
      <c r="R1767" s="11" t="s">
        <v>65</v>
      </c>
      <c r="S1767" s="20">
        <v>45</v>
      </c>
      <c r="T1767" s="11" t="s">
        <v>21</v>
      </c>
      <c r="U1767" s="11" t="s">
        <v>22</v>
      </c>
      <c r="V1767" s="11" t="s">
        <v>22</v>
      </c>
      <c r="W1767" s="11" t="s">
        <v>23</v>
      </c>
      <c r="X1767" s="11" t="s">
        <v>24</v>
      </c>
      <c r="Y1767">
        <v>675</v>
      </c>
      <c r="Z1767" t="e">
        <f t="shared" si="58"/>
        <v>#REF!</v>
      </c>
    </row>
    <row r="1768" spans="1:26" x14ac:dyDescent="0.35">
      <c r="A1768" s="24" t="str">
        <f>+IF(B1768&lt;&gt;'Terminal Handling Charge'!$B$3,"",IF(COUNTIF(B:B,B1768)&gt;0,COUNTIF(B$3:B1768,B1768),""))</f>
        <v/>
      </c>
      <c r="B1768" s="24" t="str">
        <f t="shared" si="57"/>
        <v>Terminal Handling Charge - DestinationUnited States</v>
      </c>
      <c r="C1768" s="24" t="s">
        <v>72</v>
      </c>
      <c r="D1768" s="24" t="s">
        <v>747</v>
      </c>
      <c r="E1768" s="1" t="s">
        <v>105</v>
      </c>
      <c r="F1768" s="12" t="s">
        <v>758</v>
      </c>
      <c r="G1768" s="13">
        <v>44866</v>
      </c>
      <c r="H1768" s="11" t="s">
        <v>187</v>
      </c>
      <c r="I1768" s="11" t="s">
        <v>278</v>
      </c>
      <c r="J1768" s="11" t="s">
        <v>278</v>
      </c>
      <c r="K1768" s="11" t="s">
        <v>19</v>
      </c>
      <c r="L1768" s="11" t="s">
        <v>19</v>
      </c>
      <c r="M1768" s="11" t="s">
        <v>19</v>
      </c>
      <c r="N1768" s="11" t="s">
        <v>19</v>
      </c>
      <c r="O1768" s="11" t="s">
        <v>457</v>
      </c>
      <c r="P1768" s="11" t="s">
        <v>458</v>
      </c>
      <c r="Q1768" s="11" t="s">
        <v>72</v>
      </c>
      <c r="R1768" s="11" t="s">
        <v>762</v>
      </c>
      <c r="S1768" s="20">
        <v>20</v>
      </c>
      <c r="T1768" s="11" t="s">
        <v>28</v>
      </c>
      <c r="U1768" s="11" t="s">
        <v>300</v>
      </c>
      <c r="V1768" s="11" t="s">
        <v>301</v>
      </c>
      <c r="W1768" s="11" t="s">
        <v>23</v>
      </c>
      <c r="X1768" s="11" t="s">
        <v>24</v>
      </c>
      <c r="Y1768">
        <v>535</v>
      </c>
      <c r="Z1768" t="e">
        <f t="shared" si="58"/>
        <v>#REF!</v>
      </c>
    </row>
    <row r="1769" spans="1:26" x14ac:dyDescent="0.35">
      <c r="A1769" s="24" t="str">
        <f>+IF(B1769&lt;&gt;'Terminal Handling Charge'!$B$3,"",IF(COUNTIF(B:B,B1769)&gt;0,COUNTIF(B$3:B1769,B1769),""))</f>
        <v/>
      </c>
      <c r="B1769" s="24" t="str">
        <f t="shared" si="57"/>
        <v>Terminal Handling Charge - DestinationUnited States</v>
      </c>
      <c r="C1769" s="24" t="s">
        <v>72</v>
      </c>
      <c r="D1769" s="24" t="s">
        <v>747</v>
      </c>
      <c r="E1769" s="1" t="s">
        <v>105</v>
      </c>
      <c r="F1769" s="12" t="s">
        <v>758</v>
      </c>
      <c r="G1769" s="13">
        <v>44866</v>
      </c>
      <c r="H1769" s="11" t="s">
        <v>187</v>
      </c>
      <c r="I1769" s="11" t="s">
        <v>278</v>
      </c>
      <c r="J1769" s="11" t="s">
        <v>278</v>
      </c>
      <c r="K1769" s="11" t="s">
        <v>19</v>
      </c>
      <c r="L1769" s="11" t="s">
        <v>19</v>
      </c>
      <c r="M1769" s="11" t="s">
        <v>19</v>
      </c>
      <c r="N1769" s="11" t="s">
        <v>19</v>
      </c>
      <c r="O1769" s="11" t="s">
        <v>457</v>
      </c>
      <c r="P1769" s="11" t="s">
        <v>458</v>
      </c>
      <c r="Q1769" s="11" t="s">
        <v>72</v>
      </c>
      <c r="R1769" s="11" t="s">
        <v>762</v>
      </c>
      <c r="S1769" s="20">
        <v>20</v>
      </c>
      <c r="T1769" s="11" t="s">
        <v>28</v>
      </c>
      <c r="U1769" s="11" t="s">
        <v>378</v>
      </c>
      <c r="V1769" s="11" t="s">
        <v>379</v>
      </c>
      <c r="W1769" s="11" t="s">
        <v>23</v>
      </c>
      <c r="X1769" s="11" t="s">
        <v>24</v>
      </c>
      <c r="Y1769">
        <v>535</v>
      </c>
      <c r="Z1769" t="e">
        <f t="shared" si="58"/>
        <v>#REF!</v>
      </c>
    </row>
    <row r="1770" spans="1:26" x14ac:dyDescent="0.35">
      <c r="A1770" s="24" t="str">
        <f>+IF(B1770&lt;&gt;'Terminal Handling Charge'!$B$3,"",IF(COUNTIF(B:B,B1770)&gt;0,COUNTIF(B$3:B1770,B1770),""))</f>
        <v/>
      </c>
      <c r="B1770" s="24" t="str">
        <f t="shared" si="57"/>
        <v>Terminal Handling Charge - DestinationUnited States</v>
      </c>
      <c r="C1770" s="24" t="s">
        <v>72</v>
      </c>
      <c r="D1770" s="24" t="s">
        <v>747</v>
      </c>
      <c r="E1770" s="1" t="s">
        <v>105</v>
      </c>
      <c r="F1770" s="12" t="s">
        <v>758</v>
      </c>
      <c r="G1770" s="13">
        <v>44866</v>
      </c>
      <c r="H1770" s="11" t="s">
        <v>187</v>
      </c>
      <c r="I1770" s="11" t="s">
        <v>278</v>
      </c>
      <c r="J1770" s="11" t="s">
        <v>278</v>
      </c>
      <c r="K1770" s="11" t="s">
        <v>19</v>
      </c>
      <c r="L1770" s="11" t="s">
        <v>19</v>
      </c>
      <c r="M1770" s="11" t="s">
        <v>19</v>
      </c>
      <c r="N1770" s="11" t="s">
        <v>19</v>
      </c>
      <c r="O1770" s="11" t="s">
        <v>457</v>
      </c>
      <c r="P1770" s="11" t="s">
        <v>458</v>
      </c>
      <c r="Q1770" s="11" t="s">
        <v>72</v>
      </c>
      <c r="R1770" s="11" t="s">
        <v>762</v>
      </c>
      <c r="S1770" s="20">
        <v>20</v>
      </c>
      <c r="T1770" s="11" t="s">
        <v>28</v>
      </c>
      <c r="U1770" s="11" t="s">
        <v>308</v>
      </c>
      <c r="V1770" s="11" t="s">
        <v>309</v>
      </c>
      <c r="W1770" s="11" t="s">
        <v>23</v>
      </c>
      <c r="X1770" s="11" t="s">
        <v>24</v>
      </c>
      <c r="Y1770">
        <v>535</v>
      </c>
      <c r="Z1770" t="e">
        <f t="shared" si="58"/>
        <v>#REF!</v>
      </c>
    </row>
    <row r="1771" spans="1:26" x14ac:dyDescent="0.35">
      <c r="A1771" s="24" t="str">
        <f>+IF(B1771&lt;&gt;'Terminal Handling Charge'!$B$3,"",IF(COUNTIF(B:B,B1771)&gt;0,COUNTIF(B$3:B1771,B1771),""))</f>
        <v/>
      </c>
      <c r="B1771" s="24" t="str">
        <f t="shared" si="57"/>
        <v>Terminal Handling Charge - DestinationUnited States</v>
      </c>
      <c r="C1771" s="24" t="s">
        <v>72</v>
      </c>
      <c r="D1771" s="24" t="s">
        <v>747</v>
      </c>
      <c r="E1771" s="1" t="s">
        <v>105</v>
      </c>
      <c r="F1771" s="12" t="s">
        <v>758</v>
      </c>
      <c r="G1771" s="13">
        <v>44866</v>
      </c>
      <c r="H1771" s="11" t="s">
        <v>187</v>
      </c>
      <c r="I1771" s="11" t="s">
        <v>278</v>
      </c>
      <c r="J1771" s="11" t="s">
        <v>278</v>
      </c>
      <c r="K1771" s="11" t="s">
        <v>19</v>
      </c>
      <c r="L1771" s="11" t="s">
        <v>19</v>
      </c>
      <c r="M1771" s="11" t="s">
        <v>19</v>
      </c>
      <c r="N1771" s="11" t="s">
        <v>19</v>
      </c>
      <c r="O1771" s="11" t="s">
        <v>457</v>
      </c>
      <c r="P1771" s="11" t="s">
        <v>458</v>
      </c>
      <c r="Q1771" s="11" t="s">
        <v>72</v>
      </c>
      <c r="R1771" s="11" t="s">
        <v>762</v>
      </c>
      <c r="S1771" s="20">
        <v>20</v>
      </c>
      <c r="T1771" s="11" t="s">
        <v>28</v>
      </c>
      <c r="U1771" s="11" t="s">
        <v>306</v>
      </c>
      <c r="V1771" s="11" t="s">
        <v>307</v>
      </c>
      <c r="W1771" s="11" t="s">
        <v>23</v>
      </c>
      <c r="X1771" s="11" t="s">
        <v>24</v>
      </c>
      <c r="Y1771">
        <v>535</v>
      </c>
      <c r="Z1771" t="e">
        <f t="shared" si="58"/>
        <v>#REF!</v>
      </c>
    </row>
    <row r="1772" spans="1:26" x14ac:dyDescent="0.35">
      <c r="A1772" s="24" t="str">
        <f>+IF(B1772&lt;&gt;'Terminal Handling Charge'!$B$3,"",IF(COUNTIF(B:B,B1772)&gt;0,COUNTIF(B$3:B1772,B1772),""))</f>
        <v/>
      </c>
      <c r="B1772" s="24" t="str">
        <f t="shared" si="57"/>
        <v>Terminal Handling Charge - DestinationUnited States</v>
      </c>
      <c r="C1772" s="24" t="s">
        <v>72</v>
      </c>
      <c r="D1772" s="24" t="s">
        <v>747</v>
      </c>
      <c r="E1772" s="1" t="s">
        <v>105</v>
      </c>
      <c r="F1772" s="12" t="s">
        <v>758</v>
      </c>
      <c r="G1772" s="13">
        <v>44866</v>
      </c>
      <c r="H1772" s="11" t="s">
        <v>187</v>
      </c>
      <c r="I1772" s="11" t="s">
        <v>278</v>
      </c>
      <c r="J1772" s="11" t="s">
        <v>278</v>
      </c>
      <c r="K1772" s="11" t="s">
        <v>19</v>
      </c>
      <c r="L1772" s="11" t="s">
        <v>19</v>
      </c>
      <c r="M1772" s="11" t="s">
        <v>19</v>
      </c>
      <c r="N1772" s="11" t="s">
        <v>19</v>
      </c>
      <c r="O1772" s="11" t="s">
        <v>457</v>
      </c>
      <c r="P1772" s="11" t="s">
        <v>458</v>
      </c>
      <c r="Q1772" s="11" t="s">
        <v>72</v>
      </c>
      <c r="R1772" s="11" t="s">
        <v>762</v>
      </c>
      <c r="S1772" s="20">
        <v>20</v>
      </c>
      <c r="T1772" s="11" t="s">
        <v>28</v>
      </c>
      <c r="U1772" s="11" t="s">
        <v>394</v>
      </c>
      <c r="V1772" s="11" t="s">
        <v>395</v>
      </c>
      <c r="W1772" s="11" t="s">
        <v>23</v>
      </c>
      <c r="X1772" s="11" t="s">
        <v>24</v>
      </c>
      <c r="Y1772">
        <v>535</v>
      </c>
      <c r="Z1772" t="e">
        <f t="shared" si="58"/>
        <v>#REF!</v>
      </c>
    </row>
    <row r="1773" spans="1:26" x14ac:dyDescent="0.35">
      <c r="A1773" s="24" t="str">
        <f>+IF(B1773&lt;&gt;'Terminal Handling Charge'!$B$3,"",IF(COUNTIF(B:B,B1773)&gt;0,COUNTIF(B$3:B1773,B1773),""))</f>
        <v/>
      </c>
      <c r="B1773" s="24" t="str">
        <f t="shared" si="57"/>
        <v>Terminal Handling Charge - DestinationUnited States</v>
      </c>
      <c r="C1773" s="24" t="s">
        <v>72</v>
      </c>
      <c r="D1773" s="24" t="s">
        <v>747</v>
      </c>
      <c r="E1773" s="1" t="s">
        <v>105</v>
      </c>
      <c r="F1773" s="12" t="s">
        <v>758</v>
      </c>
      <c r="G1773" s="13">
        <v>44866</v>
      </c>
      <c r="H1773" s="11" t="s">
        <v>187</v>
      </c>
      <c r="I1773" s="11" t="s">
        <v>278</v>
      </c>
      <c r="J1773" s="11" t="s">
        <v>278</v>
      </c>
      <c r="K1773" s="11" t="s">
        <v>19</v>
      </c>
      <c r="L1773" s="11" t="s">
        <v>19</v>
      </c>
      <c r="M1773" s="11" t="s">
        <v>19</v>
      </c>
      <c r="N1773" s="11" t="s">
        <v>19</v>
      </c>
      <c r="O1773" s="11" t="s">
        <v>457</v>
      </c>
      <c r="P1773" s="11" t="s">
        <v>458</v>
      </c>
      <c r="Q1773" s="11" t="s">
        <v>72</v>
      </c>
      <c r="R1773" s="11" t="s">
        <v>762</v>
      </c>
      <c r="S1773" s="20">
        <v>20</v>
      </c>
      <c r="T1773" s="11" t="s">
        <v>28</v>
      </c>
      <c r="U1773" s="11" t="s">
        <v>366</v>
      </c>
      <c r="V1773" s="11" t="s">
        <v>367</v>
      </c>
      <c r="W1773" s="11" t="s">
        <v>23</v>
      </c>
      <c r="X1773" s="11" t="s">
        <v>24</v>
      </c>
      <c r="Y1773">
        <v>535</v>
      </c>
      <c r="Z1773" t="e">
        <f t="shared" si="58"/>
        <v>#REF!</v>
      </c>
    </row>
    <row r="1774" spans="1:26" x14ac:dyDescent="0.35">
      <c r="A1774" s="24" t="str">
        <f>+IF(B1774&lt;&gt;'Terminal Handling Charge'!$B$3,"",IF(COUNTIF(B:B,B1774)&gt;0,COUNTIF(B$3:B1774,B1774),""))</f>
        <v/>
      </c>
      <c r="B1774" s="24" t="str">
        <f t="shared" si="57"/>
        <v>Terminal Handling Charge - DestinationUnited States</v>
      </c>
      <c r="C1774" s="24" t="s">
        <v>72</v>
      </c>
      <c r="D1774" s="24" t="s">
        <v>747</v>
      </c>
      <c r="E1774" s="1" t="s">
        <v>105</v>
      </c>
      <c r="F1774" s="12" t="s">
        <v>758</v>
      </c>
      <c r="G1774" s="13">
        <v>44866</v>
      </c>
      <c r="H1774" s="11" t="s">
        <v>187</v>
      </c>
      <c r="I1774" s="11" t="s">
        <v>278</v>
      </c>
      <c r="J1774" s="11" t="s">
        <v>278</v>
      </c>
      <c r="K1774" s="11" t="s">
        <v>19</v>
      </c>
      <c r="L1774" s="11" t="s">
        <v>19</v>
      </c>
      <c r="M1774" s="11" t="s">
        <v>19</v>
      </c>
      <c r="N1774" s="11" t="s">
        <v>19</v>
      </c>
      <c r="O1774" s="11" t="s">
        <v>457</v>
      </c>
      <c r="P1774" s="11" t="s">
        <v>458</v>
      </c>
      <c r="Q1774" s="11" t="s">
        <v>72</v>
      </c>
      <c r="R1774" s="11" t="s">
        <v>762</v>
      </c>
      <c r="S1774" s="20">
        <v>20</v>
      </c>
      <c r="T1774" s="11" t="s">
        <v>28</v>
      </c>
      <c r="U1774" s="11" t="s">
        <v>279</v>
      </c>
      <c r="V1774" s="11" t="s">
        <v>280</v>
      </c>
      <c r="W1774" s="11" t="s">
        <v>23</v>
      </c>
      <c r="X1774" s="11" t="s">
        <v>24</v>
      </c>
      <c r="Y1774">
        <v>535</v>
      </c>
      <c r="Z1774" t="e">
        <f t="shared" si="58"/>
        <v>#REF!</v>
      </c>
    </row>
    <row r="1775" spans="1:26" x14ac:dyDescent="0.35">
      <c r="A1775" s="24" t="str">
        <f>+IF(B1775&lt;&gt;'Terminal Handling Charge'!$B$3,"",IF(COUNTIF(B:B,B1775)&gt;0,COUNTIF(B$3:B1775,B1775),""))</f>
        <v/>
      </c>
      <c r="B1775" s="24" t="str">
        <f t="shared" si="57"/>
        <v>Terminal Handling Charge - DestinationUnited States</v>
      </c>
      <c r="C1775" s="24" t="s">
        <v>72</v>
      </c>
      <c r="D1775" s="24" t="s">
        <v>747</v>
      </c>
      <c r="E1775" s="1" t="s">
        <v>105</v>
      </c>
      <c r="F1775" s="12" t="s">
        <v>758</v>
      </c>
      <c r="G1775" s="13">
        <v>44866</v>
      </c>
      <c r="H1775" s="11" t="s">
        <v>187</v>
      </c>
      <c r="I1775" s="11" t="s">
        <v>278</v>
      </c>
      <c r="J1775" s="11" t="s">
        <v>278</v>
      </c>
      <c r="K1775" s="11" t="s">
        <v>19</v>
      </c>
      <c r="L1775" s="11" t="s">
        <v>19</v>
      </c>
      <c r="M1775" s="11" t="s">
        <v>19</v>
      </c>
      <c r="N1775" s="11" t="s">
        <v>19</v>
      </c>
      <c r="O1775" s="11" t="s">
        <v>457</v>
      </c>
      <c r="P1775" s="11" t="s">
        <v>458</v>
      </c>
      <c r="Q1775" s="11" t="s">
        <v>72</v>
      </c>
      <c r="R1775" s="11" t="s">
        <v>762</v>
      </c>
      <c r="S1775" s="20">
        <v>20</v>
      </c>
      <c r="T1775" s="11" t="s">
        <v>28</v>
      </c>
      <c r="U1775" s="11" t="s">
        <v>332</v>
      </c>
      <c r="V1775" s="11" t="s">
        <v>333</v>
      </c>
      <c r="W1775" s="11" t="s">
        <v>23</v>
      </c>
      <c r="X1775" s="11" t="s">
        <v>24</v>
      </c>
      <c r="Y1775">
        <v>535</v>
      </c>
      <c r="Z1775" t="e">
        <f t="shared" si="58"/>
        <v>#REF!</v>
      </c>
    </row>
    <row r="1776" spans="1:26" x14ac:dyDescent="0.35">
      <c r="A1776" s="24" t="str">
        <f>+IF(B1776&lt;&gt;'Terminal Handling Charge'!$B$3,"",IF(COUNTIF(B:B,B1776)&gt;0,COUNTIF(B$3:B1776,B1776),""))</f>
        <v/>
      </c>
      <c r="B1776" s="24" t="str">
        <f t="shared" si="57"/>
        <v>Terminal Handling Charge - DestinationUnited States</v>
      </c>
      <c r="C1776" s="24" t="s">
        <v>72</v>
      </c>
      <c r="D1776" s="24" t="s">
        <v>747</v>
      </c>
      <c r="E1776" s="1" t="s">
        <v>105</v>
      </c>
      <c r="F1776" s="12" t="s">
        <v>758</v>
      </c>
      <c r="G1776" s="13">
        <v>44866</v>
      </c>
      <c r="H1776" s="11" t="s">
        <v>187</v>
      </c>
      <c r="I1776" s="11" t="s">
        <v>278</v>
      </c>
      <c r="J1776" s="11" t="s">
        <v>278</v>
      </c>
      <c r="K1776" s="11" t="s">
        <v>19</v>
      </c>
      <c r="L1776" s="11" t="s">
        <v>19</v>
      </c>
      <c r="M1776" s="11" t="s">
        <v>19</v>
      </c>
      <c r="N1776" s="11" t="s">
        <v>19</v>
      </c>
      <c r="O1776" s="11" t="s">
        <v>457</v>
      </c>
      <c r="P1776" s="11" t="s">
        <v>458</v>
      </c>
      <c r="Q1776" s="11" t="s">
        <v>72</v>
      </c>
      <c r="R1776" s="11" t="s">
        <v>762</v>
      </c>
      <c r="S1776" s="20">
        <v>20</v>
      </c>
      <c r="T1776" s="11" t="s">
        <v>28</v>
      </c>
      <c r="U1776" s="11" t="s">
        <v>429</v>
      </c>
      <c r="V1776" s="11" t="s">
        <v>430</v>
      </c>
      <c r="W1776" s="11" t="s">
        <v>23</v>
      </c>
      <c r="X1776" s="11" t="s">
        <v>24</v>
      </c>
      <c r="Y1776">
        <v>535</v>
      </c>
      <c r="Z1776" t="e">
        <f t="shared" si="58"/>
        <v>#REF!</v>
      </c>
    </row>
    <row r="1777" spans="1:26" x14ac:dyDescent="0.35">
      <c r="A1777" s="24" t="str">
        <f>+IF(B1777&lt;&gt;'Terminal Handling Charge'!$B$3,"",IF(COUNTIF(B:B,B1777)&gt;0,COUNTIF(B$3:B1777,B1777),""))</f>
        <v/>
      </c>
      <c r="B1777" s="24" t="str">
        <f t="shared" si="57"/>
        <v>Terminal Handling Charge - DestinationUnited States</v>
      </c>
      <c r="C1777" s="24" t="s">
        <v>72</v>
      </c>
      <c r="D1777" s="24" t="s">
        <v>747</v>
      </c>
      <c r="E1777" s="1" t="s">
        <v>105</v>
      </c>
      <c r="F1777" s="12" t="s">
        <v>758</v>
      </c>
      <c r="G1777" s="13">
        <v>44866</v>
      </c>
      <c r="H1777" s="11" t="s">
        <v>187</v>
      </c>
      <c r="I1777" s="11" t="s">
        <v>278</v>
      </c>
      <c r="J1777" s="11" t="s">
        <v>278</v>
      </c>
      <c r="K1777" s="11" t="s">
        <v>19</v>
      </c>
      <c r="L1777" s="11" t="s">
        <v>19</v>
      </c>
      <c r="M1777" s="11" t="s">
        <v>19</v>
      </c>
      <c r="N1777" s="11" t="s">
        <v>19</v>
      </c>
      <c r="O1777" s="11" t="s">
        <v>457</v>
      </c>
      <c r="P1777" s="11" t="s">
        <v>458</v>
      </c>
      <c r="Q1777" s="11" t="s">
        <v>72</v>
      </c>
      <c r="R1777" s="11" t="s">
        <v>762</v>
      </c>
      <c r="S1777" s="20">
        <v>20</v>
      </c>
      <c r="T1777" s="11" t="s">
        <v>28</v>
      </c>
      <c r="U1777" s="11" t="s">
        <v>328</v>
      </c>
      <c r="V1777" s="11" t="s">
        <v>329</v>
      </c>
      <c r="W1777" s="11" t="s">
        <v>23</v>
      </c>
      <c r="X1777" s="11" t="s">
        <v>24</v>
      </c>
      <c r="Y1777">
        <v>535</v>
      </c>
      <c r="Z1777" t="e">
        <f t="shared" si="58"/>
        <v>#REF!</v>
      </c>
    </row>
    <row r="1778" spans="1:26" x14ac:dyDescent="0.35">
      <c r="A1778" s="24" t="str">
        <f>+IF(B1778&lt;&gt;'Terminal Handling Charge'!$B$3,"",IF(COUNTIF(B:B,B1778)&gt;0,COUNTIF(B$3:B1778,B1778),""))</f>
        <v/>
      </c>
      <c r="B1778" s="24" t="str">
        <f t="shared" si="57"/>
        <v>Terminal Handling Charge - DestinationUnited States</v>
      </c>
      <c r="C1778" s="24" t="s">
        <v>72</v>
      </c>
      <c r="D1778" s="24" t="s">
        <v>747</v>
      </c>
      <c r="E1778" s="1" t="s">
        <v>105</v>
      </c>
      <c r="F1778" s="12" t="s">
        <v>758</v>
      </c>
      <c r="G1778" s="13">
        <v>44866</v>
      </c>
      <c r="H1778" s="11" t="s">
        <v>187</v>
      </c>
      <c r="I1778" s="11" t="s">
        <v>278</v>
      </c>
      <c r="J1778" s="11" t="s">
        <v>278</v>
      </c>
      <c r="K1778" s="11" t="s">
        <v>19</v>
      </c>
      <c r="L1778" s="11" t="s">
        <v>19</v>
      </c>
      <c r="M1778" s="11" t="s">
        <v>19</v>
      </c>
      <c r="N1778" s="11" t="s">
        <v>19</v>
      </c>
      <c r="O1778" s="11" t="s">
        <v>457</v>
      </c>
      <c r="P1778" s="11" t="s">
        <v>458</v>
      </c>
      <c r="Q1778" s="11" t="s">
        <v>72</v>
      </c>
      <c r="R1778" s="11" t="s">
        <v>38</v>
      </c>
      <c r="S1778" s="20">
        <v>40</v>
      </c>
      <c r="T1778" s="11" t="s">
        <v>28</v>
      </c>
      <c r="U1778" s="11" t="s">
        <v>22</v>
      </c>
      <c r="V1778" s="11" t="s">
        <v>22</v>
      </c>
      <c r="W1778" s="11" t="s">
        <v>23</v>
      </c>
      <c r="X1778" s="11" t="s">
        <v>24</v>
      </c>
      <c r="Y1778">
        <v>705</v>
      </c>
      <c r="Z1778" t="e">
        <f t="shared" si="58"/>
        <v>#REF!</v>
      </c>
    </row>
    <row r="1779" spans="1:26" x14ac:dyDescent="0.35">
      <c r="A1779" s="24" t="str">
        <f>+IF(B1779&lt;&gt;'Terminal Handling Charge'!$B$3,"",IF(COUNTIF(B:B,B1779)&gt;0,COUNTIF(B$3:B1779,B1779),""))</f>
        <v/>
      </c>
      <c r="B1779" s="24" t="str">
        <f t="shared" si="57"/>
        <v>Terminal Handling Charge - DestinationUnited States</v>
      </c>
      <c r="C1779" s="24" t="s">
        <v>72</v>
      </c>
      <c r="D1779" s="24" t="s">
        <v>747</v>
      </c>
      <c r="E1779" s="1" t="s">
        <v>105</v>
      </c>
      <c r="F1779" s="12" t="s">
        <v>758</v>
      </c>
      <c r="G1779" s="13">
        <v>44866</v>
      </c>
      <c r="H1779" s="11" t="s">
        <v>187</v>
      </c>
      <c r="I1779" s="11" t="s">
        <v>278</v>
      </c>
      <c r="J1779" s="11" t="s">
        <v>278</v>
      </c>
      <c r="K1779" s="11" t="s">
        <v>19</v>
      </c>
      <c r="L1779" s="11" t="s">
        <v>19</v>
      </c>
      <c r="M1779" s="11" t="s">
        <v>19</v>
      </c>
      <c r="N1779" s="11" t="s">
        <v>19</v>
      </c>
      <c r="O1779" s="11" t="s">
        <v>419</v>
      </c>
      <c r="P1779" s="11" t="s">
        <v>420</v>
      </c>
      <c r="Q1779" s="11" t="s">
        <v>72</v>
      </c>
      <c r="R1779" s="11" t="s">
        <v>20</v>
      </c>
      <c r="S1779" s="20">
        <v>40</v>
      </c>
      <c r="T1779" s="11" t="s">
        <v>21</v>
      </c>
      <c r="U1779" s="11" t="s">
        <v>22</v>
      </c>
      <c r="V1779" s="11" t="s">
        <v>22</v>
      </c>
      <c r="W1779" s="11" t="s">
        <v>23</v>
      </c>
      <c r="X1779" s="11" t="s">
        <v>24</v>
      </c>
      <c r="Y1779">
        <v>675</v>
      </c>
      <c r="Z1779" t="e">
        <f t="shared" si="58"/>
        <v>#REF!</v>
      </c>
    </row>
    <row r="1780" spans="1:26" x14ac:dyDescent="0.35">
      <c r="A1780" s="24" t="str">
        <f>+IF(B1780&lt;&gt;'Terminal Handling Charge'!$B$3,"",IF(COUNTIF(B:B,B1780)&gt;0,COUNTIF(B$3:B1780,B1780),""))</f>
        <v/>
      </c>
      <c r="B1780" s="24" t="str">
        <f t="shared" si="57"/>
        <v>Terminal Handling Charge - DestinationUnited States</v>
      </c>
      <c r="C1780" s="24" t="s">
        <v>72</v>
      </c>
      <c r="D1780" s="24" t="s">
        <v>747</v>
      </c>
      <c r="E1780" s="1" t="s">
        <v>105</v>
      </c>
      <c r="F1780" s="12" t="s">
        <v>758</v>
      </c>
      <c r="G1780" s="13">
        <v>44866</v>
      </c>
      <c r="H1780" s="11" t="s">
        <v>187</v>
      </c>
      <c r="I1780" s="11" t="s">
        <v>278</v>
      </c>
      <c r="J1780" s="11" t="s">
        <v>278</v>
      </c>
      <c r="K1780" s="11" t="s">
        <v>19</v>
      </c>
      <c r="L1780" s="11" t="s">
        <v>19</v>
      </c>
      <c r="M1780" s="11" t="s">
        <v>19</v>
      </c>
      <c r="N1780" s="11" t="s">
        <v>19</v>
      </c>
      <c r="O1780" s="11" t="s">
        <v>419</v>
      </c>
      <c r="P1780" s="11" t="s">
        <v>420</v>
      </c>
      <c r="Q1780" s="11" t="s">
        <v>72</v>
      </c>
      <c r="R1780" s="11" t="s">
        <v>65</v>
      </c>
      <c r="S1780" s="20">
        <v>45</v>
      </c>
      <c r="T1780" s="11" t="s">
        <v>21</v>
      </c>
      <c r="U1780" s="11" t="s">
        <v>22</v>
      </c>
      <c r="V1780" s="11" t="s">
        <v>22</v>
      </c>
      <c r="W1780" s="11" t="s">
        <v>23</v>
      </c>
      <c r="X1780" s="11" t="s">
        <v>24</v>
      </c>
      <c r="Y1780">
        <v>675</v>
      </c>
      <c r="Z1780" t="e">
        <f t="shared" si="58"/>
        <v>#REF!</v>
      </c>
    </row>
    <row r="1781" spans="1:26" x14ac:dyDescent="0.35">
      <c r="A1781" s="24" t="str">
        <f>+IF(B1781&lt;&gt;'Terminal Handling Charge'!$B$3,"",IF(COUNTIF(B:B,B1781)&gt;0,COUNTIF(B$3:B1781,B1781),""))</f>
        <v/>
      </c>
      <c r="B1781" s="24" t="str">
        <f t="shared" si="57"/>
        <v>Terminal Handling Charge - DestinationUnited States</v>
      </c>
      <c r="C1781" s="24" t="s">
        <v>72</v>
      </c>
      <c r="D1781" s="24" t="s">
        <v>747</v>
      </c>
      <c r="E1781" s="1" t="s">
        <v>105</v>
      </c>
      <c r="F1781" s="12" t="s">
        <v>758</v>
      </c>
      <c r="G1781" s="13">
        <v>44866</v>
      </c>
      <c r="H1781" s="11" t="s">
        <v>187</v>
      </c>
      <c r="I1781" s="11" t="s">
        <v>278</v>
      </c>
      <c r="J1781" s="11" t="s">
        <v>278</v>
      </c>
      <c r="K1781" s="11" t="s">
        <v>19</v>
      </c>
      <c r="L1781" s="11" t="s">
        <v>19</v>
      </c>
      <c r="M1781" s="11" t="s">
        <v>19</v>
      </c>
      <c r="N1781" s="11" t="s">
        <v>19</v>
      </c>
      <c r="O1781" s="11" t="s">
        <v>419</v>
      </c>
      <c r="P1781" s="11" t="s">
        <v>420</v>
      </c>
      <c r="Q1781" s="11" t="s">
        <v>72</v>
      </c>
      <c r="R1781" s="11" t="s">
        <v>762</v>
      </c>
      <c r="S1781" s="20">
        <v>20</v>
      </c>
      <c r="T1781" s="11" t="s">
        <v>28</v>
      </c>
      <c r="U1781" s="11" t="s">
        <v>306</v>
      </c>
      <c r="V1781" s="11" t="s">
        <v>307</v>
      </c>
      <c r="W1781" s="11" t="s">
        <v>23</v>
      </c>
      <c r="X1781" s="11" t="s">
        <v>24</v>
      </c>
      <c r="Y1781">
        <v>535</v>
      </c>
      <c r="Z1781" t="e">
        <f t="shared" si="58"/>
        <v>#REF!</v>
      </c>
    </row>
    <row r="1782" spans="1:26" x14ac:dyDescent="0.35">
      <c r="A1782" s="24" t="str">
        <f>+IF(B1782&lt;&gt;'Terminal Handling Charge'!$B$3,"",IF(COUNTIF(B:B,B1782)&gt;0,COUNTIF(B$3:B1782,B1782),""))</f>
        <v/>
      </c>
      <c r="B1782" s="24" t="str">
        <f t="shared" si="57"/>
        <v>Terminal Handling Charge - DestinationUnited States</v>
      </c>
      <c r="C1782" s="24" t="s">
        <v>72</v>
      </c>
      <c r="D1782" s="24" t="s">
        <v>747</v>
      </c>
      <c r="E1782" s="1" t="s">
        <v>105</v>
      </c>
      <c r="F1782" s="12" t="s">
        <v>758</v>
      </c>
      <c r="G1782" s="13">
        <v>44866</v>
      </c>
      <c r="H1782" s="11" t="s">
        <v>187</v>
      </c>
      <c r="I1782" s="11" t="s">
        <v>278</v>
      </c>
      <c r="J1782" s="11" t="s">
        <v>278</v>
      </c>
      <c r="K1782" s="11" t="s">
        <v>19</v>
      </c>
      <c r="L1782" s="11" t="s">
        <v>19</v>
      </c>
      <c r="M1782" s="11" t="s">
        <v>19</v>
      </c>
      <c r="N1782" s="11" t="s">
        <v>19</v>
      </c>
      <c r="O1782" s="11" t="s">
        <v>419</v>
      </c>
      <c r="P1782" s="11" t="s">
        <v>420</v>
      </c>
      <c r="Q1782" s="11" t="s">
        <v>72</v>
      </c>
      <c r="R1782" s="11" t="s">
        <v>762</v>
      </c>
      <c r="S1782" s="20">
        <v>20</v>
      </c>
      <c r="T1782" s="11" t="s">
        <v>28</v>
      </c>
      <c r="U1782" s="11" t="s">
        <v>394</v>
      </c>
      <c r="V1782" s="11" t="s">
        <v>395</v>
      </c>
      <c r="W1782" s="11" t="s">
        <v>23</v>
      </c>
      <c r="X1782" s="11" t="s">
        <v>24</v>
      </c>
      <c r="Y1782">
        <v>535</v>
      </c>
      <c r="Z1782" t="e">
        <f t="shared" si="58"/>
        <v>#REF!</v>
      </c>
    </row>
    <row r="1783" spans="1:26" x14ac:dyDescent="0.35">
      <c r="A1783" s="24" t="str">
        <f>+IF(B1783&lt;&gt;'Terminal Handling Charge'!$B$3,"",IF(COUNTIF(B:B,B1783)&gt;0,COUNTIF(B$3:B1783,B1783),""))</f>
        <v/>
      </c>
      <c r="B1783" s="24" t="str">
        <f t="shared" si="57"/>
        <v>Terminal Handling Charge - DestinationUnited States</v>
      </c>
      <c r="C1783" s="24" t="s">
        <v>72</v>
      </c>
      <c r="D1783" s="24" t="s">
        <v>747</v>
      </c>
      <c r="E1783" s="1" t="s">
        <v>105</v>
      </c>
      <c r="F1783" s="12" t="s">
        <v>758</v>
      </c>
      <c r="G1783" s="13">
        <v>44866</v>
      </c>
      <c r="H1783" s="11" t="s">
        <v>187</v>
      </c>
      <c r="I1783" s="11" t="s">
        <v>278</v>
      </c>
      <c r="J1783" s="11" t="s">
        <v>278</v>
      </c>
      <c r="K1783" s="11" t="s">
        <v>19</v>
      </c>
      <c r="L1783" s="11" t="s">
        <v>19</v>
      </c>
      <c r="M1783" s="11" t="s">
        <v>19</v>
      </c>
      <c r="N1783" s="11" t="s">
        <v>19</v>
      </c>
      <c r="O1783" s="11" t="s">
        <v>419</v>
      </c>
      <c r="P1783" s="11" t="s">
        <v>420</v>
      </c>
      <c r="Q1783" s="11" t="s">
        <v>72</v>
      </c>
      <c r="R1783" s="11" t="s">
        <v>762</v>
      </c>
      <c r="S1783" s="20">
        <v>20</v>
      </c>
      <c r="T1783" s="11" t="s">
        <v>28</v>
      </c>
      <c r="U1783" s="11" t="s">
        <v>308</v>
      </c>
      <c r="V1783" s="11" t="s">
        <v>309</v>
      </c>
      <c r="W1783" s="11" t="s">
        <v>23</v>
      </c>
      <c r="X1783" s="11" t="s">
        <v>24</v>
      </c>
      <c r="Y1783">
        <v>535</v>
      </c>
      <c r="Z1783" t="e">
        <f t="shared" si="58"/>
        <v>#REF!</v>
      </c>
    </row>
    <row r="1784" spans="1:26" x14ac:dyDescent="0.35">
      <c r="A1784" s="24" t="str">
        <f>+IF(B1784&lt;&gt;'Terminal Handling Charge'!$B$3,"",IF(COUNTIF(B:B,B1784)&gt;0,COUNTIF(B$3:B1784,B1784),""))</f>
        <v/>
      </c>
      <c r="B1784" s="24" t="str">
        <f t="shared" si="57"/>
        <v>Terminal Handling Charge - DestinationUnited States</v>
      </c>
      <c r="C1784" s="24" t="s">
        <v>72</v>
      </c>
      <c r="D1784" s="24" t="s">
        <v>747</v>
      </c>
      <c r="E1784" s="1" t="s">
        <v>105</v>
      </c>
      <c r="F1784" s="12" t="s">
        <v>758</v>
      </c>
      <c r="G1784" s="13">
        <v>44866</v>
      </c>
      <c r="H1784" s="11" t="s">
        <v>187</v>
      </c>
      <c r="I1784" s="11" t="s">
        <v>278</v>
      </c>
      <c r="J1784" s="11" t="s">
        <v>278</v>
      </c>
      <c r="K1784" s="11" t="s">
        <v>19</v>
      </c>
      <c r="L1784" s="11" t="s">
        <v>19</v>
      </c>
      <c r="M1784" s="11" t="s">
        <v>19</v>
      </c>
      <c r="N1784" s="11" t="s">
        <v>19</v>
      </c>
      <c r="O1784" s="11" t="s">
        <v>419</v>
      </c>
      <c r="P1784" s="11" t="s">
        <v>420</v>
      </c>
      <c r="Q1784" s="11" t="s">
        <v>72</v>
      </c>
      <c r="R1784" s="11" t="s">
        <v>762</v>
      </c>
      <c r="S1784" s="20">
        <v>20</v>
      </c>
      <c r="T1784" s="11" t="s">
        <v>28</v>
      </c>
      <c r="U1784" s="11" t="s">
        <v>328</v>
      </c>
      <c r="V1784" s="11" t="s">
        <v>329</v>
      </c>
      <c r="W1784" s="11" t="s">
        <v>23</v>
      </c>
      <c r="X1784" s="11" t="s">
        <v>24</v>
      </c>
      <c r="Y1784">
        <v>535</v>
      </c>
      <c r="Z1784" t="e">
        <f t="shared" si="58"/>
        <v>#REF!</v>
      </c>
    </row>
    <row r="1785" spans="1:26" x14ac:dyDescent="0.35">
      <c r="A1785" s="24" t="str">
        <f>+IF(B1785&lt;&gt;'Terminal Handling Charge'!$B$3,"",IF(COUNTIF(B:B,B1785)&gt;0,COUNTIF(B$3:B1785,B1785),""))</f>
        <v/>
      </c>
      <c r="B1785" s="24" t="str">
        <f t="shared" si="57"/>
        <v>Terminal Handling Charge - DestinationUnited States</v>
      </c>
      <c r="C1785" s="24" t="s">
        <v>72</v>
      </c>
      <c r="D1785" s="24" t="s">
        <v>747</v>
      </c>
      <c r="E1785" s="1" t="s">
        <v>105</v>
      </c>
      <c r="F1785" s="12" t="s">
        <v>758</v>
      </c>
      <c r="G1785" s="13">
        <v>44866</v>
      </c>
      <c r="H1785" s="11" t="s">
        <v>187</v>
      </c>
      <c r="I1785" s="11" t="s">
        <v>278</v>
      </c>
      <c r="J1785" s="11" t="s">
        <v>278</v>
      </c>
      <c r="K1785" s="11" t="s">
        <v>19</v>
      </c>
      <c r="L1785" s="11" t="s">
        <v>19</v>
      </c>
      <c r="M1785" s="11" t="s">
        <v>19</v>
      </c>
      <c r="N1785" s="11" t="s">
        <v>19</v>
      </c>
      <c r="O1785" s="11" t="s">
        <v>419</v>
      </c>
      <c r="P1785" s="11" t="s">
        <v>420</v>
      </c>
      <c r="Q1785" s="11" t="s">
        <v>72</v>
      </c>
      <c r="R1785" s="11" t="s">
        <v>762</v>
      </c>
      <c r="S1785" s="20">
        <v>20</v>
      </c>
      <c r="T1785" s="11" t="s">
        <v>28</v>
      </c>
      <c r="U1785" s="11" t="s">
        <v>366</v>
      </c>
      <c r="V1785" s="11" t="s">
        <v>367</v>
      </c>
      <c r="W1785" s="11" t="s">
        <v>23</v>
      </c>
      <c r="X1785" s="11" t="s">
        <v>24</v>
      </c>
      <c r="Y1785">
        <v>535</v>
      </c>
      <c r="Z1785" t="e">
        <f t="shared" si="58"/>
        <v>#REF!</v>
      </c>
    </row>
    <row r="1786" spans="1:26" x14ac:dyDescent="0.35">
      <c r="A1786" s="24" t="str">
        <f>+IF(B1786&lt;&gt;'Terminal Handling Charge'!$B$3,"",IF(COUNTIF(B:B,B1786)&gt;0,COUNTIF(B$3:B1786,B1786),""))</f>
        <v/>
      </c>
      <c r="B1786" s="24" t="str">
        <f t="shared" si="57"/>
        <v>Terminal Handling Charge - DestinationUnited States</v>
      </c>
      <c r="C1786" s="24" t="s">
        <v>72</v>
      </c>
      <c r="D1786" s="24" t="s">
        <v>747</v>
      </c>
      <c r="E1786" s="1" t="s">
        <v>105</v>
      </c>
      <c r="F1786" s="12" t="s">
        <v>758</v>
      </c>
      <c r="G1786" s="13">
        <v>44866</v>
      </c>
      <c r="H1786" s="11" t="s">
        <v>187</v>
      </c>
      <c r="I1786" s="11" t="s">
        <v>278</v>
      </c>
      <c r="J1786" s="11" t="s">
        <v>278</v>
      </c>
      <c r="K1786" s="11" t="s">
        <v>19</v>
      </c>
      <c r="L1786" s="11" t="s">
        <v>19</v>
      </c>
      <c r="M1786" s="11" t="s">
        <v>19</v>
      </c>
      <c r="N1786" s="11" t="s">
        <v>19</v>
      </c>
      <c r="O1786" s="11" t="s">
        <v>419</v>
      </c>
      <c r="P1786" s="11" t="s">
        <v>420</v>
      </c>
      <c r="Q1786" s="11" t="s">
        <v>72</v>
      </c>
      <c r="R1786" s="11" t="s">
        <v>762</v>
      </c>
      <c r="S1786" s="20">
        <v>20</v>
      </c>
      <c r="T1786" s="11" t="s">
        <v>28</v>
      </c>
      <c r="U1786" s="11" t="s">
        <v>300</v>
      </c>
      <c r="V1786" s="11" t="s">
        <v>301</v>
      </c>
      <c r="W1786" s="11" t="s">
        <v>23</v>
      </c>
      <c r="X1786" s="11" t="s">
        <v>24</v>
      </c>
      <c r="Y1786">
        <v>535</v>
      </c>
      <c r="Z1786" t="e">
        <f t="shared" si="58"/>
        <v>#REF!</v>
      </c>
    </row>
    <row r="1787" spans="1:26" x14ac:dyDescent="0.35">
      <c r="A1787" s="24" t="str">
        <f>+IF(B1787&lt;&gt;'Terminal Handling Charge'!$B$3,"",IF(COUNTIF(B:B,B1787)&gt;0,COUNTIF(B$3:B1787,B1787),""))</f>
        <v/>
      </c>
      <c r="B1787" s="24" t="str">
        <f t="shared" si="57"/>
        <v>Terminal Handling Charge - DestinationUnited States</v>
      </c>
      <c r="C1787" s="24" t="s">
        <v>72</v>
      </c>
      <c r="D1787" s="24" t="s">
        <v>747</v>
      </c>
      <c r="E1787" s="1" t="s">
        <v>105</v>
      </c>
      <c r="F1787" s="12" t="s">
        <v>758</v>
      </c>
      <c r="G1787" s="13">
        <v>44866</v>
      </c>
      <c r="H1787" s="11" t="s">
        <v>187</v>
      </c>
      <c r="I1787" s="11" t="s">
        <v>278</v>
      </c>
      <c r="J1787" s="11" t="s">
        <v>278</v>
      </c>
      <c r="K1787" s="11" t="s">
        <v>19</v>
      </c>
      <c r="L1787" s="11" t="s">
        <v>19</v>
      </c>
      <c r="M1787" s="11" t="s">
        <v>19</v>
      </c>
      <c r="N1787" s="11" t="s">
        <v>19</v>
      </c>
      <c r="O1787" s="11" t="s">
        <v>419</v>
      </c>
      <c r="P1787" s="11" t="s">
        <v>420</v>
      </c>
      <c r="Q1787" s="11" t="s">
        <v>72</v>
      </c>
      <c r="R1787" s="11" t="s">
        <v>762</v>
      </c>
      <c r="S1787" s="20">
        <v>20</v>
      </c>
      <c r="T1787" s="11" t="s">
        <v>28</v>
      </c>
      <c r="U1787" s="11" t="s">
        <v>429</v>
      </c>
      <c r="V1787" s="11" t="s">
        <v>430</v>
      </c>
      <c r="W1787" s="11" t="s">
        <v>23</v>
      </c>
      <c r="X1787" s="11" t="s">
        <v>24</v>
      </c>
      <c r="Y1787">
        <v>535</v>
      </c>
      <c r="Z1787" t="e">
        <f t="shared" si="58"/>
        <v>#REF!</v>
      </c>
    </row>
    <row r="1788" spans="1:26" x14ac:dyDescent="0.35">
      <c r="A1788" s="24" t="str">
        <f>+IF(B1788&lt;&gt;'Terminal Handling Charge'!$B$3,"",IF(COUNTIF(B:B,B1788)&gt;0,COUNTIF(B$3:B1788,B1788),""))</f>
        <v/>
      </c>
      <c r="B1788" s="24" t="str">
        <f t="shared" si="57"/>
        <v>Terminal Handling Charge - DestinationUnited States</v>
      </c>
      <c r="C1788" s="24" t="s">
        <v>72</v>
      </c>
      <c r="D1788" s="24" t="s">
        <v>747</v>
      </c>
      <c r="E1788" s="1" t="s">
        <v>105</v>
      </c>
      <c r="F1788" s="12" t="s">
        <v>758</v>
      </c>
      <c r="G1788" s="13">
        <v>44866</v>
      </c>
      <c r="H1788" s="11" t="s">
        <v>187</v>
      </c>
      <c r="I1788" s="11" t="s">
        <v>278</v>
      </c>
      <c r="J1788" s="11" t="s">
        <v>278</v>
      </c>
      <c r="K1788" s="11" t="s">
        <v>19</v>
      </c>
      <c r="L1788" s="11" t="s">
        <v>19</v>
      </c>
      <c r="M1788" s="11" t="s">
        <v>19</v>
      </c>
      <c r="N1788" s="11" t="s">
        <v>19</v>
      </c>
      <c r="O1788" s="11" t="s">
        <v>419</v>
      </c>
      <c r="P1788" s="11" t="s">
        <v>420</v>
      </c>
      <c r="Q1788" s="11" t="s">
        <v>72</v>
      </c>
      <c r="R1788" s="11" t="s">
        <v>762</v>
      </c>
      <c r="S1788" s="20">
        <v>20</v>
      </c>
      <c r="T1788" s="11" t="s">
        <v>28</v>
      </c>
      <c r="U1788" s="11" t="s">
        <v>332</v>
      </c>
      <c r="V1788" s="11" t="s">
        <v>333</v>
      </c>
      <c r="W1788" s="11" t="s">
        <v>23</v>
      </c>
      <c r="X1788" s="11" t="s">
        <v>24</v>
      </c>
      <c r="Y1788">
        <v>535</v>
      </c>
      <c r="Z1788" t="e">
        <f t="shared" si="58"/>
        <v>#REF!</v>
      </c>
    </row>
    <row r="1789" spans="1:26" x14ac:dyDescent="0.35">
      <c r="A1789" s="24" t="str">
        <f>+IF(B1789&lt;&gt;'Terminal Handling Charge'!$B$3,"",IF(COUNTIF(B:B,B1789)&gt;0,COUNTIF(B$3:B1789,B1789),""))</f>
        <v/>
      </c>
      <c r="B1789" s="24" t="str">
        <f t="shared" si="57"/>
        <v>Terminal Handling Charge - DestinationUnited States</v>
      </c>
      <c r="C1789" s="24" t="s">
        <v>72</v>
      </c>
      <c r="D1789" s="24" t="s">
        <v>747</v>
      </c>
      <c r="E1789" s="1" t="s">
        <v>105</v>
      </c>
      <c r="F1789" s="12" t="s">
        <v>758</v>
      </c>
      <c r="G1789" s="13">
        <v>44866</v>
      </c>
      <c r="H1789" s="11" t="s">
        <v>187</v>
      </c>
      <c r="I1789" s="11" t="s">
        <v>278</v>
      </c>
      <c r="J1789" s="11" t="s">
        <v>278</v>
      </c>
      <c r="K1789" s="11" t="s">
        <v>19</v>
      </c>
      <c r="L1789" s="11" t="s">
        <v>19</v>
      </c>
      <c r="M1789" s="11" t="s">
        <v>19</v>
      </c>
      <c r="N1789" s="11" t="s">
        <v>19</v>
      </c>
      <c r="O1789" s="11" t="s">
        <v>419</v>
      </c>
      <c r="P1789" s="11" t="s">
        <v>420</v>
      </c>
      <c r="Q1789" s="11" t="s">
        <v>72</v>
      </c>
      <c r="R1789" s="11" t="s">
        <v>762</v>
      </c>
      <c r="S1789" s="20">
        <v>20</v>
      </c>
      <c r="T1789" s="11" t="s">
        <v>28</v>
      </c>
      <c r="U1789" s="11" t="s">
        <v>378</v>
      </c>
      <c r="V1789" s="11" t="s">
        <v>379</v>
      </c>
      <c r="W1789" s="11" t="s">
        <v>23</v>
      </c>
      <c r="X1789" s="11" t="s">
        <v>24</v>
      </c>
      <c r="Y1789">
        <v>535</v>
      </c>
      <c r="Z1789" t="e">
        <f t="shared" si="58"/>
        <v>#REF!</v>
      </c>
    </row>
    <row r="1790" spans="1:26" x14ac:dyDescent="0.35">
      <c r="A1790" s="24" t="str">
        <f>+IF(B1790&lt;&gt;'Terminal Handling Charge'!$B$3,"",IF(COUNTIF(B:B,B1790)&gt;0,COUNTIF(B$3:B1790,B1790),""))</f>
        <v/>
      </c>
      <c r="B1790" s="24" t="str">
        <f t="shared" si="57"/>
        <v>Terminal Handling Charge - DestinationUnited States</v>
      </c>
      <c r="C1790" s="24" t="s">
        <v>72</v>
      </c>
      <c r="D1790" s="24" t="s">
        <v>747</v>
      </c>
      <c r="E1790" s="1" t="s">
        <v>105</v>
      </c>
      <c r="F1790" s="12" t="s">
        <v>758</v>
      </c>
      <c r="G1790" s="13">
        <v>44866</v>
      </c>
      <c r="H1790" s="11" t="s">
        <v>187</v>
      </c>
      <c r="I1790" s="11" t="s">
        <v>278</v>
      </c>
      <c r="J1790" s="11" t="s">
        <v>278</v>
      </c>
      <c r="K1790" s="11" t="s">
        <v>19</v>
      </c>
      <c r="L1790" s="11" t="s">
        <v>19</v>
      </c>
      <c r="M1790" s="11" t="s">
        <v>19</v>
      </c>
      <c r="N1790" s="11" t="s">
        <v>19</v>
      </c>
      <c r="O1790" s="11" t="s">
        <v>419</v>
      </c>
      <c r="P1790" s="11" t="s">
        <v>420</v>
      </c>
      <c r="Q1790" s="11" t="s">
        <v>72</v>
      </c>
      <c r="R1790" s="11" t="s">
        <v>762</v>
      </c>
      <c r="S1790" s="20">
        <v>20</v>
      </c>
      <c r="T1790" s="11" t="s">
        <v>28</v>
      </c>
      <c r="U1790" s="11" t="s">
        <v>279</v>
      </c>
      <c r="V1790" s="11" t="s">
        <v>280</v>
      </c>
      <c r="W1790" s="11" t="s">
        <v>23</v>
      </c>
      <c r="X1790" s="11" t="s">
        <v>24</v>
      </c>
      <c r="Y1790">
        <v>535</v>
      </c>
      <c r="Z1790" t="e">
        <f t="shared" si="58"/>
        <v>#REF!</v>
      </c>
    </row>
    <row r="1791" spans="1:26" x14ac:dyDescent="0.35">
      <c r="A1791" s="24" t="str">
        <f>+IF(B1791&lt;&gt;'Terminal Handling Charge'!$B$3,"",IF(COUNTIF(B:B,B1791)&gt;0,COUNTIF(B$3:B1791,B1791),""))</f>
        <v/>
      </c>
      <c r="B1791" s="24" t="str">
        <f t="shared" si="57"/>
        <v>Terminal Handling Charge - DestinationUnited States</v>
      </c>
      <c r="C1791" s="24" t="s">
        <v>72</v>
      </c>
      <c r="D1791" s="24" t="s">
        <v>747</v>
      </c>
      <c r="E1791" s="1" t="s">
        <v>105</v>
      </c>
      <c r="F1791" s="12" t="s">
        <v>758</v>
      </c>
      <c r="G1791" s="13">
        <v>44866</v>
      </c>
      <c r="H1791" s="11" t="s">
        <v>187</v>
      </c>
      <c r="I1791" s="11" t="s">
        <v>278</v>
      </c>
      <c r="J1791" s="11" t="s">
        <v>278</v>
      </c>
      <c r="K1791" s="11" t="s">
        <v>19</v>
      </c>
      <c r="L1791" s="11" t="s">
        <v>19</v>
      </c>
      <c r="M1791" s="11" t="s">
        <v>19</v>
      </c>
      <c r="N1791" s="11" t="s">
        <v>19</v>
      </c>
      <c r="O1791" s="11" t="s">
        <v>419</v>
      </c>
      <c r="P1791" s="11" t="s">
        <v>420</v>
      </c>
      <c r="Q1791" s="11" t="s">
        <v>72</v>
      </c>
      <c r="R1791" s="11" t="s">
        <v>38</v>
      </c>
      <c r="S1791" s="20">
        <v>40</v>
      </c>
      <c r="T1791" s="11" t="s">
        <v>28</v>
      </c>
      <c r="U1791" s="11" t="s">
        <v>22</v>
      </c>
      <c r="V1791" s="11" t="s">
        <v>22</v>
      </c>
      <c r="W1791" s="11" t="s">
        <v>23</v>
      </c>
      <c r="X1791" s="11" t="s">
        <v>24</v>
      </c>
      <c r="Y1791">
        <v>705</v>
      </c>
      <c r="Z1791" t="e">
        <f t="shared" si="58"/>
        <v>#REF!</v>
      </c>
    </row>
    <row r="1792" spans="1:26" x14ac:dyDescent="0.35">
      <c r="A1792" s="24" t="str">
        <f>+IF(B1792&lt;&gt;'Terminal Handling Charge'!$B$3,"",IF(COUNTIF(B:B,B1792)&gt;0,COUNTIF(B$3:B1792,B1792),""))</f>
        <v/>
      </c>
      <c r="B1792" s="24" t="str">
        <f t="shared" si="57"/>
        <v>Terminal Handling Charge - DestinationUnited States</v>
      </c>
      <c r="C1792" s="24" t="s">
        <v>72</v>
      </c>
      <c r="D1792" s="24" t="s">
        <v>747</v>
      </c>
      <c r="E1792" s="1" t="s">
        <v>105</v>
      </c>
      <c r="F1792" s="12" t="s">
        <v>758</v>
      </c>
      <c r="G1792" s="13">
        <v>44866</v>
      </c>
      <c r="H1792" s="11" t="s">
        <v>187</v>
      </c>
      <c r="I1792" s="11" t="s">
        <v>278</v>
      </c>
      <c r="J1792" s="11" t="s">
        <v>278</v>
      </c>
      <c r="K1792" s="11" t="s">
        <v>19</v>
      </c>
      <c r="L1792" s="11" t="s">
        <v>19</v>
      </c>
      <c r="M1792" s="11" t="s">
        <v>19</v>
      </c>
      <c r="N1792" s="11" t="s">
        <v>19</v>
      </c>
      <c r="O1792" s="11" t="s">
        <v>415</v>
      </c>
      <c r="P1792" s="11" t="s">
        <v>416</v>
      </c>
      <c r="Q1792" s="11" t="s">
        <v>72</v>
      </c>
      <c r="R1792" s="11" t="s">
        <v>20</v>
      </c>
      <c r="S1792" s="20">
        <v>40</v>
      </c>
      <c r="T1792" s="11" t="s">
        <v>21</v>
      </c>
      <c r="U1792" s="11" t="s">
        <v>22</v>
      </c>
      <c r="V1792" s="11" t="s">
        <v>22</v>
      </c>
      <c r="W1792" s="11" t="s">
        <v>23</v>
      </c>
      <c r="X1792" s="11" t="s">
        <v>24</v>
      </c>
      <c r="Y1792">
        <v>675</v>
      </c>
      <c r="Z1792" t="e">
        <f t="shared" si="58"/>
        <v>#REF!</v>
      </c>
    </row>
    <row r="1793" spans="1:26" x14ac:dyDescent="0.35">
      <c r="A1793" s="24" t="str">
        <f>+IF(B1793&lt;&gt;'Terminal Handling Charge'!$B$3,"",IF(COUNTIF(B:B,B1793)&gt;0,COUNTIF(B$3:B1793,B1793),""))</f>
        <v/>
      </c>
      <c r="B1793" s="24" t="str">
        <f t="shared" si="57"/>
        <v>Terminal Handling Charge - DestinationUnited States</v>
      </c>
      <c r="C1793" s="24" t="s">
        <v>72</v>
      </c>
      <c r="D1793" s="24" t="s">
        <v>747</v>
      </c>
      <c r="E1793" s="1" t="s">
        <v>105</v>
      </c>
      <c r="F1793" s="12" t="s">
        <v>758</v>
      </c>
      <c r="G1793" s="13">
        <v>44866</v>
      </c>
      <c r="H1793" s="11" t="s">
        <v>187</v>
      </c>
      <c r="I1793" s="11" t="s">
        <v>278</v>
      </c>
      <c r="J1793" s="11" t="s">
        <v>278</v>
      </c>
      <c r="K1793" s="11" t="s">
        <v>19</v>
      </c>
      <c r="L1793" s="11" t="s">
        <v>19</v>
      </c>
      <c r="M1793" s="11" t="s">
        <v>19</v>
      </c>
      <c r="N1793" s="11" t="s">
        <v>19</v>
      </c>
      <c r="O1793" s="11" t="s">
        <v>415</v>
      </c>
      <c r="P1793" s="11" t="s">
        <v>416</v>
      </c>
      <c r="Q1793" s="11" t="s">
        <v>72</v>
      </c>
      <c r="R1793" s="11" t="s">
        <v>65</v>
      </c>
      <c r="S1793" s="20">
        <v>45</v>
      </c>
      <c r="T1793" s="11" t="s">
        <v>21</v>
      </c>
      <c r="U1793" s="11" t="s">
        <v>22</v>
      </c>
      <c r="V1793" s="11" t="s">
        <v>22</v>
      </c>
      <c r="W1793" s="11" t="s">
        <v>23</v>
      </c>
      <c r="X1793" s="11" t="s">
        <v>24</v>
      </c>
      <c r="Y1793">
        <v>675</v>
      </c>
      <c r="Z1793" t="e">
        <f t="shared" si="58"/>
        <v>#REF!</v>
      </c>
    </row>
    <row r="1794" spans="1:26" x14ac:dyDescent="0.35">
      <c r="A1794" s="24" t="str">
        <f>+IF(B1794&lt;&gt;'Terminal Handling Charge'!$B$3,"",IF(COUNTIF(B:B,B1794)&gt;0,COUNTIF(B$3:B1794,B1794),""))</f>
        <v/>
      </c>
      <c r="B1794" s="24" t="str">
        <f t="shared" si="57"/>
        <v>Terminal Handling Charge - DestinationUnited States</v>
      </c>
      <c r="C1794" s="24" t="s">
        <v>72</v>
      </c>
      <c r="D1794" s="24" t="s">
        <v>747</v>
      </c>
      <c r="E1794" s="1" t="s">
        <v>105</v>
      </c>
      <c r="F1794" s="12" t="s">
        <v>758</v>
      </c>
      <c r="G1794" s="13">
        <v>44866</v>
      </c>
      <c r="H1794" s="11" t="s">
        <v>187</v>
      </c>
      <c r="I1794" s="11" t="s">
        <v>278</v>
      </c>
      <c r="J1794" s="11" t="s">
        <v>278</v>
      </c>
      <c r="K1794" s="11" t="s">
        <v>19</v>
      </c>
      <c r="L1794" s="11" t="s">
        <v>19</v>
      </c>
      <c r="M1794" s="11" t="s">
        <v>19</v>
      </c>
      <c r="N1794" s="11" t="s">
        <v>19</v>
      </c>
      <c r="O1794" s="11" t="s">
        <v>415</v>
      </c>
      <c r="P1794" s="11" t="s">
        <v>416</v>
      </c>
      <c r="Q1794" s="11" t="s">
        <v>72</v>
      </c>
      <c r="R1794" s="11" t="s">
        <v>762</v>
      </c>
      <c r="S1794" s="20">
        <v>20</v>
      </c>
      <c r="T1794" s="11" t="s">
        <v>28</v>
      </c>
      <c r="U1794" s="11" t="s">
        <v>300</v>
      </c>
      <c r="V1794" s="11" t="s">
        <v>301</v>
      </c>
      <c r="W1794" s="11" t="s">
        <v>23</v>
      </c>
      <c r="X1794" s="11" t="s">
        <v>24</v>
      </c>
      <c r="Y1794">
        <v>535</v>
      </c>
      <c r="Z1794" t="e">
        <f t="shared" si="58"/>
        <v>#REF!</v>
      </c>
    </row>
    <row r="1795" spans="1:26" x14ac:dyDescent="0.35">
      <c r="A1795" s="24" t="str">
        <f>+IF(B1795&lt;&gt;'Terminal Handling Charge'!$B$3,"",IF(COUNTIF(B:B,B1795)&gt;0,COUNTIF(B$3:B1795,B1795),""))</f>
        <v/>
      </c>
      <c r="B1795" s="24" t="str">
        <f t="shared" si="57"/>
        <v>Terminal Handling Charge - DestinationUnited States</v>
      </c>
      <c r="C1795" s="24" t="s">
        <v>72</v>
      </c>
      <c r="D1795" s="24" t="s">
        <v>747</v>
      </c>
      <c r="E1795" s="1" t="s">
        <v>105</v>
      </c>
      <c r="F1795" s="12" t="s">
        <v>758</v>
      </c>
      <c r="G1795" s="13">
        <v>44866</v>
      </c>
      <c r="H1795" s="11" t="s">
        <v>187</v>
      </c>
      <c r="I1795" s="11" t="s">
        <v>278</v>
      </c>
      <c r="J1795" s="11" t="s">
        <v>278</v>
      </c>
      <c r="K1795" s="11" t="s">
        <v>19</v>
      </c>
      <c r="L1795" s="11" t="s">
        <v>19</v>
      </c>
      <c r="M1795" s="11" t="s">
        <v>19</v>
      </c>
      <c r="N1795" s="11" t="s">
        <v>19</v>
      </c>
      <c r="O1795" s="11" t="s">
        <v>415</v>
      </c>
      <c r="P1795" s="11" t="s">
        <v>416</v>
      </c>
      <c r="Q1795" s="11" t="s">
        <v>72</v>
      </c>
      <c r="R1795" s="11" t="s">
        <v>762</v>
      </c>
      <c r="S1795" s="20">
        <v>20</v>
      </c>
      <c r="T1795" s="11" t="s">
        <v>28</v>
      </c>
      <c r="U1795" s="11" t="s">
        <v>366</v>
      </c>
      <c r="V1795" s="11" t="s">
        <v>367</v>
      </c>
      <c r="W1795" s="11" t="s">
        <v>23</v>
      </c>
      <c r="X1795" s="11" t="s">
        <v>24</v>
      </c>
      <c r="Y1795">
        <v>535</v>
      </c>
      <c r="Z1795" t="e">
        <f t="shared" si="58"/>
        <v>#REF!</v>
      </c>
    </row>
    <row r="1796" spans="1:26" x14ac:dyDescent="0.35">
      <c r="A1796" s="24" t="str">
        <f>+IF(B1796&lt;&gt;'Terminal Handling Charge'!$B$3,"",IF(COUNTIF(B:B,B1796)&gt;0,COUNTIF(B$3:B1796,B1796),""))</f>
        <v/>
      </c>
      <c r="B1796" s="24" t="str">
        <f t="shared" si="57"/>
        <v>Terminal Handling Charge - DestinationUnited States</v>
      </c>
      <c r="C1796" s="24" t="s">
        <v>72</v>
      </c>
      <c r="D1796" s="24" t="s">
        <v>747</v>
      </c>
      <c r="E1796" s="1" t="s">
        <v>105</v>
      </c>
      <c r="F1796" s="12" t="s">
        <v>758</v>
      </c>
      <c r="G1796" s="13">
        <v>44866</v>
      </c>
      <c r="H1796" s="11" t="s">
        <v>187</v>
      </c>
      <c r="I1796" s="11" t="s">
        <v>278</v>
      </c>
      <c r="J1796" s="11" t="s">
        <v>278</v>
      </c>
      <c r="K1796" s="11" t="s">
        <v>19</v>
      </c>
      <c r="L1796" s="11" t="s">
        <v>19</v>
      </c>
      <c r="M1796" s="11" t="s">
        <v>19</v>
      </c>
      <c r="N1796" s="11" t="s">
        <v>19</v>
      </c>
      <c r="O1796" s="11" t="s">
        <v>415</v>
      </c>
      <c r="P1796" s="11" t="s">
        <v>416</v>
      </c>
      <c r="Q1796" s="11" t="s">
        <v>72</v>
      </c>
      <c r="R1796" s="11" t="s">
        <v>762</v>
      </c>
      <c r="S1796" s="20">
        <v>20</v>
      </c>
      <c r="T1796" s="11" t="s">
        <v>28</v>
      </c>
      <c r="U1796" s="11" t="s">
        <v>279</v>
      </c>
      <c r="V1796" s="11" t="s">
        <v>280</v>
      </c>
      <c r="W1796" s="11" t="s">
        <v>23</v>
      </c>
      <c r="X1796" s="11" t="s">
        <v>24</v>
      </c>
      <c r="Y1796">
        <v>535</v>
      </c>
      <c r="Z1796" t="e">
        <f t="shared" si="58"/>
        <v>#REF!</v>
      </c>
    </row>
    <row r="1797" spans="1:26" x14ac:dyDescent="0.35">
      <c r="A1797" s="24" t="str">
        <f>+IF(B1797&lt;&gt;'Terminal Handling Charge'!$B$3,"",IF(COUNTIF(B:B,B1797)&gt;0,COUNTIF(B$3:B1797,B1797),""))</f>
        <v/>
      </c>
      <c r="B1797" s="24" t="str">
        <f t="shared" si="57"/>
        <v>Terminal Handling Charge - DestinationUnited States</v>
      </c>
      <c r="C1797" s="24" t="s">
        <v>72</v>
      </c>
      <c r="D1797" s="24" t="s">
        <v>747</v>
      </c>
      <c r="E1797" s="1" t="s">
        <v>105</v>
      </c>
      <c r="F1797" s="12" t="s">
        <v>758</v>
      </c>
      <c r="G1797" s="13">
        <v>44866</v>
      </c>
      <c r="H1797" s="11" t="s">
        <v>187</v>
      </c>
      <c r="I1797" s="11" t="s">
        <v>278</v>
      </c>
      <c r="J1797" s="11" t="s">
        <v>278</v>
      </c>
      <c r="K1797" s="11" t="s">
        <v>19</v>
      </c>
      <c r="L1797" s="11" t="s">
        <v>19</v>
      </c>
      <c r="M1797" s="11" t="s">
        <v>19</v>
      </c>
      <c r="N1797" s="11" t="s">
        <v>19</v>
      </c>
      <c r="O1797" s="11" t="s">
        <v>415</v>
      </c>
      <c r="P1797" s="11" t="s">
        <v>416</v>
      </c>
      <c r="Q1797" s="11" t="s">
        <v>72</v>
      </c>
      <c r="R1797" s="11" t="s">
        <v>762</v>
      </c>
      <c r="S1797" s="20">
        <v>20</v>
      </c>
      <c r="T1797" s="11" t="s">
        <v>28</v>
      </c>
      <c r="U1797" s="11" t="s">
        <v>308</v>
      </c>
      <c r="V1797" s="11" t="s">
        <v>309</v>
      </c>
      <c r="W1797" s="11" t="s">
        <v>23</v>
      </c>
      <c r="X1797" s="11" t="s">
        <v>24</v>
      </c>
      <c r="Y1797">
        <v>535</v>
      </c>
      <c r="Z1797" t="e">
        <f t="shared" si="58"/>
        <v>#REF!</v>
      </c>
    </row>
    <row r="1798" spans="1:26" x14ac:dyDescent="0.35">
      <c r="A1798" s="24" t="str">
        <f>+IF(B1798&lt;&gt;'Terminal Handling Charge'!$B$3,"",IF(COUNTIF(B:B,B1798)&gt;0,COUNTIF(B$3:B1798,B1798),""))</f>
        <v/>
      </c>
      <c r="B1798" s="24" t="str">
        <f t="shared" si="57"/>
        <v>Terminal Handling Charge - DestinationUnited States</v>
      </c>
      <c r="C1798" s="24" t="s">
        <v>72</v>
      </c>
      <c r="D1798" s="24" t="s">
        <v>747</v>
      </c>
      <c r="E1798" s="1" t="s">
        <v>105</v>
      </c>
      <c r="F1798" s="12" t="s">
        <v>758</v>
      </c>
      <c r="G1798" s="13">
        <v>44866</v>
      </c>
      <c r="H1798" s="11" t="s">
        <v>187</v>
      </c>
      <c r="I1798" s="11" t="s">
        <v>278</v>
      </c>
      <c r="J1798" s="11" t="s">
        <v>278</v>
      </c>
      <c r="K1798" s="11" t="s">
        <v>19</v>
      </c>
      <c r="L1798" s="11" t="s">
        <v>19</v>
      </c>
      <c r="M1798" s="11" t="s">
        <v>19</v>
      </c>
      <c r="N1798" s="11" t="s">
        <v>19</v>
      </c>
      <c r="O1798" s="11" t="s">
        <v>415</v>
      </c>
      <c r="P1798" s="11" t="s">
        <v>416</v>
      </c>
      <c r="Q1798" s="11" t="s">
        <v>72</v>
      </c>
      <c r="R1798" s="11" t="s">
        <v>762</v>
      </c>
      <c r="S1798" s="20">
        <v>20</v>
      </c>
      <c r="T1798" s="11" t="s">
        <v>28</v>
      </c>
      <c r="U1798" s="11" t="s">
        <v>306</v>
      </c>
      <c r="V1798" s="11" t="s">
        <v>307</v>
      </c>
      <c r="W1798" s="11" t="s">
        <v>23</v>
      </c>
      <c r="X1798" s="11" t="s">
        <v>24</v>
      </c>
      <c r="Y1798">
        <v>535</v>
      </c>
      <c r="Z1798" t="e">
        <f t="shared" si="58"/>
        <v>#REF!</v>
      </c>
    </row>
    <row r="1799" spans="1:26" x14ac:dyDescent="0.35">
      <c r="A1799" s="24" t="str">
        <f>+IF(B1799&lt;&gt;'Terminal Handling Charge'!$B$3,"",IF(COUNTIF(B:B,B1799)&gt;0,COUNTIF(B$3:B1799,B1799),""))</f>
        <v/>
      </c>
      <c r="B1799" s="24" t="str">
        <f t="shared" si="57"/>
        <v>Terminal Handling Charge - DestinationUnited States</v>
      </c>
      <c r="C1799" s="24" t="s">
        <v>72</v>
      </c>
      <c r="D1799" s="24" t="s">
        <v>747</v>
      </c>
      <c r="E1799" s="1" t="s">
        <v>105</v>
      </c>
      <c r="F1799" s="12" t="s">
        <v>758</v>
      </c>
      <c r="G1799" s="13">
        <v>44866</v>
      </c>
      <c r="H1799" s="11" t="s">
        <v>187</v>
      </c>
      <c r="I1799" s="11" t="s">
        <v>278</v>
      </c>
      <c r="J1799" s="11" t="s">
        <v>278</v>
      </c>
      <c r="K1799" s="11" t="s">
        <v>19</v>
      </c>
      <c r="L1799" s="11" t="s">
        <v>19</v>
      </c>
      <c r="M1799" s="11" t="s">
        <v>19</v>
      </c>
      <c r="N1799" s="11" t="s">
        <v>19</v>
      </c>
      <c r="O1799" s="11" t="s">
        <v>415</v>
      </c>
      <c r="P1799" s="11" t="s">
        <v>416</v>
      </c>
      <c r="Q1799" s="11" t="s">
        <v>72</v>
      </c>
      <c r="R1799" s="11" t="s">
        <v>762</v>
      </c>
      <c r="S1799" s="20">
        <v>20</v>
      </c>
      <c r="T1799" s="11" t="s">
        <v>28</v>
      </c>
      <c r="U1799" s="11" t="s">
        <v>394</v>
      </c>
      <c r="V1799" s="11" t="s">
        <v>395</v>
      </c>
      <c r="W1799" s="11" t="s">
        <v>23</v>
      </c>
      <c r="X1799" s="11" t="s">
        <v>24</v>
      </c>
      <c r="Y1799">
        <v>535</v>
      </c>
      <c r="Z1799" t="e">
        <f t="shared" si="58"/>
        <v>#REF!</v>
      </c>
    </row>
    <row r="1800" spans="1:26" x14ac:dyDescent="0.35">
      <c r="A1800" s="24" t="str">
        <f>+IF(B1800&lt;&gt;'Terminal Handling Charge'!$B$3,"",IF(COUNTIF(B:B,B1800)&gt;0,COUNTIF(B$3:B1800,B1800),""))</f>
        <v/>
      </c>
      <c r="B1800" s="24" t="str">
        <f t="shared" si="57"/>
        <v>Terminal Handling Charge - DestinationUnited States</v>
      </c>
      <c r="C1800" s="24" t="s">
        <v>72</v>
      </c>
      <c r="D1800" s="24" t="s">
        <v>747</v>
      </c>
      <c r="E1800" s="1" t="s">
        <v>105</v>
      </c>
      <c r="F1800" s="12" t="s">
        <v>758</v>
      </c>
      <c r="G1800" s="13">
        <v>44866</v>
      </c>
      <c r="H1800" s="11" t="s">
        <v>187</v>
      </c>
      <c r="I1800" s="11" t="s">
        <v>278</v>
      </c>
      <c r="J1800" s="11" t="s">
        <v>278</v>
      </c>
      <c r="K1800" s="11" t="s">
        <v>19</v>
      </c>
      <c r="L1800" s="11" t="s">
        <v>19</v>
      </c>
      <c r="M1800" s="11" t="s">
        <v>19</v>
      </c>
      <c r="N1800" s="11" t="s">
        <v>19</v>
      </c>
      <c r="O1800" s="11" t="s">
        <v>415</v>
      </c>
      <c r="P1800" s="11" t="s">
        <v>416</v>
      </c>
      <c r="Q1800" s="11" t="s">
        <v>72</v>
      </c>
      <c r="R1800" s="11" t="s">
        <v>762</v>
      </c>
      <c r="S1800" s="20">
        <v>20</v>
      </c>
      <c r="T1800" s="11" t="s">
        <v>28</v>
      </c>
      <c r="U1800" s="11" t="s">
        <v>378</v>
      </c>
      <c r="V1800" s="11" t="s">
        <v>379</v>
      </c>
      <c r="W1800" s="11" t="s">
        <v>23</v>
      </c>
      <c r="X1800" s="11" t="s">
        <v>24</v>
      </c>
      <c r="Y1800">
        <v>535</v>
      </c>
      <c r="Z1800" t="e">
        <f t="shared" si="58"/>
        <v>#REF!</v>
      </c>
    </row>
    <row r="1801" spans="1:26" x14ac:dyDescent="0.35">
      <c r="A1801" s="24" t="str">
        <f>+IF(B1801&lt;&gt;'Terminal Handling Charge'!$B$3,"",IF(COUNTIF(B:B,B1801)&gt;0,COUNTIF(B$3:B1801,B1801),""))</f>
        <v/>
      </c>
      <c r="B1801" s="24" t="str">
        <f t="shared" ref="B1801:B1864" si="59">D1801&amp;C1801</f>
        <v>Terminal Handling Charge - DestinationUnited States</v>
      </c>
      <c r="C1801" s="24" t="s">
        <v>72</v>
      </c>
      <c r="D1801" s="24" t="s">
        <v>747</v>
      </c>
      <c r="E1801" s="1" t="s">
        <v>105</v>
      </c>
      <c r="F1801" s="12" t="s">
        <v>758</v>
      </c>
      <c r="G1801" s="13">
        <v>44866</v>
      </c>
      <c r="H1801" s="11" t="s">
        <v>187</v>
      </c>
      <c r="I1801" s="11" t="s">
        <v>278</v>
      </c>
      <c r="J1801" s="11" t="s">
        <v>278</v>
      </c>
      <c r="K1801" s="11" t="s">
        <v>19</v>
      </c>
      <c r="L1801" s="11" t="s">
        <v>19</v>
      </c>
      <c r="M1801" s="11" t="s">
        <v>19</v>
      </c>
      <c r="N1801" s="11" t="s">
        <v>19</v>
      </c>
      <c r="O1801" s="11" t="s">
        <v>415</v>
      </c>
      <c r="P1801" s="11" t="s">
        <v>416</v>
      </c>
      <c r="Q1801" s="11" t="s">
        <v>72</v>
      </c>
      <c r="R1801" s="11" t="s">
        <v>762</v>
      </c>
      <c r="S1801" s="20">
        <v>20</v>
      </c>
      <c r="T1801" s="11" t="s">
        <v>28</v>
      </c>
      <c r="U1801" s="11" t="s">
        <v>429</v>
      </c>
      <c r="V1801" s="11" t="s">
        <v>430</v>
      </c>
      <c r="W1801" s="11" t="s">
        <v>23</v>
      </c>
      <c r="X1801" s="11" t="s">
        <v>24</v>
      </c>
      <c r="Y1801">
        <v>535</v>
      </c>
      <c r="Z1801" t="e">
        <f t="shared" ref="Z1801:Z1864" si="60">Z1800+1</f>
        <v>#REF!</v>
      </c>
    </row>
    <row r="1802" spans="1:26" x14ac:dyDescent="0.35">
      <c r="A1802" s="24" t="str">
        <f>+IF(B1802&lt;&gt;'Terminal Handling Charge'!$B$3,"",IF(COUNTIF(B:B,B1802)&gt;0,COUNTIF(B$3:B1802,B1802),""))</f>
        <v/>
      </c>
      <c r="B1802" s="24" t="str">
        <f t="shared" si="59"/>
        <v>Terminal Handling Charge - DestinationUnited States</v>
      </c>
      <c r="C1802" s="24" t="s">
        <v>72</v>
      </c>
      <c r="D1802" s="24" t="s">
        <v>747</v>
      </c>
      <c r="E1802" s="1" t="s">
        <v>105</v>
      </c>
      <c r="F1802" s="12" t="s">
        <v>758</v>
      </c>
      <c r="G1802" s="13">
        <v>44866</v>
      </c>
      <c r="H1802" s="11" t="s">
        <v>187</v>
      </c>
      <c r="I1802" s="11" t="s">
        <v>278</v>
      </c>
      <c r="J1802" s="11" t="s">
        <v>278</v>
      </c>
      <c r="K1802" s="11" t="s">
        <v>19</v>
      </c>
      <c r="L1802" s="11" t="s">
        <v>19</v>
      </c>
      <c r="M1802" s="11" t="s">
        <v>19</v>
      </c>
      <c r="N1802" s="11" t="s">
        <v>19</v>
      </c>
      <c r="O1802" s="11" t="s">
        <v>415</v>
      </c>
      <c r="P1802" s="11" t="s">
        <v>416</v>
      </c>
      <c r="Q1802" s="11" t="s">
        <v>72</v>
      </c>
      <c r="R1802" s="11" t="s">
        <v>762</v>
      </c>
      <c r="S1802" s="20">
        <v>20</v>
      </c>
      <c r="T1802" s="11" t="s">
        <v>28</v>
      </c>
      <c r="U1802" s="11" t="s">
        <v>332</v>
      </c>
      <c r="V1802" s="11" t="s">
        <v>333</v>
      </c>
      <c r="W1802" s="11" t="s">
        <v>23</v>
      </c>
      <c r="X1802" s="11" t="s">
        <v>24</v>
      </c>
      <c r="Y1802">
        <v>535</v>
      </c>
      <c r="Z1802" t="e">
        <f t="shared" si="60"/>
        <v>#REF!</v>
      </c>
    </row>
    <row r="1803" spans="1:26" x14ac:dyDescent="0.35">
      <c r="A1803" s="24" t="str">
        <f>+IF(B1803&lt;&gt;'Terminal Handling Charge'!$B$3,"",IF(COUNTIF(B:B,B1803)&gt;0,COUNTIF(B$3:B1803,B1803),""))</f>
        <v/>
      </c>
      <c r="B1803" s="24" t="str">
        <f t="shared" si="59"/>
        <v>Terminal Handling Charge - DestinationUnited States</v>
      </c>
      <c r="C1803" s="24" t="s">
        <v>72</v>
      </c>
      <c r="D1803" s="24" t="s">
        <v>747</v>
      </c>
      <c r="E1803" s="1" t="s">
        <v>105</v>
      </c>
      <c r="F1803" s="12" t="s">
        <v>758</v>
      </c>
      <c r="G1803" s="13">
        <v>44866</v>
      </c>
      <c r="H1803" s="11" t="s">
        <v>187</v>
      </c>
      <c r="I1803" s="11" t="s">
        <v>278</v>
      </c>
      <c r="J1803" s="11" t="s">
        <v>278</v>
      </c>
      <c r="K1803" s="11" t="s">
        <v>19</v>
      </c>
      <c r="L1803" s="11" t="s">
        <v>19</v>
      </c>
      <c r="M1803" s="11" t="s">
        <v>19</v>
      </c>
      <c r="N1803" s="11" t="s">
        <v>19</v>
      </c>
      <c r="O1803" s="11" t="s">
        <v>415</v>
      </c>
      <c r="P1803" s="11" t="s">
        <v>416</v>
      </c>
      <c r="Q1803" s="11" t="s">
        <v>72</v>
      </c>
      <c r="R1803" s="11" t="s">
        <v>762</v>
      </c>
      <c r="S1803" s="20">
        <v>20</v>
      </c>
      <c r="T1803" s="11" t="s">
        <v>28</v>
      </c>
      <c r="U1803" s="11" t="s">
        <v>328</v>
      </c>
      <c r="V1803" s="11" t="s">
        <v>329</v>
      </c>
      <c r="W1803" s="11" t="s">
        <v>23</v>
      </c>
      <c r="X1803" s="11" t="s">
        <v>24</v>
      </c>
      <c r="Y1803">
        <v>535</v>
      </c>
      <c r="Z1803" t="e">
        <f t="shared" si="60"/>
        <v>#REF!</v>
      </c>
    </row>
    <row r="1804" spans="1:26" x14ac:dyDescent="0.35">
      <c r="A1804" s="24" t="str">
        <f>+IF(B1804&lt;&gt;'Terminal Handling Charge'!$B$3,"",IF(COUNTIF(B:B,B1804)&gt;0,COUNTIF(B$3:B1804,B1804),""))</f>
        <v/>
      </c>
      <c r="B1804" s="24" t="str">
        <f t="shared" si="59"/>
        <v>Terminal Handling Charge - DestinationUnited States</v>
      </c>
      <c r="C1804" s="24" t="s">
        <v>72</v>
      </c>
      <c r="D1804" s="24" t="s">
        <v>747</v>
      </c>
      <c r="E1804" s="1" t="s">
        <v>105</v>
      </c>
      <c r="F1804" s="12" t="s">
        <v>758</v>
      </c>
      <c r="G1804" s="13">
        <v>44866</v>
      </c>
      <c r="H1804" s="11" t="s">
        <v>187</v>
      </c>
      <c r="I1804" s="11" t="s">
        <v>278</v>
      </c>
      <c r="J1804" s="11" t="s">
        <v>278</v>
      </c>
      <c r="K1804" s="11" t="s">
        <v>19</v>
      </c>
      <c r="L1804" s="11" t="s">
        <v>19</v>
      </c>
      <c r="M1804" s="11" t="s">
        <v>19</v>
      </c>
      <c r="N1804" s="11" t="s">
        <v>19</v>
      </c>
      <c r="O1804" s="11" t="s">
        <v>415</v>
      </c>
      <c r="P1804" s="11" t="s">
        <v>416</v>
      </c>
      <c r="Q1804" s="11" t="s">
        <v>72</v>
      </c>
      <c r="R1804" s="11" t="s">
        <v>38</v>
      </c>
      <c r="S1804" s="20">
        <v>40</v>
      </c>
      <c r="T1804" s="11" t="s">
        <v>28</v>
      </c>
      <c r="U1804" s="11" t="s">
        <v>22</v>
      </c>
      <c r="V1804" s="11" t="s">
        <v>22</v>
      </c>
      <c r="W1804" s="11" t="s">
        <v>23</v>
      </c>
      <c r="X1804" s="11" t="s">
        <v>24</v>
      </c>
      <c r="Y1804">
        <v>705</v>
      </c>
      <c r="Z1804" t="e">
        <f t="shared" si="60"/>
        <v>#REF!</v>
      </c>
    </row>
    <row r="1805" spans="1:26" x14ac:dyDescent="0.35">
      <c r="A1805" s="24" t="str">
        <f>+IF(B1805&lt;&gt;'Terminal Handling Charge'!$B$3,"",IF(COUNTIF(B:B,B1805)&gt;0,COUNTIF(B$3:B1805,B1805),""))</f>
        <v/>
      </c>
      <c r="B1805" s="24" t="str">
        <f t="shared" si="59"/>
        <v>Terminal Handling Charge - DestinationUnited States</v>
      </c>
      <c r="C1805" s="24" t="s">
        <v>72</v>
      </c>
      <c r="D1805" s="24" t="s">
        <v>747</v>
      </c>
      <c r="E1805" s="1" t="s">
        <v>105</v>
      </c>
      <c r="F1805" s="12" t="s">
        <v>758</v>
      </c>
      <c r="G1805" s="13">
        <v>44866</v>
      </c>
      <c r="H1805" s="11" t="s">
        <v>187</v>
      </c>
      <c r="I1805" s="11" t="s">
        <v>278</v>
      </c>
      <c r="J1805" s="11" t="s">
        <v>278</v>
      </c>
      <c r="K1805" s="11" t="s">
        <v>19</v>
      </c>
      <c r="L1805" s="11" t="s">
        <v>19</v>
      </c>
      <c r="M1805" s="11" t="s">
        <v>19</v>
      </c>
      <c r="N1805" s="11" t="s">
        <v>19</v>
      </c>
      <c r="O1805" s="11" t="s">
        <v>354</v>
      </c>
      <c r="P1805" s="11" t="s">
        <v>355</v>
      </c>
      <c r="Q1805" s="11" t="s">
        <v>72</v>
      </c>
      <c r="R1805" s="11" t="s">
        <v>20</v>
      </c>
      <c r="S1805" s="20">
        <v>40</v>
      </c>
      <c r="T1805" s="11" t="s">
        <v>21</v>
      </c>
      <c r="U1805" s="11" t="s">
        <v>22</v>
      </c>
      <c r="V1805" s="11" t="s">
        <v>22</v>
      </c>
      <c r="W1805" s="11" t="s">
        <v>23</v>
      </c>
      <c r="X1805" s="11" t="s">
        <v>24</v>
      </c>
      <c r="Y1805">
        <v>675</v>
      </c>
      <c r="Z1805" t="e">
        <f t="shared" si="60"/>
        <v>#REF!</v>
      </c>
    </row>
    <row r="1806" spans="1:26" x14ac:dyDescent="0.35">
      <c r="A1806" s="24" t="str">
        <f>+IF(B1806&lt;&gt;'Terminal Handling Charge'!$B$3,"",IF(COUNTIF(B:B,B1806)&gt;0,COUNTIF(B$3:B1806,B1806),""))</f>
        <v/>
      </c>
      <c r="B1806" s="24" t="str">
        <f t="shared" si="59"/>
        <v>Terminal Handling Charge - DestinationUnited States</v>
      </c>
      <c r="C1806" s="24" t="s">
        <v>72</v>
      </c>
      <c r="D1806" s="24" t="s">
        <v>747</v>
      </c>
      <c r="E1806" s="1" t="s">
        <v>105</v>
      </c>
      <c r="F1806" s="12" t="s">
        <v>758</v>
      </c>
      <c r="G1806" s="13">
        <v>44866</v>
      </c>
      <c r="H1806" s="11" t="s">
        <v>187</v>
      </c>
      <c r="I1806" s="11" t="s">
        <v>278</v>
      </c>
      <c r="J1806" s="11" t="s">
        <v>278</v>
      </c>
      <c r="K1806" s="11" t="s">
        <v>19</v>
      </c>
      <c r="L1806" s="11" t="s">
        <v>19</v>
      </c>
      <c r="M1806" s="11" t="s">
        <v>19</v>
      </c>
      <c r="N1806" s="11" t="s">
        <v>19</v>
      </c>
      <c r="O1806" s="11" t="s">
        <v>354</v>
      </c>
      <c r="P1806" s="11" t="s">
        <v>355</v>
      </c>
      <c r="Q1806" s="11" t="s">
        <v>72</v>
      </c>
      <c r="R1806" s="11" t="s">
        <v>65</v>
      </c>
      <c r="S1806" s="20">
        <v>45</v>
      </c>
      <c r="T1806" s="11" t="s">
        <v>21</v>
      </c>
      <c r="U1806" s="11" t="s">
        <v>22</v>
      </c>
      <c r="V1806" s="11" t="s">
        <v>22</v>
      </c>
      <c r="W1806" s="11" t="s">
        <v>23</v>
      </c>
      <c r="X1806" s="11" t="s">
        <v>24</v>
      </c>
      <c r="Y1806">
        <v>675</v>
      </c>
      <c r="Z1806" t="e">
        <f t="shared" si="60"/>
        <v>#REF!</v>
      </c>
    </row>
    <row r="1807" spans="1:26" x14ac:dyDescent="0.35">
      <c r="A1807" s="24" t="str">
        <f>+IF(B1807&lt;&gt;'Terminal Handling Charge'!$B$3,"",IF(COUNTIF(B:B,B1807)&gt;0,COUNTIF(B$3:B1807,B1807),""))</f>
        <v/>
      </c>
      <c r="B1807" s="24" t="str">
        <f t="shared" si="59"/>
        <v>Terminal Handling Charge - DestinationUnited States</v>
      </c>
      <c r="C1807" s="24" t="s">
        <v>72</v>
      </c>
      <c r="D1807" s="24" t="s">
        <v>747</v>
      </c>
      <c r="E1807" s="1" t="s">
        <v>105</v>
      </c>
      <c r="F1807" s="12" t="s">
        <v>758</v>
      </c>
      <c r="G1807" s="13">
        <v>44866</v>
      </c>
      <c r="H1807" s="11" t="s">
        <v>187</v>
      </c>
      <c r="I1807" s="11" t="s">
        <v>278</v>
      </c>
      <c r="J1807" s="11" t="s">
        <v>278</v>
      </c>
      <c r="K1807" s="11" t="s">
        <v>19</v>
      </c>
      <c r="L1807" s="11" t="s">
        <v>19</v>
      </c>
      <c r="M1807" s="11" t="s">
        <v>19</v>
      </c>
      <c r="N1807" s="11" t="s">
        <v>19</v>
      </c>
      <c r="O1807" s="11" t="s">
        <v>354</v>
      </c>
      <c r="P1807" s="11" t="s">
        <v>355</v>
      </c>
      <c r="Q1807" s="11" t="s">
        <v>72</v>
      </c>
      <c r="R1807" s="11" t="s">
        <v>762</v>
      </c>
      <c r="S1807" s="20">
        <v>20</v>
      </c>
      <c r="T1807" s="11" t="s">
        <v>28</v>
      </c>
      <c r="U1807" s="11" t="s">
        <v>366</v>
      </c>
      <c r="V1807" s="11" t="s">
        <v>367</v>
      </c>
      <c r="W1807" s="11" t="s">
        <v>23</v>
      </c>
      <c r="X1807" s="11" t="s">
        <v>24</v>
      </c>
      <c r="Y1807">
        <v>535</v>
      </c>
      <c r="Z1807" t="e">
        <f t="shared" si="60"/>
        <v>#REF!</v>
      </c>
    </row>
    <row r="1808" spans="1:26" x14ac:dyDescent="0.35">
      <c r="A1808" s="24" t="str">
        <f>+IF(B1808&lt;&gt;'Terminal Handling Charge'!$B$3,"",IF(COUNTIF(B:B,B1808)&gt;0,COUNTIF(B$3:B1808,B1808),""))</f>
        <v/>
      </c>
      <c r="B1808" s="24" t="str">
        <f t="shared" si="59"/>
        <v>Terminal Handling Charge - DestinationUnited States</v>
      </c>
      <c r="C1808" s="24" t="s">
        <v>72</v>
      </c>
      <c r="D1808" s="24" t="s">
        <v>747</v>
      </c>
      <c r="E1808" s="1" t="s">
        <v>105</v>
      </c>
      <c r="F1808" s="12" t="s">
        <v>758</v>
      </c>
      <c r="G1808" s="13">
        <v>44866</v>
      </c>
      <c r="H1808" s="11" t="s">
        <v>187</v>
      </c>
      <c r="I1808" s="11" t="s">
        <v>278</v>
      </c>
      <c r="J1808" s="11" t="s">
        <v>278</v>
      </c>
      <c r="K1808" s="11" t="s">
        <v>19</v>
      </c>
      <c r="L1808" s="11" t="s">
        <v>19</v>
      </c>
      <c r="M1808" s="11" t="s">
        <v>19</v>
      </c>
      <c r="N1808" s="11" t="s">
        <v>19</v>
      </c>
      <c r="O1808" s="11" t="s">
        <v>354</v>
      </c>
      <c r="P1808" s="11" t="s">
        <v>355</v>
      </c>
      <c r="Q1808" s="11" t="s">
        <v>72</v>
      </c>
      <c r="R1808" s="11" t="s">
        <v>762</v>
      </c>
      <c r="S1808" s="20">
        <v>20</v>
      </c>
      <c r="T1808" s="11" t="s">
        <v>28</v>
      </c>
      <c r="U1808" s="11" t="s">
        <v>279</v>
      </c>
      <c r="V1808" s="11" t="s">
        <v>280</v>
      </c>
      <c r="W1808" s="11" t="s">
        <v>23</v>
      </c>
      <c r="X1808" s="11" t="s">
        <v>24</v>
      </c>
      <c r="Y1808">
        <v>535</v>
      </c>
      <c r="Z1808" t="e">
        <f t="shared" si="60"/>
        <v>#REF!</v>
      </c>
    </row>
    <row r="1809" spans="1:26" x14ac:dyDescent="0.35">
      <c r="A1809" s="24" t="str">
        <f>+IF(B1809&lt;&gt;'Terminal Handling Charge'!$B$3,"",IF(COUNTIF(B:B,B1809)&gt;0,COUNTIF(B$3:B1809,B1809),""))</f>
        <v/>
      </c>
      <c r="B1809" s="24" t="str">
        <f t="shared" si="59"/>
        <v>Terminal Handling Charge - DestinationUnited States</v>
      </c>
      <c r="C1809" s="24" t="s">
        <v>72</v>
      </c>
      <c r="D1809" s="24" t="s">
        <v>747</v>
      </c>
      <c r="E1809" s="1" t="s">
        <v>105</v>
      </c>
      <c r="F1809" s="12" t="s">
        <v>758</v>
      </c>
      <c r="G1809" s="13">
        <v>44866</v>
      </c>
      <c r="H1809" s="11" t="s">
        <v>187</v>
      </c>
      <c r="I1809" s="11" t="s">
        <v>278</v>
      </c>
      <c r="J1809" s="11" t="s">
        <v>278</v>
      </c>
      <c r="K1809" s="11" t="s">
        <v>19</v>
      </c>
      <c r="L1809" s="11" t="s">
        <v>19</v>
      </c>
      <c r="M1809" s="11" t="s">
        <v>19</v>
      </c>
      <c r="N1809" s="11" t="s">
        <v>19</v>
      </c>
      <c r="O1809" s="11" t="s">
        <v>354</v>
      </c>
      <c r="P1809" s="11" t="s">
        <v>355</v>
      </c>
      <c r="Q1809" s="11" t="s">
        <v>72</v>
      </c>
      <c r="R1809" s="11" t="s">
        <v>762</v>
      </c>
      <c r="S1809" s="20">
        <v>20</v>
      </c>
      <c r="T1809" s="11" t="s">
        <v>28</v>
      </c>
      <c r="U1809" s="11" t="s">
        <v>332</v>
      </c>
      <c r="V1809" s="11" t="s">
        <v>333</v>
      </c>
      <c r="W1809" s="11" t="s">
        <v>23</v>
      </c>
      <c r="X1809" s="11" t="s">
        <v>24</v>
      </c>
      <c r="Y1809">
        <v>535</v>
      </c>
      <c r="Z1809" t="e">
        <f t="shared" si="60"/>
        <v>#REF!</v>
      </c>
    </row>
    <row r="1810" spans="1:26" x14ac:dyDescent="0.35">
      <c r="A1810" s="24" t="str">
        <f>+IF(B1810&lt;&gt;'Terminal Handling Charge'!$B$3,"",IF(COUNTIF(B:B,B1810)&gt;0,COUNTIF(B$3:B1810,B1810),""))</f>
        <v/>
      </c>
      <c r="B1810" s="24" t="str">
        <f t="shared" si="59"/>
        <v>Terminal Handling Charge - DestinationUnited States</v>
      </c>
      <c r="C1810" s="24" t="s">
        <v>72</v>
      </c>
      <c r="D1810" s="24" t="s">
        <v>747</v>
      </c>
      <c r="E1810" s="1" t="s">
        <v>105</v>
      </c>
      <c r="F1810" s="12" t="s">
        <v>758</v>
      </c>
      <c r="G1810" s="13">
        <v>44866</v>
      </c>
      <c r="H1810" s="11" t="s">
        <v>187</v>
      </c>
      <c r="I1810" s="11" t="s">
        <v>278</v>
      </c>
      <c r="J1810" s="11" t="s">
        <v>278</v>
      </c>
      <c r="K1810" s="11" t="s">
        <v>19</v>
      </c>
      <c r="L1810" s="11" t="s">
        <v>19</v>
      </c>
      <c r="M1810" s="11" t="s">
        <v>19</v>
      </c>
      <c r="N1810" s="11" t="s">
        <v>19</v>
      </c>
      <c r="O1810" s="11" t="s">
        <v>354</v>
      </c>
      <c r="P1810" s="11" t="s">
        <v>355</v>
      </c>
      <c r="Q1810" s="11" t="s">
        <v>72</v>
      </c>
      <c r="R1810" s="11" t="s">
        <v>762</v>
      </c>
      <c r="S1810" s="20">
        <v>20</v>
      </c>
      <c r="T1810" s="11" t="s">
        <v>28</v>
      </c>
      <c r="U1810" s="11" t="s">
        <v>429</v>
      </c>
      <c r="V1810" s="11" t="s">
        <v>430</v>
      </c>
      <c r="W1810" s="11" t="s">
        <v>23</v>
      </c>
      <c r="X1810" s="11" t="s">
        <v>24</v>
      </c>
      <c r="Y1810">
        <v>535</v>
      </c>
      <c r="Z1810" t="e">
        <f t="shared" si="60"/>
        <v>#REF!</v>
      </c>
    </row>
    <row r="1811" spans="1:26" x14ac:dyDescent="0.35">
      <c r="A1811" s="24" t="str">
        <f>+IF(B1811&lt;&gt;'Terminal Handling Charge'!$B$3,"",IF(COUNTIF(B:B,B1811)&gt;0,COUNTIF(B$3:B1811,B1811),""))</f>
        <v/>
      </c>
      <c r="B1811" s="24" t="str">
        <f t="shared" si="59"/>
        <v>Terminal Handling Charge - DestinationUnited States</v>
      </c>
      <c r="C1811" s="24" t="s">
        <v>72</v>
      </c>
      <c r="D1811" s="24" t="s">
        <v>747</v>
      </c>
      <c r="E1811" s="1" t="s">
        <v>105</v>
      </c>
      <c r="F1811" s="12" t="s">
        <v>758</v>
      </c>
      <c r="G1811" s="13">
        <v>44866</v>
      </c>
      <c r="H1811" s="11" t="s">
        <v>187</v>
      </c>
      <c r="I1811" s="11" t="s">
        <v>278</v>
      </c>
      <c r="J1811" s="11" t="s">
        <v>278</v>
      </c>
      <c r="K1811" s="11" t="s">
        <v>19</v>
      </c>
      <c r="L1811" s="11" t="s">
        <v>19</v>
      </c>
      <c r="M1811" s="11" t="s">
        <v>19</v>
      </c>
      <c r="N1811" s="11" t="s">
        <v>19</v>
      </c>
      <c r="O1811" s="11" t="s">
        <v>354</v>
      </c>
      <c r="P1811" s="11" t="s">
        <v>355</v>
      </c>
      <c r="Q1811" s="11" t="s">
        <v>72</v>
      </c>
      <c r="R1811" s="11" t="s">
        <v>762</v>
      </c>
      <c r="S1811" s="20">
        <v>20</v>
      </c>
      <c r="T1811" s="11" t="s">
        <v>28</v>
      </c>
      <c r="U1811" s="11" t="s">
        <v>328</v>
      </c>
      <c r="V1811" s="11" t="s">
        <v>329</v>
      </c>
      <c r="W1811" s="11" t="s">
        <v>23</v>
      </c>
      <c r="X1811" s="11" t="s">
        <v>24</v>
      </c>
      <c r="Y1811">
        <v>535</v>
      </c>
      <c r="Z1811" t="e">
        <f t="shared" si="60"/>
        <v>#REF!</v>
      </c>
    </row>
    <row r="1812" spans="1:26" x14ac:dyDescent="0.35">
      <c r="A1812" s="24" t="str">
        <f>+IF(B1812&lt;&gt;'Terminal Handling Charge'!$B$3,"",IF(COUNTIF(B:B,B1812)&gt;0,COUNTIF(B$3:B1812,B1812),""))</f>
        <v/>
      </c>
      <c r="B1812" s="24" t="str">
        <f t="shared" si="59"/>
        <v>Terminal Handling Charge - DestinationUnited States</v>
      </c>
      <c r="C1812" s="24" t="s">
        <v>72</v>
      </c>
      <c r="D1812" s="24" t="s">
        <v>747</v>
      </c>
      <c r="E1812" s="1" t="s">
        <v>105</v>
      </c>
      <c r="F1812" s="12" t="s">
        <v>758</v>
      </c>
      <c r="G1812" s="13">
        <v>44866</v>
      </c>
      <c r="H1812" s="11" t="s">
        <v>187</v>
      </c>
      <c r="I1812" s="11" t="s">
        <v>278</v>
      </c>
      <c r="J1812" s="11" t="s">
        <v>278</v>
      </c>
      <c r="K1812" s="11" t="s">
        <v>19</v>
      </c>
      <c r="L1812" s="11" t="s">
        <v>19</v>
      </c>
      <c r="M1812" s="11" t="s">
        <v>19</v>
      </c>
      <c r="N1812" s="11" t="s">
        <v>19</v>
      </c>
      <c r="O1812" s="11" t="s">
        <v>354</v>
      </c>
      <c r="P1812" s="11" t="s">
        <v>355</v>
      </c>
      <c r="Q1812" s="11" t="s">
        <v>72</v>
      </c>
      <c r="R1812" s="11" t="s">
        <v>762</v>
      </c>
      <c r="S1812" s="20">
        <v>20</v>
      </c>
      <c r="T1812" s="11" t="s">
        <v>28</v>
      </c>
      <c r="U1812" s="11" t="s">
        <v>394</v>
      </c>
      <c r="V1812" s="11" t="s">
        <v>395</v>
      </c>
      <c r="W1812" s="11" t="s">
        <v>23</v>
      </c>
      <c r="X1812" s="11" t="s">
        <v>24</v>
      </c>
      <c r="Y1812">
        <v>535</v>
      </c>
      <c r="Z1812" t="e">
        <f t="shared" si="60"/>
        <v>#REF!</v>
      </c>
    </row>
    <row r="1813" spans="1:26" x14ac:dyDescent="0.35">
      <c r="A1813" s="24" t="str">
        <f>+IF(B1813&lt;&gt;'Terminal Handling Charge'!$B$3,"",IF(COUNTIF(B:B,B1813)&gt;0,COUNTIF(B$3:B1813,B1813),""))</f>
        <v/>
      </c>
      <c r="B1813" s="24" t="str">
        <f t="shared" si="59"/>
        <v>Terminal Handling Charge - DestinationUnited States</v>
      </c>
      <c r="C1813" s="24" t="s">
        <v>72</v>
      </c>
      <c r="D1813" s="24" t="s">
        <v>747</v>
      </c>
      <c r="E1813" s="1" t="s">
        <v>105</v>
      </c>
      <c r="F1813" s="12" t="s">
        <v>758</v>
      </c>
      <c r="G1813" s="13">
        <v>44866</v>
      </c>
      <c r="H1813" s="11" t="s">
        <v>187</v>
      </c>
      <c r="I1813" s="11" t="s">
        <v>278</v>
      </c>
      <c r="J1813" s="11" t="s">
        <v>278</v>
      </c>
      <c r="K1813" s="11" t="s">
        <v>19</v>
      </c>
      <c r="L1813" s="11" t="s">
        <v>19</v>
      </c>
      <c r="M1813" s="11" t="s">
        <v>19</v>
      </c>
      <c r="N1813" s="11" t="s">
        <v>19</v>
      </c>
      <c r="O1813" s="11" t="s">
        <v>354</v>
      </c>
      <c r="P1813" s="11" t="s">
        <v>355</v>
      </c>
      <c r="Q1813" s="11" t="s">
        <v>72</v>
      </c>
      <c r="R1813" s="11" t="s">
        <v>762</v>
      </c>
      <c r="S1813" s="20">
        <v>20</v>
      </c>
      <c r="T1813" s="11" t="s">
        <v>28</v>
      </c>
      <c r="U1813" s="11" t="s">
        <v>308</v>
      </c>
      <c r="V1813" s="11" t="s">
        <v>309</v>
      </c>
      <c r="W1813" s="11" t="s">
        <v>23</v>
      </c>
      <c r="X1813" s="11" t="s">
        <v>24</v>
      </c>
      <c r="Y1813">
        <v>535</v>
      </c>
      <c r="Z1813" t="e">
        <f t="shared" si="60"/>
        <v>#REF!</v>
      </c>
    </row>
    <row r="1814" spans="1:26" x14ac:dyDescent="0.35">
      <c r="A1814" s="24" t="str">
        <f>+IF(B1814&lt;&gt;'Terminal Handling Charge'!$B$3,"",IF(COUNTIF(B:B,B1814)&gt;0,COUNTIF(B$3:B1814,B1814),""))</f>
        <v/>
      </c>
      <c r="B1814" s="24" t="str">
        <f t="shared" si="59"/>
        <v>Terminal Handling Charge - DestinationUnited States</v>
      </c>
      <c r="C1814" s="24" t="s">
        <v>72</v>
      </c>
      <c r="D1814" s="24" t="s">
        <v>747</v>
      </c>
      <c r="E1814" s="1" t="s">
        <v>105</v>
      </c>
      <c r="F1814" s="12" t="s">
        <v>758</v>
      </c>
      <c r="G1814" s="13">
        <v>44866</v>
      </c>
      <c r="H1814" s="11" t="s">
        <v>187</v>
      </c>
      <c r="I1814" s="11" t="s">
        <v>278</v>
      </c>
      <c r="J1814" s="11" t="s">
        <v>278</v>
      </c>
      <c r="K1814" s="11" t="s">
        <v>19</v>
      </c>
      <c r="L1814" s="11" t="s">
        <v>19</v>
      </c>
      <c r="M1814" s="11" t="s">
        <v>19</v>
      </c>
      <c r="N1814" s="11" t="s">
        <v>19</v>
      </c>
      <c r="O1814" s="11" t="s">
        <v>354</v>
      </c>
      <c r="P1814" s="11" t="s">
        <v>355</v>
      </c>
      <c r="Q1814" s="11" t="s">
        <v>72</v>
      </c>
      <c r="R1814" s="11" t="s">
        <v>762</v>
      </c>
      <c r="S1814" s="20">
        <v>20</v>
      </c>
      <c r="T1814" s="11" t="s">
        <v>28</v>
      </c>
      <c r="U1814" s="11" t="s">
        <v>306</v>
      </c>
      <c r="V1814" s="11" t="s">
        <v>307</v>
      </c>
      <c r="W1814" s="11" t="s">
        <v>23</v>
      </c>
      <c r="X1814" s="11" t="s">
        <v>24</v>
      </c>
      <c r="Y1814">
        <v>535</v>
      </c>
      <c r="Z1814" t="e">
        <f t="shared" si="60"/>
        <v>#REF!</v>
      </c>
    </row>
    <row r="1815" spans="1:26" x14ac:dyDescent="0.35">
      <c r="A1815" s="24" t="str">
        <f>+IF(B1815&lt;&gt;'Terminal Handling Charge'!$B$3,"",IF(COUNTIF(B:B,B1815)&gt;0,COUNTIF(B$3:B1815,B1815),""))</f>
        <v/>
      </c>
      <c r="B1815" s="24" t="str">
        <f t="shared" si="59"/>
        <v>Terminal Handling Charge - DestinationUnited States</v>
      </c>
      <c r="C1815" s="24" t="s">
        <v>72</v>
      </c>
      <c r="D1815" s="24" t="s">
        <v>747</v>
      </c>
      <c r="E1815" s="1" t="s">
        <v>105</v>
      </c>
      <c r="F1815" s="12" t="s">
        <v>758</v>
      </c>
      <c r="G1815" s="13">
        <v>44866</v>
      </c>
      <c r="H1815" s="11" t="s">
        <v>187</v>
      </c>
      <c r="I1815" s="11" t="s">
        <v>278</v>
      </c>
      <c r="J1815" s="11" t="s">
        <v>278</v>
      </c>
      <c r="K1815" s="11" t="s">
        <v>19</v>
      </c>
      <c r="L1815" s="11" t="s">
        <v>19</v>
      </c>
      <c r="M1815" s="11" t="s">
        <v>19</v>
      </c>
      <c r="N1815" s="11" t="s">
        <v>19</v>
      </c>
      <c r="O1815" s="11" t="s">
        <v>354</v>
      </c>
      <c r="P1815" s="11" t="s">
        <v>355</v>
      </c>
      <c r="Q1815" s="11" t="s">
        <v>72</v>
      </c>
      <c r="R1815" s="11" t="s">
        <v>762</v>
      </c>
      <c r="S1815" s="20">
        <v>20</v>
      </c>
      <c r="T1815" s="11" t="s">
        <v>28</v>
      </c>
      <c r="U1815" s="11" t="s">
        <v>378</v>
      </c>
      <c r="V1815" s="11" t="s">
        <v>379</v>
      </c>
      <c r="W1815" s="11" t="s">
        <v>23</v>
      </c>
      <c r="X1815" s="11" t="s">
        <v>24</v>
      </c>
      <c r="Y1815">
        <v>535</v>
      </c>
      <c r="Z1815" t="e">
        <f t="shared" si="60"/>
        <v>#REF!</v>
      </c>
    </row>
    <row r="1816" spans="1:26" x14ac:dyDescent="0.35">
      <c r="A1816" s="24" t="str">
        <f>+IF(B1816&lt;&gt;'Terminal Handling Charge'!$B$3,"",IF(COUNTIF(B:B,B1816)&gt;0,COUNTIF(B$3:B1816,B1816),""))</f>
        <v/>
      </c>
      <c r="B1816" s="24" t="str">
        <f t="shared" si="59"/>
        <v>Terminal Handling Charge - DestinationUnited States</v>
      </c>
      <c r="C1816" s="24" t="s">
        <v>72</v>
      </c>
      <c r="D1816" s="24" t="s">
        <v>747</v>
      </c>
      <c r="E1816" s="1" t="s">
        <v>105</v>
      </c>
      <c r="F1816" s="12" t="s">
        <v>758</v>
      </c>
      <c r="G1816" s="13">
        <v>44866</v>
      </c>
      <c r="H1816" s="11" t="s">
        <v>187</v>
      </c>
      <c r="I1816" s="11" t="s">
        <v>278</v>
      </c>
      <c r="J1816" s="11" t="s">
        <v>278</v>
      </c>
      <c r="K1816" s="11" t="s">
        <v>19</v>
      </c>
      <c r="L1816" s="11" t="s">
        <v>19</v>
      </c>
      <c r="M1816" s="11" t="s">
        <v>19</v>
      </c>
      <c r="N1816" s="11" t="s">
        <v>19</v>
      </c>
      <c r="O1816" s="11" t="s">
        <v>354</v>
      </c>
      <c r="P1816" s="11" t="s">
        <v>355</v>
      </c>
      <c r="Q1816" s="11" t="s">
        <v>72</v>
      </c>
      <c r="R1816" s="11" t="s">
        <v>762</v>
      </c>
      <c r="S1816" s="20">
        <v>20</v>
      </c>
      <c r="T1816" s="11" t="s">
        <v>28</v>
      </c>
      <c r="U1816" s="11" t="s">
        <v>300</v>
      </c>
      <c r="V1816" s="11" t="s">
        <v>301</v>
      </c>
      <c r="W1816" s="11" t="s">
        <v>23</v>
      </c>
      <c r="X1816" s="11" t="s">
        <v>24</v>
      </c>
      <c r="Y1816">
        <v>535</v>
      </c>
      <c r="Z1816" t="e">
        <f t="shared" si="60"/>
        <v>#REF!</v>
      </c>
    </row>
    <row r="1817" spans="1:26" x14ac:dyDescent="0.35">
      <c r="A1817" s="24" t="str">
        <f>+IF(B1817&lt;&gt;'Terminal Handling Charge'!$B$3,"",IF(COUNTIF(B:B,B1817)&gt;0,COUNTIF(B$3:B1817,B1817),""))</f>
        <v/>
      </c>
      <c r="B1817" s="24" t="str">
        <f t="shared" si="59"/>
        <v>Terminal Handling Charge - DestinationUnited States</v>
      </c>
      <c r="C1817" s="24" t="s">
        <v>72</v>
      </c>
      <c r="D1817" s="24" t="s">
        <v>747</v>
      </c>
      <c r="E1817" s="1" t="s">
        <v>105</v>
      </c>
      <c r="F1817" s="12" t="s">
        <v>758</v>
      </c>
      <c r="G1817" s="13">
        <v>44866</v>
      </c>
      <c r="H1817" s="11" t="s">
        <v>187</v>
      </c>
      <c r="I1817" s="11" t="s">
        <v>278</v>
      </c>
      <c r="J1817" s="11" t="s">
        <v>278</v>
      </c>
      <c r="K1817" s="11" t="s">
        <v>19</v>
      </c>
      <c r="L1817" s="11" t="s">
        <v>19</v>
      </c>
      <c r="M1817" s="11" t="s">
        <v>19</v>
      </c>
      <c r="N1817" s="11" t="s">
        <v>19</v>
      </c>
      <c r="O1817" s="11" t="s">
        <v>354</v>
      </c>
      <c r="P1817" s="11" t="s">
        <v>355</v>
      </c>
      <c r="Q1817" s="11" t="s">
        <v>72</v>
      </c>
      <c r="R1817" s="11" t="s">
        <v>38</v>
      </c>
      <c r="S1817" s="20">
        <v>40</v>
      </c>
      <c r="T1817" s="11" t="s">
        <v>28</v>
      </c>
      <c r="U1817" s="11" t="s">
        <v>22</v>
      </c>
      <c r="V1817" s="11" t="s">
        <v>22</v>
      </c>
      <c r="W1817" s="11" t="s">
        <v>23</v>
      </c>
      <c r="X1817" s="11" t="s">
        <v>24</v>
      </c>
      <c r="Y1817">
        <v>705</v>
      </c>
      <c r="Z1817" t="e">
        <f t="shared" si="60"/>
        <v>#REF!</v>
      </c>
    </row>
    <row r="1818" spans="1:26" x14ac:dyDescent="0.35">
      <c r="A1818" s="24" t="str">
        <f>+IF(B1818&lt;&gt;'Terminal Handling Charge'!$B$3,"",IF(COUNTIF(B:B,B1818)&gt;0,COUNTIF(B$3:B1818,B1818),""))</f>
        <v/>
      </c>
      <c r="B1818" s="24" t="str">
        <f t="shared" si="59"/>
        <v>Terminal Handling Charge - DestinationUnited States</v>
      </c>
      <c r="C1818" s="24" t="s">
        <v>72</v>
      </c>
      <c r="D1818" s="24" t="s">
        <v>747</v>
      </c>
      <c r="E1818" s="1" t="s">
        <v>105</v>
      </c>
      <c r="F1818" s="12" t="s">
        <v>758</v>
      </c>
      <c r="G1818" s="13">
        <v>44866</v>
      </c>
      <c r="H1818" s="11" t="s">
        <v>187</v>
      </c>
      <c r="I1818" s="11" t="s">
        <v>278</v>
      </c>
      <c r="J1818" s="11" t="s">
        <v>278</v>
      </c>
      <c r="K1818" s="11" t="s">
        <v>19</v>
      </c>
      <c r="L1818" s="11" t="s">
        <v>19</v>
      </c>
      <c r="M1818" s="11" t="s">
        <v>19</v>
      </c>
      <c r="N1818" s="11" t="s">
        <v>19</v>
      </c>
      <c r="O1818" s="11" t="s">
        <v>455</v>
      </c>
      <c r="P1818" s="11" t="s">
        <v>456</v>
      </c>
      <c r="Q1818" s="11" t="s">
        <v>72</v>
      </c>
      <c r="R1818" s="11" t="s">
        <v>20</v>
      </c>
      <c r="S1818" s="20">
        <v>40</v>
      </c>
      <c r="T1818" s="11" t="s">
        <v>21</v>
      </c>
      <c r="U1818" s="11" t="s">
        <v>22</v>
      </c>
      <c r="V1818" s="11" t="s">
        <v>22</v>
      </c>
      <c r="W1818" s="11" t="s">
        <v>23</v>
      </c>
      <c r="X1818" s="11" t="s">
        <v>24</v>
      </c>
      <c r="Y1818">
        <v>675</v>
      </c>
      <c r="Z1818" t="e">
        <f t="shared" si="60"/>
        <v>#REF!</v>
      </c>
    </row>
    <row r="1819" spans="1:26" x14ac:dyDescent="0.35">
      <c r="A1819" s="24" t="str">
        <f>+IF(B1819&lt;&gt;'Terminal Handling Charge'!$B$3,"",IF(COUNTIF(B:B,B1819)&gt;0,COUNTIF(B$3:B1819,B1819),""))</f>
        <v/>
      </c>
      <c r="B1819" s="24" t="str">
        <f t="shared" si="59"/>
        <v>Terminal Handling Charge - DestinationUnited States</v>
      </c>
      <c r="C1819" s="24" t="s">
        <v>72</v>
      </c>
      <c r="D1819" s="24" t="s">
        <v>747</v>
      </c>
      <c r="E1819" s="1" t="s">
        <v>105</v>
      </c>
      <c r="F1819" s="12" t="s">
        <v>758</v>
      </c>
      <c r="G1819" s="13">
        <v>44866</v>
      </c>
      <c r="H1819" s="11" t="s">
        <v>187</v>
      </c>
      <c r="I1819" s="11" t="s">
        <v>278</v>
      </c>
      <c r="J1819" s="11" t="s">
        <v>278</v>
      </c>
      <c r="K1819" s="11" t="s">
        <v>19</v>
      </c>
      <c r="L1819" s="11" t="s">
        <v>19</v>
      </c>
      <c r="M1819" s="11" t="s">
        <v>19</v>
      </c>
      <c r="N1819" s="11" t="s">
        <v>19</v>
      </c>
      <c r="O1819" s="11" t="s">
        <v>455</v>
      </c>
      <c r="P1819" s="11" t="s">
        <v>456</v>
      </c>
      <c r="Q1819" s="11" t="s">
        <v>72</v>
      </c>
      <c r="R1819" s="11" t="s">
        <v>65</v>
      </c>
      <c r="S1819" s="20">
        <v>45</v>
      </c>
      <c r="T1819" s="11" t="s">
        <v>21</v>
      </c>
      <c r="U1819" s="11" t="s">
        <v>22</v>
      </c>
      <c r="V1819" s="11" t="s">
        <v>22</v>
      </c>
      <c r="W1819" s="11" t="s">
        <v>23</v>
      </c>
      <c r="X1819" s="11" t="s">
        <v>24</v>
      </c>
      <c r="Y1819">
        <v>675</v>
      </c>
      <c r="Z1819" t="e">
        <f t="shared" si="60"/>
        <v>#REF!</v>
      </c>
    </row>
    <row r="1820" spans="1:26" x14ac:dyDescent="0.35">
      <c r="A1820" s="24" t="str">
        <f>+IF(B1820&lt;&gt;'Terminal Handling Charge'!$B$3,"",IF(COUNTIF(B:B,B1820)&gt;0,COUNTIF(B$3:B1820,B1820),""))</f>
        <v/>
      </c>
      <c r="B1820" s="24" t="str">
        <f t="shared" si="59"/>
        <v>Terminal Handling Charge - DestinationUnited States</v>
      </c>
      <c r="C1820" s="24" t="s">
        <v>72</v>
      </c>
      <c r="D1820" s="24" t="s">
        <v>747</v>
      </c>
      <c r="E1820" s="1" t="s">
        <v>105</v>
      </c>
      <c r="F1820" s="12" t="s">
        <v>758</v>
      </c>
      <c r="G1820" s="13">
        <v>44866</v>
      </c>
      <c r="H1820" s="11" t="s">
        <v>187</v>
      </c>
      <c r="I1820" s="11" t="s">
        <v>278</v>
      </c>
      <c r="J1820" s="11" t="s">
        <v>278</v>
      </c>
      <c r="K1820" s="11" t="s">
        <v>19</v>
      </c>
      <c r="L1820" s="11" t="s">
        <v>19</v>
      </c>
      <c r="M1820" s="11" t="s">
        <v>19</v>
      </c>
      <c r="N1820" s="11" t="s">
        <v>19</v>
      </c>
      <c r="O1820" s="11" t="s">
        <v>455</v>
      </c>
      <c r="P1820" s="11" t="s">
        <v>456</v>
      </c>
      <c r="Q1820" s="11" t="s">
        <v>72</v>
      </c>
      <c r="R1820" s="11" t="s">
        <v>762</v>
      </c>
      <c r="S1820" s="20">
        <v>20</v>
      </c>
      <c r="T1820" s="11" t="s">
        <v>28</v>
      </c>
      <c r="U1820" s="11" t="s">
        <v>279</v>
      </c>
      <c r="V1820" s="11" t="s">
        <v>280</v>
      </c>
      <c r="W1820" s="11" t="s">
        <v>23</v>
      </c>
      <c r="X1820" s="11" t="s">
        <v>24</v>
      </c>
      <c r="Y1820">
        <v>535</v>
      </c>
      <c r="Z1820" t="e">
        <f t="shared" si="60"/>
        <v>#REF!</v>
      </c>
    </row>
    <row r="1821" spans="1:26" x14ac:dyDescent="0.35">
      <c r="A1821" s="24" t="str">
        <f>+IF(B1821&lt;&gt;'Terminal Handling Charge'!$B$3,"",IF(COUNTIF(B:B,B1821)&gt;0,COUNTIF(B$3:B1821,B1821),""))</f>
        <v/>
      </c>
      <c r="B1821" s="24" t="str">
        <f t="shared" si="59"/>
        <v>Terminal Handling Charge - DestinationUnited States</v>
      </c>
      <c r="C1821" s="24" t="s">
        <v>72</v>
      </c>
      <c r="D1821" s="24" t="s">
        <v>747</v>
      </c>
      <c r="E1821" s="1" t="s">
        <v>105</v>
      </c>
      <c r="F1821" s="12" t="s">
        <v>758</v>
      </c>
      <c r="G1821" s="13">
        <v>44866</v>
      </c>
      <c r="H1821" s="11" t="s">
        <v>187</v>
      </c>
      <c r="I1821" s="11" t="s">
        <v>278</v>
      </c>
      <c r="J1821" s="11" t="s">
        <v>278</v>
      </c>
      <c r="K1821" s="11" t="s">
        <v>19</v>
      </c>
      <c r="L1821" s="11" t="s">
        <v>19</v>
      </c>
      <c r="M1821" s="11" t="s">
        <v>19</v>
      </c>
      <c r="N1821" s="11" t="s">
        <v>19</v>
      </c>
      <c r="O1821" s="11" t="s">
        <v>455</v>
      </c>
      <c r="P1821" s="11" t="s">
        <v>456</v>
      </c>
      <c r="Q1821" s="11" t="s">
        <v>72</v>
      </c>
      <c r="R1821" s="11" t="s">
        <v>762</v>
      </c>
      <c r="S1821" s="20">
        <v>20</v>
      </c>
      <c r="T1821" s="11" t="s">
        <v>28</v>
      </c>
      <c r="U1821" s="11" t="s">
        <v>429</v>
      </c>
      <c r="V1821" s="11" t="s">
        <v>430</v>
      </c>
      <c r="W1821" s="11" t="s">
        <v>23</v>
      </c>
      <c r="X1821" s="11" t="s">
        <v>24</v>
      </c>
      <c r="Y1821">
        <v>535</v>
      </c>
      <c r="Z1821" t="e">
        <f t="shared" si="60"/>
        <v>#REF!</v>
      </c>
    </row>
    <row r="1822" spans="1:26" x14ac:dyDescent="0.35">
      <c r="A1822" s="24" t="str">
        <f>+IF(B1822&lt;&gt;'Terminal Handling Charge'!$B$3,"",IF(COUNTIF(B:B,B1822)&gt;0,COUNTIF(B$3:B1822,B1822),""))</f>
        <v/>
      </c>
      <c r="B1822" s="24" t="str">
        <f t="shared" si="59"/>
        <v>Terminal Handling Charge - DestinationUnited States</v>
      </c>
      <c r="C1822" s="24" t="s">
        <v>72</v>
      </c>
      <c r="D1822" s="24" t="s">
        <v>747</v>
      </c>
      <c r="E1822" s="1" t="s">
        <v>105</v>
      </c>
      <c r="F1822" s="12" t="s">
        <v>758</v>
      </c>
      <c r="G1822" s="13">
        <v>44866</v>
      </c>
      <c r="H1822" s="11" t="s">
        <v>187</v>
      </c>
      <c r="I1822" s="11" t="s">
        <v>278</v>
      </c>
      <c r="J1822" s="11" t="s">
        <v>278</v>
      </c>
      <c r="K1822" s="11" t="s">
        <v>19</v>
      </c>
      <c r="L1822" s="11" t="s">
        <v>19</v>
      </c>
      <c r="M1822" s="11" t="s">
        <v>19</v>
      </c>
      <c r="N1822" s="11" t="s">
        <v>19</v>
      </c>
      <c r="O1822" s="11" t="s">
        <v>455</v>
      </c>
      <c r="P1822" s="11" t="s">
        <v>456</v>
      </c>
      <c r="Q1822" s="11" t="s">
        <v>72</v>
      </c>
      <c r="R1822" s="11" t="s">
        <v>762</v>
      </c>
      <c r="S1822" s="20">
        <v>20</v>
      </c>
      <c r="T1822" s="11" t="s">
        <v>28</v>
      </c>
      <c r="U1822" s="11" t="s">
        <v>300</v>
      </c>
      <c r="V1822" s="11" t="s">
        <v>301</v>
      </c>
      <c r="W1822" s="11" t="s">
        <v>23</v>
      </c>
      <c r="X1822" s="11" t="s">
        <v>24</v>
      </c>
      <c r="Y1822">
        <v>535</v>
      </c>
      <c r="Z1822" t="e">
        <f t="shared" si="60"/>
        <v>#REF!</v>
      </c>
    </row>
    <row r="1823" spans="1:26" x14ac:dyDescent="0.35">
      <c r="A1823" s="24" t="str">
        <f>+IF(B1823&lt;&gt;'Terminal Handling Charge'!$B$3,"",IF(COUNTIF(B:B,B1823)&gt;0,COUNTIF(B$3:B1823,B1823),""))</f>
        <v/>
      </c>
      <c r="B1823" s="24" t="str">
        <f t="shared" si="59"/>
        <v>Terminal Handling Charge - DestinationUnited States</v>
      </c>
      <c r="C1823" s="24" t="s">
        <v>72</v>
      </c>
      <c r="D1823" s="24" t="s">
        <v>747</v>
      </c>
      <c r="E1823" s="1" t="s">
        <v>105</v>
      </c>
      <c r="F1823" s="12" t="s">
        <v>758</v>
      </c>
      <c r="G1823" s="13">
        <v>44866</v>
      </c>
      <c r="H1823" s="11" t="s">
        <v>187</v>
      </c>
      <c r="I1823" s="11" t="s">
        <v>278</v>
      </c>
      <c r="J1823" s="11" t="s">
        <v>278</v>
      </c>
      <c r="K1823" s="11" t="s">
        <v>19</v>
      </c>
      <c r="L1823" s="11" t="s">
        <v>19</v>
      </c>
      <c r="M1823" s="11" t="s">
        <v>19</v>
      </c>
      <c r="N1823" s="11" t="s">
        <v>19</v>
      </c>
      <c r="O1823" s="11" t="s">
        <v>455</v>
      </c>
      <c r="P1823" s="11" t="s">
        <v>456</v>
      </c>
      <c r="Q1823" s="11" t="s">
        <v>72</v>
      </c>
      <c r="R1823" s="11" t="s">
        <v>762</v>
      </c>
      <c r="S1823" s="20">
        <v>20</v>
      </c>
      <c r="T1823" s="11" t="s">
        <v>28</v>
      </c>
      <c r="U1823" s="11" t="s">
        <v>332</v>
      </c>
      <c r="V1823" s="11" t="s">
        <v>333</v>
      </c>
      <c r="W1823" s="11" t="s">
        <v>23</v>
      </c>
      <c r="X1823" s="11" t="s">
        <v>24</v>
      </c>
      <c r="Y1823">
        <v>535</v>
      </c>
      <c r="Z1823" t="e">
        <f t="shared" si="60"/>
        <v>#REF!</v>
      </c>
    </row>
    <row r="1824" spans="1:26" x14ac:dyDescent="0.35">
      <c r="A1824" s="24" t="str">
        <f>+IF(B1824&lt;&gt;'Terminal Handling Charge'!$B$3,"",IF(COUNTIF(B:B,B1824)&gt;0,COUNTIF(B$3:B1824,B1824),""))</f>
        <v/>
      </c>
      <c r="B1824" s="24" t="str">
        <f t="shared" si="59"/>
        <v>Terminal Handling Charge - DestinationUnited States</v>
      </c>
      <c r="C1824" s="24" t="s">
        <v>72</v>
      </c>
      <c r="D1824" s="24" t="s">
        <v>747</v>
      </c>
      <c r="E1824" s="1" t="s">
        <v>105</v>
      </c>
      <c r="F1824" s="12" t="s">
        <v>758</v>
      </c>
      <c r="G1824" s="13">
        <v>44866</v>
      </c>
      <c r="H1824" s="11" t="s">
        <v>187</v>
      </c>
      <c r="I1824" s="11" t="s">
        <v>278</v>
      </c>
      <c r="J1824" s="11" t="s">
        <v>278</v>
      </c>
      <c r="K1824" s="11" t="s">
        <v>19</v>
      </c>
      <c r="L1824" s="11" t="s">
        <v>19</v>
      </c>
      <c r="M1824" s="11" t="s">
        <v>19</v>
      </c>
      <c r="N1824" s="11" t="s">
        <v>19</v>
      </c>
      <c r="O1824" s="11" t="s">
        <v>455</v>
      </c>
      <c r="P1824" s="11" t="s">
        <v>456</v>
      </c>
      <c r="Q1824" s="11" t="s">
        <v>72</v>
      </c>
      <c r="R1824" s="11" t="s">
        <v>762</v>
      </c>
      <c r="S1824" s="20">
        <v>20</v>
      </c>
      <c r="T1824" s="11" t="s">
        <v>28</v>
      </c>
      <c r="U1824" s="11" t="s">
        <v>394</v>
      </c>
      <c r="V1824" s="11" t="s">
        <v>395</v>
      </c>
      <c r="W1824" s="11" t="s">
        <v>23</v>
      </c>
      <c r="X1824" s="11" t="s">
        <v>24</v>
      </c>
      <c r="Y1824">
        <v>535</v>
      </c>
      <c r="Z1824" t="e">
        <f t="shared" si="60"/>
        <v>#REF!</v>
      </c>
    </row>
    <row r="1825" spans="1:26" x14ac:dyDescent="0.35">
      <c r="A1825" s="24" t="str">
        <f>+IF(B1825&lt;&gt;'Terminal Handling Charge'!$B$3,"",IF(COUNTIF(B:B,B1825)&gt;0,COUNTIF(B$3:B1825,B1825),""))</f>
        <v/>
      </c>
      <c r="B1825" s="24" t="str">
        <f t="shared" si="59"/>
        <v>Terminal Handling Charge - DestinationUnited States</v>
      </c>
      <c r="C1825" s="24" t="s">
        <v>72</v>
      </c>
      <c r="D1825" s="24" t="s">
        <v>747</v>
      </c>
      <c r="E1825" s="1" t="s">
        <v>105</v>
      </c>
      <c r="F1825" s="12" t="s">
        <v>758</v>
      </c>
      <c r="G1825" s="13">
        <v>44866</v>
      </c>
      <c r="H1825" s="11" t="s">
        <v>187</v>
      </c>
      <c r="I1825" s="11" t="s">
        <v>278</v>
      </c>
      <c r="J1825" s="11" t="s">
        <v>278</v>
      </c>
      <c r="K1825" s="11" t="s">
        <v>19</v>
      </c>
      <c r="L1825" s="11" t="s">
        <v>19</v>
      </c>
      <c r="M1825" s="11" t="s">
        <v>19</v>
      </c>
      <c r="N1825" s="11" t="s">
        <v>19</v>
      </c>
      <c r="O1825" s="11" t="s">
        <v>455</v>
      </c>
      <c r="P1825" s="11" t="s">
        <v>456</v>
      </c>
      <c r="Q1825" s="11" t="s">
        <v>72</v>
      </c>
      <c r="R1825" s="11" t="s">
        <v>762</v>
      </c>
      <c r="S1825" s="20">
        <v>20</v>
      </c>
      <c r="T1825" s="11" t="s">
        <v>28</v>
      </c>
      <c r="U1825" s="11" t="s">
        <v>366</v>
      </c>
      <c r="V1825" s="11" t="s">
        <v>367</v>
      </c>
      <c r="W1825" s="11" t="s">
        <v>23</v>
      </c>
      <c r="X1825" s="11" t="s">
        <v>24</v>
      </c>
      <c r="Y1825">
        <v>535</v>
      </c>
      <c r="Z1825" t="e">
        <f t="shared" si="60"/>
        <v>#REF!</v>
      </c>
    </row>
    <row r="1826" spans="1:26" x14ac:dyDescent="0.35">
      <c r="A1826" s="24" t="str">
        <f>+IF(B1826&lt;&gt;'Terminal Handling Charge'!$B$3,"",IF(COUNTIF(B:B,B1826)&gt;0,COUNTIF(B$3:B1826,B1826),""))</f>
        <v/>
      </c>
      <c r="B1826" s="24" t="str">
        <f t="shared" si="59"/>
        <v>Terminal Handling Charge - DestinationUnited States</v>
      </c>
      <c r="C1826" s="24" t="s">
        <v>72</v>
      </c>
      <c r="D1826" s="24" t="s">
        <v>747</v>
      </c>
      <c r="E1826" s="1" t="s">
        <v>105</v>
      </c>
      <c r="F1826" s="12" t="s">
        <v>758</v>
      </c>
      <c r="G1826" s="13">
        <v>44866</v>
      </c>
      <c r="H1826" s="11" t="s">
        <v>187</v>
      </c>
      <c r="I1826" s="11" t="s">
        <v>278</v>
      </c>
      <c r="J1826" s="11" t="s">
        <v>278</v>
      </c>
      <c r="K1826" s="11" t="s">
        <v>19</v>
      </c>
      <c r="L1826" s="11" t="s">
        <v>19</v>
      </c>
      <c r="M1826" s="11" t="s">
        <v>19</v>
      </c>
      <c r="N1826" s="11" t="s">
        <v>19</v>
      </c>
      <c r="O1826" s="11" t="s">
        <v>455</v>
      </c>
      <c r="P1826" s="11" t="s">
        <v>456</v>
      </c>
      <c r="Q1826" s="11" t="s">
        <v>72</v>
      </c>
      <c r="R1826" s="11" t="s">
        <v>762</v>
      </c>
      <c r="S1826" s="20">
        <v>20</v>
      </c>
      <c r="T1826" s="11" t="s">
        <v>28</v>
      </c>
      <c r="U1826" s="11" t="s">
        <v>306</v>
      </c>
      <c r="V1826" s="11" t="s">
        <v>307</v>
      </c>
      <c r="W1826" s="11" t="s">
        <v>23</v>
      </c>
      <c r="X1826" s="11" t="s">
        <v>24</v>
      </c>
      <c r="Y1826">
        <v>535</v>
      </c>
      <c r="Z1826" t="e">
        <f t="shared" si="60"/>
        <v>#REF!</v>
      </c>
    </row>
    <row r="1827" spans="1:26" x14ac:dyDescent="0.35">
      <c r="A1827" s="24" t="str">
        <f>+IF(B1827&lt;&gt;'Terminal Handling Charge'!$B$3,"",IF(COUNTIF(B:B,B1827)&gt;0,COUNTIF(B$3:B1827,B1827),""))</f>
        <v/>
      </c>
      <c r="B1827" s="24" t="str">
        <f t="shared" si="59"/>
        <v>Terminal Handling Charge - DestinationUnited States</v>
      </c>
      <c r="C1827" s="24" t="s">
        <v>72</v>
      </c>
      <c r="D1827" s="24" t="s">
        <v>747</v>
      </c>
      <c r="E1827" s="1" t="s">
        <v>105</v>
      </c>
      <c r="F1827" s="12" t="s">
        <v>758</v>
      </c>
      <c r="G1827" s="13">
        <v>44866</v>
      </c>
      <c r="H1827" s="11" t="s">
        <v>187</v>
      </c>
      <c r="I1827" s="11" t="s">
        <v>278</v>
      </c>
      <c r="J1827" s="11" t="s">
        <v>278</v>
      </c>
      <c r="K1827" s="11" t="s">
        <v>19</v>
      </c>
      <c r="L1827" s="11" t="s">
        <v>19</v>
      </c>
      <c r="M1827" s="11" t="s">
        <v>19</v>
      </c>
      <c r="N1827" s="11" t="s">
        <v>19</v>
      </c>
      <c r="O1827" s="11" t="s">
        <v>455</v>
      </c>
      <c r="P1827" s="11" t="s">
        <v>456</v>
      </c>
      <c r="Q1827" s="11" t="s">
        <v>72</v>
      </c>
      <c r="R1827" s="11" t="s">
        <v>762</v>
      </c>
      <c r="S1827" s="20">
        <v>20</v>
      </c>
      <c r="T1827" s="11" t="s">
        <v>28</v>
      </c>
      <c r="U1827" s="11" t="s">
        <v>328</v>
      </c>
      <c r="V1827" s="11" t="s">
        <v>329</v>
      </c>
      <c r="W1827" s="11" t="s">
        <v>23</v>
      </c>
      <c r="X1827" s="11" t="s">
        <v>24</v>
      </c>
      <c r="Y1827">
        <v>535</v>
      </c>
      <c r="Z1827" t="e">
        <f t="shared" si="60"/>
        <v>#REF!</v>
      </c>
    </row>
    <row r="1828" spans="1:26" x14ac:dyDescent="0.35">
      <c r="A1828" s="24" t="str">
        <f>+IF(B1828&lt;&gt;'Terminal Handling Charge'!$B$3,"",IF(COUNTIF(B:B,B1828)&gt;0,COUNTIF(B$3:B1828,B1828),""))</f>
        <v/>
      </c>
      <c r="B1828" s="24" t="str">
        <f t="shared" si="59"/>
        <v>Terminal Handling Charge - DestinationUnited States</v>
      </c>
      <c r="C1828" s="24" t="s">
        <v>72</v>
      </c>
      <c r="D1828" s="24" t="s">
        <v>747</v>
      </c>
      <c r="E1828" s="1" t="s">
        <v>105</v>
      </c>
      <c r="F1828" s="12" t="s">
        <v>758</v>
      </c>
      <c r="G1828" s="13">
        <v>44866</v>
      </c>
      <c r="H1828" s="11" t="s">
        <v>187</v>
      </c>
      <c r="I1828" s="11" t="s">
        <v>278</v>
      </c>
      <c r="J1828" s="11" t="s">
        <v>278</v>
      </c>
      <c r="K1828" s="11" t="s">
        <v>19</v>
      </c>
      <c r="L1828" s="11" t="s">
        <v>19</v>
      </c>
      <c r="M1828" s="11" t="s">
        <v>19</v>
      </c>
      <c r="N1828" s="11" t="s">
        <v>19</v>
      </c>
      <c r="O1828" s="11" t="s">
        <v>455</v>
      </c>
      <c r="P1828" s="11" t="s">
        <v>456</v>
      </c>
      <c r="Q1828" s="11" t="s">
        <v>72</v>
      </c>
      <c r="R1828" s="11" t="s">
        <v>762</v>
      </c>
      <c r="S1828" s="20">
        <v>20</v>
      </c>
      <c r="T1828" s="11" t="s">
        <v>28</v>
      </c>
      <c r="U1828" s="11" t="s">
        <v>378</v>
      </c>
      <c r="V1828" s="11" t="s">
        <v>379</v>
      </c>
      <c r="W1828" s="11" t="s">
        <v>23</v>
      </c>
      <c r="X1828" s="11" t="s">
        <v>24</v>
      </c>
      <c r="Y1828">
        <v>535</v>
      </c>
      <c r="Z1828" t="e">
        <f t="shared" si="60"/>
        <v>#REF!</v>
      </c>
    </row>
    <row r="1829" spans="1:26" x14ac:dyDescent="0.35">
      <c r="A1829" s="24" t="str">
        <f>+IF(B1829&lt;&gt;'Terminal Handling Charge'!$B$3,"",IF(COUNTIF(B:B,B1829)&gt;0,COUNTIF(B$3:B1829,B1829),""))</f>
        <v/>
      </c>
      <c r="B1829" s="24" t="str">
        <f t="shared" si="59"/>
        <v>Terminal Handling Charge - DestinationUnited States</v>
      </c>
      <c r="C1829" s="24" t="s">
        <v>72</v>
      </c>
      <c r="D1829" s="24" t="s">
        <v>747</v>
      </c>
      <c r="E1829" s="1" t="s">
        <v>105</v>
      </c>
      <c r="F1829" s="12" t="s">
        <v>758</v>
      </c>
      <c r="G1829" s="13">
        <v>44866</v>
      </c>
      <c r="H1829" s="11" t="s">
        <v>187</v>
      </c>
      <c r="I1829" s="11" t="s">
        <v>278</v>
      </c>
      <c r="J1829" s="11" t="s">
        <v>278</v>
      </c>
      <c r="K1829" s="11" t="s">
        <v>19</v>
      </c>
      <c r="L1829" s="11" t="s">
        <v>19</v>
      </c>
      <c r="M1829" s="11" t="s">
        <v>19</v>
      </c>
      <c r="N1829" s="11" t="s">
        <v>19</v>
      </c>
      <c r="O1829" s="11" t="s">
        <v>455</v>
      </c>
      <c r="P1829" s="11" t="s">
        <v>456</v>
      </c>
      <c r="Q1829" s="11" t="s">
        <v>72</v>
      </c>
      <c r="R1829" s="11" t="s">
        <v>762</v>
      </c>
      <c r="S1829" s="20">
        <v>20</v>
      </c>
      <c r="T1829" s="11" t="s">
        <v>28</v>
      </c>
      <c r="U1829" s="11" t="s">
        <v>308</v>
      </c>
      <c r="V1829" s="11" t="s">
        <v>309</v>
      </c>
      <c r="W1829" s="11" t="s">
        <v>23</v>
      </c>
      <c r="X1829" s="11" t="s">
        <v>24</v>
      </c>
      <c r="Y1829">
        <v>535</v>
      </c>
      <c r="Z1829" t="e">
        <f t="shared" si="60"/>
        <v>#REF!</v>
      </c>
    </row>
    <row r="1830" spans="1:26" x14ac:dyDescent="0.35">
      <c r="A1830" s="24" t="str">
        <f>+IF(B1830&lt;&gt;'Terminal Handling Charge'!$B$3,"",IF(COUNTIF(B:B,B1830)&gt;0,COUNTIF(B$3:B1830,B1830),""))</f>
        <v/>
      </c>
      <c r="B1830" s="24" t="str">
        <f t="shared" si="59"/>
        <v>Terminal Handling Charge - DestinationUnited States</v>
      </c>
      <c r="C1830" s="24" t="s">
        <v>72</v>
      </c>
      <c r="D1830" s="24" t="s">
        <v>747</v>
      </c>
      <c r="E1830" s="1" t="s">
        <v>105</v>
      </c>
      <c r="F1830" s="12" t="s">
        <v>758</v>
      </c>
      <c r="G1830" s="13">
        <v>44866</v>
      </c>
      <c r="H1830" s="11" t="s">
        <v>187</v>
      </c>
      <c r="I1830" s="11" t="s">
        <v>278</v>
      </c>
      <c r="J1830" s="11" t="s">
        <v>278</v>
      </c>
      <c r="K1830" s="11" t="s">
        <v>19</v>
      </c>
      <c r="L1830" s="11" t="s">
        <v>19</v>
      </c>
      <c r="M1830" s="11" t="s">
        <v>19</v>
      </c>
      <c r="N1830" s="11" t="s">
        <v>19</v>
      </c>
      <c r="O1830" s="11" t="s">
        <v>455</v>
      </c>
      <c r="P1830" s="11" t="s">
        <v>456</v>
      </c>
      <c r="Q1830" s="11" t="s">
        <v>72</v>
      </c>
      <c r="R1830" s="11" t="s">
        <v>38</v>
      </c>
      <c r="S1830" s="20">
        <v>40</v>
      </c>
      <c r="T1830" s="11" t="s">
        <v>28</v>
      </c>
      <c r="U1830" s="11" t="s">
        <v>22</v>
      </c>
      <c r="V1830" s="11" t="s">
        <v>22</v>
      </c>
      <c r="W1830" s="11" t="s">
        <v>23</v>
      </c>
      <c r="X1830" s="11" t="s">
        <v>24</v>
      </c>
      <c r="Y1830">
        <v>705</v>
      </c>
      <c r="Z1830" t="e">
        <f t="shared" si="60"/>
        <v>#REF!</v>
      </c>
    </row>
    <row r="1831" spans="1:26" x14ac:dyDescent="0.35">
      <c r="A1831" s="24" t="str">
        <f>+IF(B1831&lt;&gt;'Terminal Handling Charge'!$B$3,"",IF(COUNTIF(B:B,B1831)&gt;0,COUNTIF(B$3:B1831,B1831),""))</f>
        <v/>
      </c>
      <c r="B1831" s="24" t="str">
        <f t="shared" si="59"/>
        <v>Terminal Handling Charge - DestinationUnited States</v>
      </c>
      <c r="C1831" s="24" t="s">
        <v>72</v>
      </c>
      <c r="D1831" s="24" t="s">
        <v>747</v>
      </c>
      <c r="E1831" s="1" t="s">
        <v>105</v>
      </c>
      <c r="F1831" s="12" t="s">
        <v>758</v>
      </c>
      <c r="G1831" s="13">
        <v>44866</v>
      </c>
      <c r="H1831" s="11" t="s">
        <v>187</v>
      </c>
      <c r="I1831" s="11" t="s">
        <v>278</v>
      </c>
      <c r="J1831" s="11" t="s">
        <v>278</v>
      </c>
      <c r="K1831" s="11" t="s">
        <v>19</v>
      </c>
      <c r="L1831" s="11" t="s">
        <v>19</v>
      </c>
      <c r="M1831" s="11" t="s">
        <v>19</v>
      </c>
      <c r="N1831" s="11" t="s">
        <v>19</v>
      </c>
      <c r="O1831" s="11" t="s">
        <v>326</v>
      </c>
      <c r="P1831" s="11" t="s">
        <v>327</v>
      </c>
      <c r="Q1831" s="11" t="s">
        <v>72</v>
      </c>
      <c r="R1831" s="11" t="s">
        <v>20</v>
      </c>
      <c r="S1831" s="20">
        <v>40</v>
      </c>
      <c r="T1831" s="11" t="s">
        <v>21</v>
      </c>
      <c r="U1831" s="11" t="s">
        <v>22</v>
      </c>
      <c r="V1831" s="11" t="s">
        <v>22</v>
      </c>
      <c r="W1831" s="11" t="s">
        <v>23</v>
      </c>
      <c r="X1831" s="11" t="s">
        <v>24</v>
      </c>
      <c r="Y1831">
        <v>675</v>
      </c>
      <c r="Z1831" t="e">
        <f t="shared" si="60"/>
        <v>#REF!</v>
      </c>
    </row>
    <row r="1832" spans="1:26" x14ac:dyDescent="0.35">
      <c r="A1832" s="24" t="str">
        <f>+IF(B1832&lt;&gt;'Terminal Handling Charge'!$B$3,"",IF(COUNTIF(B:B,B1832)&gt;0,COUNTIF(B$3:B1832,B1832),""))</f>
        <v/>
      </c>
      <c r="B1832" s="24" t="str">
        <f t="shared" si="59"/>
        <v>Terminal Handling Charge - DestinationUnited States</v>
      </c>
      <c r="C1832" s="24" t="s">
        <v>72</v>
      </c>
      <c r="D1832" s="24" t="s">
        <v>747</v>
      </c>
      <c r="E1832" s="1" t="s">
        <v>105</v>
      </c>
      <c r="F1832" s="12" t="s">
        <v>758</v>
      </c>
      <c r="G1832" s="13">
        <v>44866</v>
      </c>
      <c r="H1832" s="11" t="s">
        <v>187</v>
      </c>
      <c r="I1832" s="11" t="s">
        <v>278</v>
      </c>
      <c r="J1832" s="11" t="s">
        <v>278</v>
      </c>
      <c r="K1832" s="11" t="s">
        <v>19</v>
      </c>
      <c r="L1832" s="11" t="s">
        <v>19</v>
      </c>
      <c r="M1832" s="11" t="s">
        <v>19</v>
      </c>
      <c r="N1832" s="11" t="s">
        <v>19</v>
      </c>
      <c r="O1832" s="11" t="s">
        <v>326</v>
      </c>
      <c r="P1832" s="11" t="s">
        <v>327</v>
      </c>
      <c r="Q1832" s="11" t="s">
        <v>72</v>
      </c>
      <c r="R1832" s="11" t="s">
        <v>65</v>
      </c>
      <c r="S1832" s="20">
        <v>45</v>
      </c>
      <c r="T1832" s="11" t="s">
        <v>21</v>
      </c>
      <c r="U1832" s="11" t="s">
        <v>22</v>
      </c>
      <c r="V1832" s="11" t="s">
        <v>22</v>
      </c>
      <c r="W1832" s="11" t="s">
        <v>23</v>
      </c>
      <c r="X1832" s="11" t="s">
        <v>24</v>
      </c>
      <c r="Y1832">
        <v>675</v>
      </c>
      <c r="Z1832" t="e">
        <f t="shared" si="60"/>
        <v>#REF!</v>
      </c>
    </row>
    <row r="1833" spans="1:26" x14ac:dyDescent="0.35">
      <c r="A1833" s="24" t="str">
        <f>+IF(B1833&lt;&gt;'Terminal Handling Charge'!$B$3,"",IF(COUNTIF(B:B,B1833)&gt;0,COUNTIF(B$3:B1833,B1833),""))</f>
        <v/>
      </c>
      <c r="B1833" s="24" t="str">
        <f t="shared" si="59"/>
        <v>Terminal Handling Charge - DestinationUnited States</v>
      </c>
      <c r="C1833" s="24" t="s">
        <v>72</v>
      </c>
      <c r="D1833" s="24" t="s">
        <v>747</v>
      </c>
      <c r="E1833" s="1" t="s">
        <v>105</v>
      </c>
      <c r="F1833" s="12" t="s">
        <v>758</v>
      </c>
      <c r="G1833" s="13">
        <v>44866</v>
      </c>
      <c r="H1833" s="11" t="s">
        <v>187</v>
      </c>
      <c r="I1833" s="11" t="s">
        <v>278</v>
      </c>
      <c r="J1833" s="11" t="s">
        <v>278</v>
      </c>
      <c r="K1833" s="11" t="s">
        <v>19</v>
      </c>
      <c r="L1833" s="11" t="s">
        <v>19</v>
      </c>
      <c r="M1833" s="11" t="s">
        <v>19</v>
      </c>
      <c r="N1833" s="11" t="s">
        <v>19</v>
      </c>
      <c r="O1833" s="11" t="s">
        <v>326</v>
      </c>
      <c r="P1833" s="11" t="s">
        <v>327</v>
      </c>
      <c r="Q1833" s="11" t="s">
        <v>72</v>
      </c>
      <c r="R1833" s="11" t="s">
        <v>762</v>
      </c>
      <c r="S1833" s="20">
        <v>20</v>
      </c>
      <c r="T1833" s="11" t="s">
        <v>28</v>
      </c>
      <c r="U1833" s="11" t="s">
        <v>300</v>
      </c>
      <c r="V1833" s="11" t="s">
        <v>301</v>
      </c>
      <c r="W1833" s="11" t="s">
        <v>23</v>
      </c>
      <c r="X1833" s="11" t="s">
        <v>24</v>
      </c>
      <c r="Y1833">
        <v>535</v>
      </c>
      <c r="Z1833" t="e">
        <f t="shared" si="60"/>
        <v>#REF!</v>
      </c>
    </row>
    <row r="1834" spans="1:26" x14ac:dyDescent="0.35">
      <c r="A1834" s="24" t="str">
        <f>+IF(B1834&lt;&gt;'Terminal Handling Charge'!$B$3,"",IF(COUNTIF(B:B,B1834)&gt;0,COUNTIF(B$3:B1834,B1834),""))</f>
        <v/>
      </c>
      <c r="B1834" s="24" t="str">
        <f t="shared" si="59"/>
        <v>Terminal Handling Charge - DestinationUnited States</v>
      </c>
      <c r="C1834" s="24" t="s">
        <v>72</v>
      </c>
      <c r="D1834" s="24" t="s">
        <v>747</v>
      </c>
      <c r="E1834" s="1" t="s">
        <v>105</v>
      </c>
      <c r="F1834" s="12" t="s">
        <v>758</v>
      </c>
      <c r="G1834" s="13">
        <v>44866</v>
      </c>
      <c r="H1834" s="11" t="s">
        <v>187</v>
      </c>
      <c r="I1834" s="11" t="s">
        <v>278</v>
      </c>
      <c r="J1834" s="11" t="s">
        <v>278</v>
      </c>
      <c r="K1834" s="11" t="s">
        <v>19</v>
      </c>
      <c r="L1834" s="11" t="s">
        <v>19</v>
      </c>
      <c r="M1834" s="11" t="s">
        <v>19</v>
      </c>
      <c r="N1834" s="11" t="s">
        <v>19</v>
      </c>
      <c r="O1834" s="11" t="s">
        <v>326</v>
      </c>
      <c r="P1834" s="11" t="s">
        <v>327</v>
      </c>
      <c r="Q1834" s="11" t="s">
        <v>72</v>
      </c>
      <c r="R1834" s="11" t="s">
        <v>762</v>
      </c>
      <c r="S1834" s="20">
        <v>20</v>
      </c>
      <c r="T1834" s="11" t="s">
        <v>28</v>
      </c>
      <c r="U1834" s="11" t="s">
        <v>332</v>
      </c>
      <c r="V1834" s="11" t="s">
        <v>333</v>
      </c>
      <c r="W1834" s="11" t="s">
        <v>23</v>
      </c>
      <c r="X1834" s="11" t="s">
        <v>24</v>
      </c>
      <c r="Y1834">
        <v>535</v>
      </c>
      <c r="Z1834" t="e">
        <f t="shared" si="60"/>
        <v>#REF!</v>
      </c>
    </row>
    <row r="1835" spans="1:26" x14ac:dyDescent="0.35">
      <c r="A1835" s="24" t="str">
        <f>+IF(B1835&lt;&gt;'Terminal Handling Charge'!$B$3,"",IF(COUNTIF(B:B,B1835)&gt;0,COUNTIF(B$3:B1835,B1835),""))</f>
        <v/>
      </c>
      <c r="B1835" s="24" t="str">
        <f t="shared" si="59"/>
        <v>Terminal Handling Charge - DestinationUnited States</v>
      </c>
      <c r="C1835" s="24" t="s">
        <v>72</v>
      </c>
      <c r="D1835" s="24" t="s">
        <v>747</v>
      </c>
      <c r="E1835" s="1" t="s">
        <v>105</v>
      </c>
      <c r="F1835" s="12" t="s">
        <v>758</v>
      </c>
      <c r="G1835" s="13">
        <v>44866</v>
      </c>
      <c r="H1835" s="11" t="s">
        <v>187</v>
      </c>
      <c r="I1835" s="11" t="s">
        <v>278</v>
      </c>
      <c r="J1835" s="11" t="s">
        <v>278</v>
      </c>
      <c r="K1835" s="11" t="s">
        <v>19</v>
      </c>
      <c r="L1835" s="11" t="s">
        <v>19</v>
      </c>
      <c r="M1835" s="11" t="s">
        <v>19</v>
      </c>
      <c r="N1835" s="11" t="s">
        <v>19</v>
      </c>
      <c r="O1835" s="11" t="s">
        <v>326</v>
      </c>
      <c r="P1835" s="11" t="s">
        <v>327</v>
      </c>
      <c r="Q1835" s="11" t="s">
        <v>72</v>
      </c>
      <c r="R1835" s="11" t="s">
        <v>762</v>
      </c>
      <c r="S1835" s="20">
        <v>20</v>
      </c>
      <c r="T1835" s="11" t="s">
        <v>28</v>
      </c>
      <c r="U1835" s="11" t="s">
        <v>429</v>
      </c>
      <c r="V1835" s="11" t="s">
        <v>430</v>
      </c>
      <c r="W1835" s="11" t="s">
        <v>23</v>
      </c>
      <c r="X1835" s="11" t="s">
        <v>24</v>
      </c>
      <c r="Y1835">
        <v>535</v>
      </c>
      <c r="Z1835" t="e">
        <f t="shared" si="60"/>
        <v>#REF!</v>
      </c>
    </row>
    <row r="1836" spans="1:26" x14ac:dyDescent="0.35">
      <c r="A1836" s="24" t="str">
        <f>+IF(B1836&lt;&gt;'Terminal Handling Charge'!$B$3,"",IF(COUNTIF(B:B,B1836)&gt;0,COUNTIF(B$3:B1836,B1836),""))</f>
        <v/>
      </c>
      <c r="B1836" s="24" t="str">
        <f t="shared" si="59"/>
        <v>Terminal Handling Charge - DestinationUnited States</v>
      </c>
      <c r="C1836" s="24" t="s">
        <v>72</v>
      </c>
      <c r="D1836" s="24" t="s">
        <v>747</v>
      </c>
      <c r="E1836" s="1" t="s">
        <v>105</v>
      </c>
      <c r="F1836" s="12" t="s">
        <v>758</v>
      </c>
      <c r="G1836" s="13">
        <v>44866</v>
      </c>
      <c r="H1836" s="11" t="s">
        <v>187</v>
      </c>
      <c r="I1836" s="11" t="s">
        <v>278</v>
      </c>
      <c r="J1836" s="11" t="s">
        <v>278</v>
      </c>
      <c r="K1836" s="11" t="s">
        <v>19</v>
      </c>
      <c r="L1836" s="11" t="s">
        <v>19</v>
      </c>
      <c r="M1836" s="11" t="s">
        <v>19</v>
      </c>
      <c r="N1836" s="11" t="s">
        <v>19</v>
      </c>
      <c r="O1836" s="11" t="s">
        <v>326</v>
      </c>
      <c r="P1836" s="11" t="s">
        <v>327</v>
      </c>
      <c r="Q1836" s="11" t="s">
        <v>72</v>
      </c>
      <c r="R1836" s="11" t="s">
        <v>762</v>
      </c>
      <c r="S1836" s="20">
        <v>20</v>
      </c>
      <c r="T1836" s="11" t="s">
        <v>28</v>
      </c>
      <c r="U1836" s="11" t="s">
        <v>306</v>
      </c>
      <c r="V1836" s="11" t="s">
        <v>307</v>
      </c>
      <c r="W1836" s="11" t="s">
        <v>23</v>
      </c>
      <c r="X1836" s="11" t="s">
        <v>24</v>
      </c>
      <c r="Y1836">
        <v>535</v>
      </c>
      <c r="Z1836" t="e">
        <f t="shared" si="60"/>
        <v>#REF!</v>
      </c>
    </row>
    <row r="1837" spans="1:26" x14ac:dyDescent="0.35">
      <c r="A1837" s="24" t="str">
        <f>+IF(B1837&lt;&gt;'Terminal Handling Charge'!$B$3,"",IF(COUNTIF(B:B,B1837)&gt;0,COUNTIF(B$3:B1837,B1837),""))</f>
        <v/>
      </c>
      <c r="B1837" s="24" t="str">
        <f t="shared" si="59"/>
        <v>Terminal Handling Charge - DestinationUnited States</v>
      </c>
      <c r="C1837" s="24" t="s">
        <v>72</v>
      </c>
      <c r="D1837" s="24" t="s">
        <v>747</v>
      </c>
      <c r="E1837" s="1" t="s">
        <v>105</v>
      </c>
      <c r="F1837" s="12" t="s">
        <v>758</v>
      </c>
      <c r="G1837" s="13">
        <v>44866</v>
      </c>
      <c r="H1837" s="11" t="s">
        <v>187</v>
      </c>
      <c r="I1837" s="11" t="s">
        <v>278</v>
      </c>
      <c r="J1837" s="11" t="s">
        <v>278</v>
      </c>
      <c r="K1837" s="11" t="s">
        <v>19</v>
      </c>
      <c r="L1837" s="11" t="s">
        <v>19</v>
      </c>
      <c r="M1837" s="11" t="s">
        <v>19</v>
      </c>
      <c r="N1837" s="11" t="s">
        <v>19</v>
      </c>
      <c r="O1837" s="11" t="s">
        <v>326</v>
      </c>
      <c r="P1837" s="11" t="s">
        <v>327</v>
      </c>
      <c r="Q1837" s="11" t="s">
        <v>72</v>
      </c>
      <c r="R1837" s="11" t="s">
        <v>762</v>
      </c>
      <c r="S1837" s="20">
        <v>20</v>
      </c>
      <c r="T1837" s="11" t="s">
        <v>28</v>
      </c>
      <c r="U1837" s="11" t="s">
        <v>394</v>
      </c>
      <c r="V1837" s="11" t="s">
        <v>395</v>
      </c>
      <c r="W1837" s="11" t="s">
        <v>23</v>
      </c>
      <c r="X1837" s="11" t="s">
        <v>24</v>
      </c>
      <c r="Y1837">
        <v>535</v>
      </c>
      <c r="Z1837" t="e">
        <f t="shared" si="60"/>
        <v>#REF!</v>
      </c>
    </row>
    <row r="1838" spans="1:26" x14ac:dyDescent="0.35">
      <c r="A1838" s="24" t="str">
        <f>+IF(B1838&lt;&gt;'Terminal Handling Charge'!$B$3,"",IF(COUNTIF(B:B,B1838)&gt;0,COUNTIF(B$3:B1838,B1838),""))</f>
        <v/>
      </c>
      <c r="B1838" s="24" t="str">
        <f t="shared" si="59"/>
        <v>Terminal Handling Charge - DestinationUnited States</v>
      </c>
      <c r="C1838" s="24" t="s">
        <v>72</v>
      </c>
      <c r="D1838" s="24" t="s">
        <v>747</v>
      </c>
      <c r="E1838" s="1" t="s">
        <v>105</v>
      </c>
      <c r="F1838" s="12" t="s">
        <v>758</v>
      </c>
      <c r="G1838" s="13">
        <v>44866</v>
      </c>
      <c r="H1838" s="11" t="s">
        <v>187</v>
      </c>
      <c r="I1838" s="11" t="s">
        <v>278</v>
      </c>
      <c r="J1838" s="11" t="s">
        <v>278</v>
      </c>
      <c r="K1838" s="11" t="s">
        <v>19</v>
      </c>
      <c r="L1838" s="11" t="s">
        <v>19</v>
      </c>
      <c r="M1838" s="11" t="s">
        <v>19</v>
      </c>
      <c r="N1838" s="11" t="s">
        <v>19</v>
      </c>
      <c r="O1838" s="11" t="s">
        <v>326</v>
      </c>
      <c r="P1838" s="11" t="s">
        <v>327</v>
      </c>
      <c r="Q1838" s="11" t="s">
        <v>72</v>
      </c>
      <c r="R1838" s="11" t="s">
        <v>762</v>
      </c>
      <c r="S1838" s="20">
        <v>20</v>
      </c>
      <c r="T1838" s="11" t="s">
        <v>28</v>
      </c>
      <c r="U1838" s="11" t="s">
        <v>308</v>
      </c>
      <c r="V1838" s="11" t="s">
        <v>309</v>
      </c>
      <c r="W1838" s="11" t="s">
        <v>23</v>
      </c>
      <c r="X1838" s="11" t="s">
        <v>24</v>
      </c>
      <c r="Y1838">
        <v>535</v>
      </c>
      <c r="Z1838" t="e">
        <f t="shared" si="60"/>
        <v>#REF!</v>
      </c>
    </row>
    <row r="1839" spans="1:26" x14ac:dyDescent="0.35">
      <c r="A1839" s="24" t="str">
        <f>+IF(B1839&lt;&gt;'Terminal Handling Charge'!$B$3,"",IF(COUNTIF(B:B,B1839)&gt;0,COUNTIF(B$3:B1839,B1839),""))</f>
        <v/>
      </c>
      <c r="B1839" s="24" t="str">
        <f t="shared" si="59"/>
        <v>Terminal Handling Charge - DestinationUnited States</v>
      </c>
      <c r="C1839" s="24" t="s">
        <v>72</v>
      </c>
      <c r="D1839" s="24" t="s">
        <v>747</v>
      </c>
      <c r="E1839" s="1" t="s">
        <v>105</v>
      </c>
      <c r="F1839" s="12" t="s">
        <v>758</v>
      </c>
      <c r="G1839" s="13">
        <v>44866</v>
      </c>
      <c r="H1839" s="11" t="s">
        <v>187</v>
      </c>
      <c r="I1839" s="11" t="s">
        <v>278</v>
      </c>
      <c r="J1839" s="11" t="s">
        <v>278</v>
      </c>
      <c r="K1839" s="11" t="s">
        <v>19</v>
      </c>
      <c r="L1839" s="11" t="s">
        <v>19</v>
      </c>
      <c r="M1839" s="11" t="s">
        <v>19</v>
      </c>
      <c r="N1839" s="11" t="s">
        <v>19</v>
      </c>
      <c r="O1839" s="11" t="s">
        <v>326</v>
      </c>
      <c r="P1839" s="11" t="s">
        <v>327</v>
      </c>
      <c r="Q1839" s="11" t="s">
        <v>72</v>
      </c>
      <c r="R1839" s="11" t="s">
        <v>762</v>
      </c>
      <c r="S1839" s="20">
        <v>20</v>
      </c>
      <c r="T1839" s="11" t="s">
        <v>28</v>
      </c>
      <c r="U1839" s="11" t="s">
        <v>378</v>
      </c>
      <c r="V1839" s="11" t="s">
        <v>379</v>
      </c>
      <c r="W1839" s="11" t="s">
        <v>23</v>
      </c>
      <c r="X1839" s="11" t="s">
        <v>24</v>
      </c>
      <c r="Y1839">
        <v>535</v>
      </c>
      <c r="Z1839" t="e">
        <f t="shared" si="60"/>
        <v>#REF!</v>
      </c>
    </row>
    <row r="1840" spans="1:26" x14ac:dyDescent="0.35">
      <c r="A1840" s="24" t="str">
        <f>+IF(B1840&lt;&gt;'Terminal Handling Charge'!$B$3,"",IF(COUNTIF(B:B,B1840)&gt;0,COUNTIF(B$3:B1840,B1840),""))</f>
        <v/>
      </c>
      <c r="B1840" s="24" t="str">
        <f t="shared" si="59"/>
        <v>Terminal Handling Charge - DestinationUnited States</v>
      </c>
      <c r="C1840" s="24" t="s">
        <v>72</v>
      </c>
      <c r="D1840" s="24" t="s">
        <v>747</v>
      </c>
      <c r="E1840" s="1" t="s">
        <v>105</v>
      </c>
      <c r="F1840" s="12" t="s">
        <v>758</v>
      </c>
      <c r="G1840" s="13">
        <v>44866</v>
      </c>
      <c r="H1840" s="11" t="s">
        <v>187</v>
      </c>
      <c r="I1840" s="11" t="s">
        <v>278</v>
      </c>
      <c r="J1840" s="11" t="s">
        <v>278</v>
      </c>
      <c r="K1840" s="11" t="s">
        <v>19</v>
      </c>
      <c r="L1840" s="11" t="s">
        <v>19</v>
      </c>
      <c r="M1840" s="11" t="s">
        <v>19</v>
      </c>
      <c r="N1840" s="11" t="s">
        <v>19</v>
      </c>
      <c r="O1840" s="11" t="s">
        <v>326</v>
      </c>
      <c r="P1840" s="11" t="s">
        <v>327</v>
      </c>
      <c r="Q1840" s="11" t="s">
        <v>72</v>
      </c>
      <c r="R1840" s="11" t="s">
        <v>762</v>
      </c>
      <c r="S1840" s="20">
        <v>20</v>
      </c>
      <c r="T1840" s="11" t="s">
        <v>28</v>
      </c>
      <c r="U1840" s="11" t="s">
        <v>366</v>
      </c>
      <c r="V1840" s="11" t="s">
        <v>367</v>
      </c>
      <c r="W1840" s="11" t="s">
        <v>23</v>
      </c>
      <c r="X1840" s="11" t="s">
        <v>24</v>
      </c>
      <c r="Y1840">
        <v>535</v>
      </c>
      <c r="Z1840" t="e">
        <f t="shared" si="60"/>
        <v>#REF!</v>
      </c>
    </row>
    <row r="1841" spans="1:26" x14ac:dyDescent="0.35">
      <c r="A1841" s="24" t="str">
        <f>+IF(B1841&lt;&gt;'Terminal Handling Charge'!$B$3,"",IF(COUNTIF(B:B,B1841)&gt;0,COUNTIF(B$3:B1841,B1841),""))</f>
        <v/>
      </c>
      <c r="B1841" s="24" t="str">
        <f t="shared" si="59"/>
        <v>Terminal Handling Charge - DestinationUnited States</v>
      </c>
      <c r="C1841" s="24" t="s">
        <v>72</v>
      </c>
      <c r="D1841" s="24" t="s">
        <v>747</v>
      </c>
      <c r="E1841" s="1" t="s">
        <v>105</v>
      </c>
      <c r="F1841" s="12" t="s">
        <v>758</v>
      </c>
      <c r="G1841" s="13">
        <v>44866</v>
      </c>
      <c r="H1841" s="11" t="s">
        <v>187</v>
      </c>
      <c r="I1841" s="11" t="s">
        <v>278</v>
      </c>
      <c r="J1841" s="11" t="s">
        <v>278</v>
      </c>
      <c r="K1841" s="11" t="s">
        <v>19</v>
      </c>
      <c r="L1841" s="11" t="s">
        <v>19</v>
      </c>
      <c r="M1841" s="11" t="s">
        <v>19</v>
      </c>
      <c r="N1841" s="11" t="s">
        <v>19</v>
      </c>
      <c r="O1841" s="11" t="s">
        <v>326</v>
      </c>
      <c r="P1841" s="11" t="s">
        <v>327</v>
      </c>
      <c r="Q1841" s="11" t="s">
        <v>72</v>
      </c>
      <c r="R1841" s="11" t="s">
        <v>762</v>
      </c>
      <c r="S1841" s="20">
        <v>20</v>
      </c>
      <c r="T1841" s="11" t="s">
        <v>28</v>
      </c>
      <c r="U1841" s="11" t="s">
        <v>279</v>
      </c>
      <c r="V1841" s="11" t="s">
        <v>280</v>
      </c>
      <c r="W1841" s="11" t="s">
        <v>23</v>
      </c>
      <c r="X1841" s="11" t="s">
        <v>24</v>
      </c>
      <c r="Y1841">
        <v>535</v>
      </c>
      <c r="Z1841" t="e">
        <f t="shared" si="60"/>
        <v>#REF!</v>
      </c>
    </row>
    <row r="1842" spans="1:26" x14ac:dyDescent="0.35">
      <c r="A1842" s="24" t="str">
        <f>+IF(B1842&lt;&gt;'Terminal Handling Charge'!$B$3,"",IF(COUNTIF(B:B,B1842)&gt;0,COUNTIF(B$3:B1842,B1842),""))</f>
        <v/>
      </c>
      <c r="B1842" s="24" t="str">
        <f t="shared" si="59"/>
        <v>Terminal Handling Charge - DestinationUnited States</v>
      </c>
      <c r="C1842" s="24" t="s">
        <v>72</v>
      </c>
      <c r="D1842" s="24" t="s">
        <v>747</v>
      </c>
      <c r="E1842" s="1" t="s">
        <v>105</v>
      </c>
      <c r="F1842" s="12" t="s">
        <v>758</v>
      </c>
      <c r="G1842" s="13">
        <v>44866</v>
      </c>
      <c r="H1842" s="11" t="s">
        <v>187</v>
      </c>
      <c r="I1842" s="11" t="s">
        <v>278</v>
      </c>
      <c r="J1842" s="11" t="s">
        <v>278</v>
      </c>
      <c r="K1842" s="11" t="s">
        <v>19</v>
      </c>
      <c r="L1842" s="11" t="s">
        <v>19</v>
      </c>
      <c r="M1842" s="11" t="s">
        <v>19</v>
      </c>
      <c r="N1842" s="11" t="s">
        <v>19</v>
      </c>
      <c r="O1842" s="11" t="s">
        <v>326</v>
      </c>
      <c r="P1842" s="11" t="s">
        <v>327</v>
      </c>
      <c r="Q1842" s="11" t="s">
        <v>72</v>
      </c>
      <c r="R1842" s="11" t="s">
        <v>762</v>
      </c>
      <c r="S1842" s="20">
        <v>20</v>
      </c>
      <c r="T1842" s="11" t="s">
        <v>28</v>
      </c>
      <c r="U1842" s="11" t="s">
        <v>328</v>
      </c>
      <c r="V1842" s="11" t="s">
        <v>329</v>
      </c>
      <c r="W1842" s="11" t="s">
        <v>23</v>
      </c>
      <c r="X1842" s="11" t="s">
        <v>24</v>
      </c>
      <c r="Y1842">
        <v>535</v>
      </c>
      <c r="Z1842" t="e">
        <f t="shared" si="60"/>
        <v>#REF!</v>
      </c>
    </row>
    <row r="1843" spans="1:26" x14ac:dyDescent="0.35">
      <c r="A1843" s="24" t="str">
        <f>+IF(B1843&lt;&gt;'Terminal Handling Charge'!$B$3,"",IF(COUNTIF(B:B,B1843)&gt;0,COUNTIF(B$3:B1843,B1843),""))</f>
        <v/>
      </c>
      <c r="B1843" s="24" t="str">
        <f t="shared" si="59"/>
        <v>Terminal Handling Charge - DestinationUnited States</v>
      </c>
      <c r="C1843" s="24" t="s">
        <v>72</v>
      </c>
      <c r="D1843" s="24" t="s">
        <v>747</v>
      </c>
      <c r="E1843" s="1" t="s">
        <v>105</v>
      </c>
      <c r="F1843" s="12" t="s">
        <v>758</v>
      </c>
      <c r="G1843" s="13">
        <v>44866</v>
      </c>
      <c r="H1843" s="11" t="s">
        <v>187</v>
      </c>
      <c r="I1843" s="11" t="s">
        <v>278</v>
      </c>
      <c r="J1843" s="11" t="s">
        <v>278</v>
      </c>
      <c r="K1843" s="11" t="s">
        <v>19</v>
      </c>
      <c r="L1843" s="11" t="s">
        <v>19</v>
      </c>
      <c r="M1843" s="11" t="s">
        <v>19</v>
      </c>
      <c r="N1843" s="11" t="s">
        <v>19</v>
      </c>
      <c r="O1843" s="11" t="s">
        <v>326</v>
      </c>
      <c r="P1843" s="11" t="s">
        <v>327</v>
      </c>
      <c r="Q1843" s="11" t="s">
        <v>72</v>
      </c>
      <c r="R1843" s="11" t="s">
        <v>38</v>
      </c>
      <c r="S1843" s="20">
        <v>40</v>
      </c>
      <c r="T1843" s="11" t="s">
        <v>28</v>
      </c>
      <c r="U1843" s="11" t="s">
        <v>22</v>
      </c>
      <c r="V1843" s="11" t="s">
        <v>22</v>
      </c>
      <c r="W1843" s="11" t="s">
        <v>23</v>
      </c>
      <c r="X1843" s="11" t="s">
        <v>24</v>
      </c>
      <c r="Y1843">
        <v>705</v>
      </c>
      <c r="Z1843" t="e">
        <f t="shared" si="60"/>
        <v>#REF!</v>
      </c>
    </row>
    <row r="1844" spans="1:26" x14ac:dyDescent="0.35">
      <c r="A1844" s="24" t="str">
        <f>+IF(B1844&lt;&gt;'Terminal Handling Charge'!$B$3,"",IF(COUNTIF(B:B,B1844)&gt;0,COUNTIF(B$3:B1844,B1844),""))</f>
        <v/>
      </c>
      <c r="B1844" s="24" t="str">
        <f t="shared" si="59"/>
        <v>Terminal Handling Charge - DestinationUnited States</v>
      </c>
      <c r="C1844" s="24" t="s">
        <v>72</v>
      </c>
      <c r="D1844" s="24" t="s">
        <v>747</v>
      </c>
      <c r="E1844" s="1" t="s">
        <v>105</v>
      </c>
      <c r="F1844" s="12" t="s">
        <v>758</v>
      </c>
      <c r="G1844" s="13">
        <v>44866</v>
      </c>
      <c r="H1844" s="11" t="s">
        <v>187</v>
      </c>
      <c r="I1844" s="11" t="s">
        <v>278</v>
      </c>
      <c r="J1844" s="11" t="s">
        <v>278</v>
      </c>
      <c r="K1844" s="11" t="s">
        <v>19</v>
      </c>
      <c r="L1844" s="11" t="s">
        <v>19</v>
      </c>
      <c r="M1844" s="11" t="s">
        <v>19</v>
      </c>
      <c r="N1844" s="11" t="s">
        <v>19</v>
      </c>
      <c r="O1844" s="11" t="s">
        <v>318</v>
      </c>
      <c r="P1844" s="11" t="s">
        <v>319</v>
      </c>
      <c r="Q1844" s="11" t="s">
        <v>72</v>
      </c>
      <c r="R1844" s="11" t="s">
        <v>20</v>
      </c>
      <c r="S1844" s="20">
        <v>40</v>
      </c>
      <c r="T1844" s="11" t="s">
        <v>21</v>
      </c>
      <c r="U1844" s="11" t="s">
        <v>22</v>
      </c>
      <c r="V1844" s="11" t="s">
        <v>22</v>
      </c>
      <c r="W1844" s="11" t="s">
        <v>23</v>
      </c>
      <c r="X1844" s="11" t="s">
        <v>24</v>
      </c>
      <c r="Y1844">
        <v>675</v>
      </c>
      <c r="Z1844" t="e">
        <f t="shared" si="60"/>
        <v>#REF!</v>
      </c>
    </row>
    <row r="1845" spans="1:26" x14ac:dyDescent="0.35">
      <c r="A1845" s="24" t="str">
        <f>+IF(B1845&lt;&gt;'Terminal Handling Charge'!$B$3,"",IF(COUNTIF(B:B,B1845)&gt;0,COUNTIF(B$3:B1845,B1845),""))</f>
        <v/>
      </c>
      <c r="B1845" s="24" t="str">
        <f t="shared" si="59"/>
        <v>Terminal Handling Charge - DestinationUnited States</v>
      </c>
      <c r="C1845" s="24" t="s">
        <v>72</v>
      </c>
      <c r="D1845" s="24" t="s">
        <v>747</v>
      </c>
      <c r="E1845" s="1" t="s">
        <v>105</v>
      </c>
      <c r="F1845" s="12" t="s">
        <v>758</v>
      </c>
      <c r="G1845" s="13">
        <v>44866</v>
      </c>
      <c r="H1845" s="11" t="s">
        <v>187</v>
      </c>
      <c r="I1845" s="11" t="s">
        <v>278</v>
      </c>
      <c r="J1845" s="11" t="s">
        <v>278</v>
      </c>
      <c r="K1845" s="11" t="s">
        <v>19</v>
      </c>
      <c r="L1845" s="11" t="s">
        <v>19</v>
      </c>
      <c r="M1845" s="11" t="s">
        <v>19</v>
      </c>
      <c r="N1845" s="11" t="s">
        <v>19</v>
      </c>
      <c r="O1845" s="11" t="s">
        <v>318</v>
      </c>
      <c r="P1845" s="11" t="s">
        <v>319</v>
      </c>
      <c r="Q1845" s="11" t="s">
        <v>72</v>
      </c>
      <c r="R1845" s="11" t="s">
        <v>65</v>
      </c>
      <c r="S1845" s="20">
        <v>45</v>
      </c>
      <c r="T1845" s="11" t="s">
        <v>21</v>
      </c>
      <c r="U1845" s="11" t="s">
        <v>22</v>
      </c>
      <c r="V1845" s="11" t="s">
        <v>22</v>
      </c>
      <c r="W1845" s="11" t="s">
        <v>23</v>
      </c>
      <c r="X1845" s="11" t="s">
        <v>24</v>
      </c>
      <c r="Y1845">
        <v>675</v>
      </c>
      <c r="Z1845" t="e">
        <f t="shared" si="60"/>
        <v>#REF!</v>
      </c>
    </row>
    <row r="1846" spans="1:26" x14ac:dyDescent="0.35">
      <c r="A1846" s="24" t="str">
        <f>+IF(B1846&lt;&gt;'Terminal Handling Charge'!$B$3,"",IF(COUNTIF(B:B,B1846)&gt;0,COUNTIF(B$3:B1846,B1846),""))</f>
        <v/>
      </c>
      <c r="B1846" s="24" t="str">
        <f t="shared" si="59"/>
        <v>Terminal Handling Charge - DestinationUnited States</v>
      </c>
      <c r="C1846" s="24" t="s">
        <v>72</v>
      </c>
      <c r="D1846" s="24" t="s">
        <v>747</v>
      </c>
      <c r="E1846" s="1" t="s">
        <v>105</v>
      </c>
      <c r="F1846" s="12" t="s">
        <v>758</v>
      </c>
      <c r="G1846" s="13">
        <v>44866</v>
      </c>
      <c r="H1846" s="11" t="s">
        <v>187</v>
      </c>
      <c r="I1846" s="11" t="s">
        <v>278</v>
      </c>
      <c r="J1846" s="11" t="s">
        <v>278</v>
      </c>
      <c r="K1846" s="11" t="s">
        <v>19</v>
      </c>
      <c r="L1846" s="11" t="s">
        <v>19</v>
      </c>
      <c r="M1846" s="11" t="s">
        <v>19</v>
      </c>
      <c r="N1846" s="11" t="s">
        <v>19</v>
      </c>
      <c r="O1846" s="11" t="s">
        <v>318</v>
      </c>
      <c r="P1846" s="11" t="s">
        <v>319</v>
      </c>
      <c r="Q1846" s="11" t="s">
        <v>72</v>
      </c>
      <c r="R1846" s="11" t="s">
        <v>762</v>
      </c>
      <c r="S1846" s="20">
        <v>20</v>
      </c>
      <c r="T1846" s="11" t="s">
        <v>28</v>
      </c>
      <c r="U1846" s="11" t="s">
        <v>300</v>
      </c>
      <c r="V1846" s="11" t="s">
        <v>301</v>
      </c>
      <c r="W1846" s="11" t="s">
        <v>23</v>
      </c>
      <c r="X1846" s="11" t="s">
        <v>24</v>
      </c>
      <c r="Y1846">
        <v>535</v>
      </c>
      <c r="Z1846" t="e">
        <f t="shared" si="60"/>
        <v>#REF!</v>
      </c>
    </row>
    <row r="1847" spans="1:26" x14ac:dyDescent="0.35">
      <c r="A1847" s="24" t="str">
        <f>+IF(B1847&lt;&gt;'Terminal Handling Charge'!$B$3,"",IF(COUNTIF(B:B,B1847)&gt;0,COUNTIF(B$3:B1847,B1847),""))</f>
        <v/>
      </c>
      <c r="B1847" s="24" t="str">
        <f t="shared" si="59"/>
        <v>Terminal Handling Charge - DestinationUnited States</v>
      </c>
      <c r="C1847" s="24" t="s">
        <v>72</v>
      </c>
      <c r="D1847" s="24" t="s">
        <v>747</v>
      </c>
      <c r="E1847" s="1" t="s">
        <v>105</v>
      </c>
      <c r="F1847" s="12" t="s">
        <v>758</v>
      </c>
      <c r="G1847" s="13">
        <v>44866</v>
      </c>
      <c r="H1847" s="11" t="s">
        <v>187</v>
      </c>
      <c r="I1847" s="11" t="s">
        <v>278</v>
      </c>
      <c r="J1847" s="11" t="s">
        <v>278</v>
      </c>
      <c r="K1847" s="11" t="s">
        <v>19</v>
      </c>
      <c r="L1847" s="11" t="s">
        <v>19</v>
      </c>
      <c r="M1847" s="11" t="s">
        <v>19</v>
      </c>
      <c r="N1847" s="11" t="s">
        <v>19</v>
      </c>
      <c r="O1847" s="11" t="s">
        <v>318</v>
      </c>
      <c r="P1847" s="11" t="s">
        <v>319</v>
      </c>
      <c r="Q1847" s="11" t="s">
        <v>72</v>
      </c>
      <c r="R1847" s="11" t="s">
        <v>762</v>
      </c>
      <c r="S1847" s="20">
        <v>20</v>
      </c>
      <c r="T1847" s="11" t="s">
        <v>28</v>
      </c>
      <c r="U1847" s="11" t="s">
        <v>366</v>
      </c>
      <c r="V1847" s="11" t="s">
        <v>367</v>
      </c>
      <c r="W1847" s="11" t="s">
        <v>23</v>
      </c>
      <c r="X1847" s="11" t="s">
        <v>24</v>
      </c>
      <c r="Y1847">
        <v>535</v>
      </c>
      <c r="Z1847" t="e">
        <f t="shared" si="60"/>
        <v>#REF!</v>
      </c>
    </row>
    <row r="1848" spans="1:26" x14ac:dyDescent="0.35">
      <c r="A1848" s="24" t="str">
        <f>+IF(B1848&lt;&gt;'Terminal Handling Charge'!$B$3,"",IF(COUNTIF(B:B,B1848)&gt;0,COUNTIF(B$3:B1848,B1848),""))</f>
        <v/>
      </c>
      <c r="B1848" s="24" t="str">
        <f t="shared" si="59"/>
        <v>Terminal Handling Charge - DestinationUnited States</v>
      </c>
      <c r="C1848" s="24" t="s">
        <v>72</v>
      </c>
      <c r="D1848" s="24" t="s">
        <v>747</v>
      </c>
      <c r="E1848" s="1" t="s">
        <v>105</v>
      </c>
      <c r="F1848" s="12" t="s">
        <v>758</v>
      </c>
      <c r="G1848" s="13">
        <v>44866</v>
      </c>
      <c r="H1848" s="11" t="s">
        <v>187</v>
      </c>
      <c r="I1848" s="11" t="s">
        <v>278</v>
      </c>
      <c r="J1848" s="11" t="s">
        <v>278</v>
      </c>
      <c r="K1848" s="11" t="s">
        <v>19</v>
      </c>
      <c r="L1848" s="11" t="s">
        <v>19</v>
      </c>
      <c r="M1848" s="11" t="s">
        <v>19</v>
      </c>
      <c r="N1848" s="11" t="s">
        <v>19</v>
      </c>
      <c r="O1848" s="11" t="s">
        <v>318</v>
      </c>
      <c r="P1848" s="11" t="s">
        <v>319</v>
      </c>
      <c r="Q1848" s="11" t="s">
        <v>72</v>
      </c>
      <c r="R1848" s="11" t="s">
        <v>762</v>
      </c>
      <c r="S1848" s="20">
        <v>20</v>
      </c>
      <c r="T1848" s="11" t="s">
        <v>28</v>
      </c>
      <c r="U1848" s="11" t="s">
        <v>429</v>
      </c>
      <c r="V1848" s="11" t="s">
        <v>430</v>
      </c>
      <c r="W1848" s="11" t="s">
        <v>23</v>
      </c>
      <c r="X1848" s="11" t="s">
        <v>24</v>
      </c>
      <c r="Y1848">
        <v>535</v>
      </c>
      <c r="Z1848" t="e">
        <f t="shared" si="60"/>
        <v>#REF!</v>
      </c>
    </row>
    <row r="1849" spans="1:26" x14ac:dyDescent="0.35">
      <c r="A1849" s="24" t="str">
        <f>+IF(B1849&lt;&gt;'Terminal Handling Charge'!$B$3,"",IF(COUNTIF(B:B,B1849)&gt;0,COUNTIF(B$3:B1849,B1849),""))</f>
        <v/>
      </c>
      <c r="B1849" s="24" t="str">
        <f t="shared" si="59"/>
        <v>Terminal Handling Charge - DestinationUnited States</v>
      </c>
      <c r="C1849" s="24" t="s">
        <v>72</v>
      </c>
      <c r="D1849" s="24" t="s">
        <v>747</v>
      </c>
      <c r="E1849" s="1" t="s">
        <v>105</v>
      </c>
      <c r="F1849" s="12" t="s">
        <v>758</v>
      </c>
      <c r="G1849" s="13">
        <v>44866</v>
      </c>
      <c r="H1849" s="11" t="s">
        <v>187</v>
      </c>
      <c r="I1849" s="11" t="s">
        <v>278</v>
      </c>
      <c r="J1849" s="11" t="s">
        <v>278</v>
      </c>
      <c r="K1849" s="11" t="s">
        <v>19</v>
      </c>
      <c r="L1849" s="11" t="s">
        <v>19</v>
      </c>
      <c r="M1849" s="11" t="s">
        <v>19</v>
      </c>
      <c r="N1849" s="11" t="s">
        <v>19</v>
      </c>
      <c r="O1849" s="11" t="s">
        <v>318</v>
      </c>
      <c r="P1849" s="11" t="s">
        <v>319</v>
      </c>
      <c r="Q1849" s="11" t="s">
        <v>72</v>
      </c>
      <c r="R1849" s="11" t="s">
        <v>762</v>
      </c>
      <c r="S1849" s="20">
        <v>20</v>
      </c>
      <c r="T1849" s="11" t="s">
        <v>28</v>
      </c>
      <c r="U1849" s="11" t="s">
        <v>394</v>
      </c>
      <c r="V1849" s="11" t="s">
        <v>395</v>
      </c>
      <c r="W1849" s="11" t="s">
        <v>23</v>
      </c>
      <c r="X1849" s="11" t="s">
        <v>24</v>
      </c>
      <c r="Y1849">
        <v>535</v>
      </c>
      <c r="Z1849" t="e">
        <f t="shared" si="60"/>
        <v>#REF!</v>
      </c>
    </row>
    <row r="1850" spans="1:26" x14ac:dyDescent="0.35">
      <c r="A1850" s="24" t="str">
        <f>+IF(B1850&lt;&gt;'Terminal Handling Charge'!$B$3,"",IF(COUNTIF(B:B,B1850)&gt;0,COUNTIF(B$3:B1850,B1850),""))</f>
        <v/>
      </c>
      <c r="B1850" s="24" t="str">
        <f t="shared" si="59"/>
        <v>Terminal Handling Charge - DestinationUnited States</v>
      </c>
      <c r="C1850" s="24" t="s">
        <v>72</v>
      </c>
      <c r="D1850" s="24" t="s">
        <v>747</v>
      </c>
      <c r="E1850" s="1" t="s">
        <v>105</v>
      </c>
      <c r="F1850" s="12" t="s">
        <v>758</v>
      </c>
      <c r="G1850" s="13">
        <v>44866</v>
      </c>
      <c r="H1850" s="11" t="s">
        <v>187</v>
      </c>
      <c r="I1850" s="11" t="s">
        <v>278</v>
      </c>
      <c r="J1850" s="11" t="s">
        <v>278</v>
      </c>
      <c r="K1850" s="11" t="s">
        <v>19</v>
      </c>
      <c r="L1850" s="11" t="s">
        <v>19</v>
      </c>
      <c r="M1850" s="11" t="s">
        <v>19</v>
      </c>
      <c r="N1850" s="11" t="s">
        <v>19</v>
      </c>
      <c r="O1850" s="11" t="s">
        <v>318</v>
      </c>
      <c r="P1850" s="11" t="s">
        <v>319</v>
      </c>
      <c r="Q1850" s="11" t="s">
        <v>72</v>
      </c>
      <c r="R1850" s="11" t="s">
        <v>762</v>
      </c>
      <c r="S1850" s="20">
        <v>20</v>
      </c>
      <c r="T1850" s="11" t="s">
        <v>28</v>
      </c>
      <c r="U1850" s="11" t="s">
        <v>332</v>
      </c>
      <c r="V1850" s="11" t="s">
        <v>333</v>
      </c>
      <c r="W1850" s="11" t="s">
        <v>23</v>
      </c>
      <c r="X1850" s="11" t="s">
        <v>24</v>
      </c>
      <c r="Y1850">
        <v>535</v>
      </c>
      <c r="Z1850" t="e">
        <f t="shared" si="60"/>
        <v>#REF!</v>
      </c>
    </row>
    <row r="1851" spans="1:26" x14ac:dyDescent="0.35">
      <c r="A1851" s="24" t="str">
        <f>+IF(B1851&lt;&gt;'Terminal Handling Charge'!$B$3,"",IF(COUNTIF(B:B,B1851)&gt;0,COUNTIF(B$3:B1851,B1851),""))</f>
        <v/>
      </c>
      <c r="B1851" s="24" t="str">
        <f t="shared" si="59"/>
        <v>Terminal Handling Charge - DestinationUnited States</v>
      </c>
      <c r="C1851" s="24" t="s">
        <v>72</v>
      </c>
      <c r="D1851" s="24" t="s">
        <v>747</v>
      </c>
      <c r="E1851" s="1" t="s">
        <v>105</v>
      </c>
      <c r="F1851" s="12" t="s">
        <v>758</v>
      </c>
      <c r="G1851" s="13">
        <v>44866</v>
      </c>
      <c r="H1851" s="11" t="s">
        <v>187</v>
      </c>
      <c r="I1851" s="11" t="s">
        <v>278</v>
      </c>
      <c r="J1851" s="11" t="s">
        <v>278</v>
      </c>
      <c r="K1851" s="11" t="s">
        <v>19</v>
      </c>
      <c r="L1851" s="11" t="s">
        <v>19</v>
      </c>
      <c r="M1851" s="11" t="s">
        <v>19</v>
      </c>
      <c r="N1851" s="11" t="s">
        <v>19</v>
      </c>
      <c r="O1851" s="11" t="s">
        <v>318</v>
      </c>
      <c r="P1851" s="11" t="s">
        <v>319</v>
      </c>
      <c r="Q1851" s="11" t="s">
        <v>72</v>
      </c>
      <c r="R1851" s="11" t="s">
        <v>762</v>
      </c>
      <c r="S1851" s="20">
        <v>20</v>
      </c>
      <c r="T1851" s="11" t="s">
        <v>28</v>
      </c>
      <c r="U1851" s="11" t="s">
        <v>306</v>
      </c>
      <c r="V1851" s="11" t="s">
        <v>307</v>
      </c>
      <c r="W1851" s="11" t="s">
        <v>23</v>
      </c>
      <c r="X1851" s="11" t="s">
        <v>24</v>
      </c>
      <c r="Y1851">
        <v>535</v>
      </c>
      <c r="Z1851" t="e">
        <f t="shared" si="60"/>
        <v>#REF!</v>
      </c>
    </row>
    <row r="1852" spans="1:26" x14ac:dyDescent="0.35">
      <c r="A1852" s="24" t="str">
        <f>+IF(B1852&lt;&gt;'Terminal Handling Charge'!$B$3,"",IF(COUNTIF(B:B,B1852)&gt;0,COUNTIF(B$3:B1852,B1852),""))</f>
        <v/>
      </c>
      <c r="B1852" s="24" t="str">
        <f t="shared" si="59"/>
        <v>Terminal Handling Charge - DestinationUnited States</v>
      </c>
      <c r="C1852" s="24" t="s">
        <v>72</v>
      </c>
      <c r="D1852" s="24" t="s">
        <v>747</v>
      </c>
      <c r="E1852" s="1" t="s">
        <v>105</v>
      </c>
      <c r="F1852" s="12" t="s">
        <v>758</v>
      </c>
      <c r="G1852" s="13">
        <v>44866</v>
      </c>
      <c r="H1852" s="11" t="s">
        <v>187</v>
      </c>
      <c r="I1852" s="11" t="s">
        <v>278</v>
      </c>
      <c r="J1852" s="11" t="s">
        <v>278</v>
      </c>
      <c r="K1852" s="11" t="s">
        <v>19</v>
      </c>
      <c r="L1852" s="11" t="s">
        <v>19</v>
      </c>
      <c r="M1852" s="11" t="s">
        <v>19</v>
      </c>
      <c r="N1852" s="11" t="s">
        <v>19</v>
      </c>
      <c r="O1852" s="11" t="s">
        <v>318</v>
      </c>
      <c r="P1852" s="11" t="s">
        <v>319</v>
      </c>
      <c r="Q1852" s="11" t="s">
        <v>72</v>
      </c>
      <c r="R1852" s="11" t="s">
        <v>762</v>
      </c>
      <c r="S1852" s="20">
        <v>20</v>
      </c>
      <c r="T1852" s="11" t="s">
        <v>28</v>
      </c>
      <c r="U1852" s="11" t="s">
        <v>279</v>
      </c>
      <c r="V1852" s="11" t="s">
        <v>280</v>
      </c>
      <c r="W1852" s="11" t="s">
        <v>23</v>
      </c>
      <c r="X1852" s="11" t="s">
        <v>24</v>
      </c>
      <c r="Y1852">
        <v>535</v>
      </c>
      <c r="Z1852" t="e">
        <f t="shared" si="60"/>
        <v>#REF!</v>
      </c>
    </row>
    <row r="1853" spans="1:26" x14ac:dyDescent="0.35">
      <c r="A1853" s="24" t="str">
        <f>+IF(B1853&lt;&gt;'Terminal Handling Charge'!$B$3,"",IF(COUNTIF(B:B,B1853)&gt;0,COUNTIF(B$3:B1853,B1853),""))</f>
        <v/>
      </c>
      <c r="B1853" s="24" t="str">
        <f t="shared" si="59"/>
        <v>Terminal Handling Charge - DestinationUnited States</v>
      </c>
      <c r="C1853" s="24" t="s">
        <v>72</v>
      </c>
      <c r="D1853" s="24" t="s">
        <v>747</v>
      </c>
      <c r="E1853" s="1" t="s">
        <v>105</v>
      </c>
      <c r="F1853" s="12" t="s">
        <v>758</v>
      </c>
      <c r="G1853" s="13">
        <v>44866</v>
      </c>
      <c r="H1853" s="11" t="s">
        <v>187</v>
      </c>
      <c r="I1853" s="11" t="s">
        <v>278</v>
      </c>
      <c r="J1853" s="11" t="s">
        <v>278</v>
      </c>
      <c r="K1853" s="11" t="s">
        <v>19</v>
      </c>
      <c r="L1853" s="11" t="s">
        <v>19</v>
      </c>
      <c r="M1853" s="11" t="s">
        <v>19</v>
      </c>
      <c r="N1853" s="11" t="s">
        <v>19</v>
      </c>
      <c r="O1853" s="11" t="s">
        <v>318</v>
      </c>
      <c r="P1853" s="11" t="s">
        <v>319</v>
      </c>
      <c r="Q1853" s="11" t="s">
        <v>72</v>
      </c>
      <c r="R1853" s="11" t="s">
        <v>762</v>
      </c>
      <c r="S1853" s="20">
        <v>20</v>
      </c>
      <c r="T1853" s="11" t="s">
        <v>28</v>
      </c>
      <c r="U1853" s="11" t="s">
        <v>328</v>
      </c>
      <c r="V1853" s="11" t="s">
        <v>329</v>
      </c>
      <c r="W1853" s="11" t="s">
        <v>23</v>
      </c>
      <c r="X1853" s="11" t="s">
        <v>24</v>
      </c>
      <c r="Y1853">
        <v>535</v>
      </c>
      <c r="Z1853" t="e">
        <f t="shared" si="60"/>
        <v>#REF!</v>
      </c>
    </row>
    <row r="1854" spans="1:26" x14ac:dyDescent="0.35">
      <c r="A1854" s="24" t="str">
        <f>+IF(B1854&lt;&gt;'Terminal Handling Charge'!$B$3,"",IF(COUNTIF(B:B,B1854)&gt;0,COUNTIF(B$3:B1854,B1854),""))</f>
        <v/>
      </c>
      <c r="B1854" s="24" t="str">
        <f t="shared" si="59"/>
        <v>Terminal Handling Charge - DestinationUnited States</v>
      </c>
      <c r="C1854" s="24" t="s">
        <v>72</v>
      </c>
      <c r="D1854" s="24" t="s">
        <v>747</v>
      </c>
      <c r="E1854" s="1" t="s">
        <v>105</v>
      </c>
      <c r="F1854" s="12" t="s">
        <v>758</v>
      </c>
      <c r="G1854" s="13">
        <v>44866</v>
      </c>
      <c r="H1854" s="11" t="s">
        <v>187</v>
      </c>
      <c r="I1854" s="11" t="s">
        <v>278</v>
      </c>
      <c r="J1854" s="11" t="s">
        <v>278</v>
      </c>
      <c r="K1854" s="11" t="s">
        <v>19</v>
      </c>
      <c r="L1854" s="11" t="s">
        <v>19</v>
      </c>
      <c r="M1854" s="11" t="s">
        <v>19</v>
      </c>
      <c r="N1854" s="11" t="s">
        <v>19</v>
      </c>
      <c r="O1854" s="11" t="s">
        <v>318</v>
      </c>
      <c r="P1854" s="11" t="s">
        <v>319</v>
      </c>
      <c r="Q1854" s="11" t="s">
        <v>72</v>
      </c>
      <c r="R1854" s="11" t="s">
        <v>762</v>
      </c>
      <c r="S1854" s="20">
        <v>20</v>
      </c>
      <c r="T1854" s="11" t="s">
        <v>28</v>
      </c>
      <c r="U1854" s="11" t="s">
        <v>378</v>
      </c>
      <c r="V1854" s="11" t="s">
        <v>379</v>
      </c>
      <c r="W1854" s="11" t="s">
        <v>23</v>
      </c>
      <c r="X1854" s="11" t="s">
        <v>24</v>
      </c>
      <c r="Y1854">
        <v>535</v>
      </c>
      <c r="Z1854" t="e">
        <f t="shared" si="60"/>
        <v>#REF!</v>
      </c>
    </row>
    <row r="1855" spans="1:26" x14ac:dyDescent="0.35">
      <c r="A1855" s="24" t="str">
        <f>+IF(B1855&lt;&gt;'Terminal Handling Charge'!$B$3,"",IF(COUNTIF(B:B,B1855)&gt;0,COUNTIF(B$3:B1855,B1855),""))</f>
        <v/>
      </c>
      <c r="B1855" s="24" t="str">
        <f t="shared" si="59"/>
        <v>Terminal Handling Charge - DestinationUnited States</v>
      </c>
      <c r="C1855" s="24" t="s">
        <v>72</v>
      </c>
      <c r="D1855" s="24" t="s">
        <v>747</v>
      </c>
      <c r="E1855" s="1" t="s">
        <v>105</v>
      </c>
      <c r="F1855" s="12" t="s">
        <v>758</v>
      </c>
      <c r="G1855" s="13">
        <v>44866</v>
      </c>
      <c r="H1855" s="11" t="s">
        <v>187</v>
      </c>
      <c r="I1855" s="11" t="s">
        <v>278</v>
      </c>
      <c r="J1855" s="11" t="s">
        <v>278</v>
      </c>
      <c r="K1855" s="11" t="s">
        <v>19</v>
      </c>
      <c r="L1855" s="11" t="s">
        <v>19</v>
      </c>
      <c r="M1855" s="11" t="s">
        <v>19</v>
      </c>
      <c r="N1855" s="11" t="s">
        <v>19</v>
      </c>
      <c r="O1855" s="11" t="s">
        <v>318</v>
      </c>
      <c r="P1855" s="11" t="s">
        <v>319</v>
      </c>
      <c r="Q1855" s="11" t="s">
        <v>72</v>
      </c>
      <c r="R1855" s="11" t="s">
        <v>762</v>
      </c>
      <c r="S1855" s="20">
        <v>20</v>
      </c>
      <c r="T1855" s="11" t="s">
        <v>28</v>
      </c>
      <c r="U1855" s="11" t="s">
        <v>308</v>
      </c>
      <c r="V1855" s="11" t="s">
        <v>309</v>
      </c>
      <c r="W1855" s="11" t="s">
        <v>23</v>
      </c>
      <c r="X1855" s="11" t="s">
        <v>24</v>
      </c>
      <c r="Y1855">
        <v>535</v>
      </c>
      <c r="Z1855" t="e">
        <f t="shared" si="60"/>
        <v>#REF!</v>
      </c>
    </row>
    <row r="1856" spans="1:26" x14ac:dyDescent="0.35">
      <c r="A1856" s="24" t="str">
        <f>+IF(B1856&lt;&gt;'Terminal Handling Charge'!$B$3,"",IF(COUNTIF(B:B,B1856)&gt;0,COUNTIF(B$3:B1856,B1856),""))</f>
        <v/>
      </c>
      <c r="B1856" s="24" t="str">
        <f t="shared" si="59"/>
        <v>Terminal Handling Charge - DestinationUnited States</v>
      </c>
      <c r="C1856" s="24" t="s">
        <v>72</v>
      </c>
      <c r="D1856" s="24" t="s">
        <v>747</v>
      </c>
      <c r="E1856" s="1" t="s">
        <v>105</v>
      </c>
      <c r="F1856" s="12" t="s">
        <v>758</v>
      </c>
      <c r="G1856" s="13">
        <v>44866</v>
      </c>
      <c r="H1856" s="11" t="s">
        <v>187</v>
      </c>
      <c r="I1856" s="11" t="s">
        <v>278</v>
      </c>
      <c r="J1856" s="11" t="s">
        <v>278</v>
      </c>
      <c r="K1856" s="11" t="s">
        <v>19</v>
      </c>
      <c r="L1856" s="11" t="s">
        <v>19</v>
      </c>
      <c r="M1856" s="11" t="s">
        <v>19</v>
      </c>
      <c r="N1856" s="11" t="s">
        <v>19</v>
      </c>
      <c r="O1856" s="11" t="s">
        <v>318</v>
      </c>
      <c r="P1856" s="11" t="s">
        <v>319</v>
      </c>
      <c r="Q1856" s="11" t="s">
        <v>72</v>
      </c>
      <c r="R1856" s="11" t="s">
        <v>38</v>
      </c>
      <c r="S1856" s="20">
        <v>40</v>
      </c>
      <c r="T1856" s="11" t="s">
        <v>28</v>
      </c>
      <c r="U1856" s="11" t="s">
        <v>22</v>
      </c>
      <c r="V1856" s="11" t="s">
        <v>22</v>
      </c>
      <c r="W1856" s="11" t="s">
        <v>23</v>
      </c>
      <c r="X1856" s="11" t="s">
        <v>24</v>
      </c>
      <c r="Y1856">
        <v>705</v>
      </c>
      <c r="Z1856" t="e">
        <f t="shared" si="60"/>
        <v>#REF!</v>
      </c>
    </row>
    <row r="1857" spans="1:26" x14ac:dyDescent="0.35">
      <c r="A1857" s="24" t="str">
        <f>+IF(B1857&lt;&gt;'Terminal Handling Charge'!$B$3,"",IF(COUNTIF(B:B,B1857)&gt;0,COUNTIF(B$3:B1857,B1857),""))</f>
        <v/>
      </c>
      <c r="B1857" s="24" t="str">
        <f t="shared" si="59"/>
        <v>Terminal Handling Charge - DestinationCanada</v>
      </c>
      <c r="C1857" s="24" t="s">
        <v>48</v>
      </c>
      <c r="D1857" s="24" t="s">
        <v>747</v>
      </c>
      <c r="E1857" s="1" t="s">
        <v>105</v>
      </c>
      <c r="F1857" s="12" t="s">
        <v>758</v>
      </c>
      <c r="G1857" s="13">
        <v>44866</v>
      </c>
      <c r="H1857" s="11" t="s">
        <v>187</v>
      </c>
      <c r="I1857" s="11" t="s">
        <v>278</v>
      </c>
      <c r="J1857" s="11" t="s">
        <v>278</v>
      </c>
      <c r="K1857" s="11" t="s">
        <v>19</v>
      </c>
      <c r="L1857" s="11" t="s">
        <v>19</v>
      </c>
      <c r="M1857" s="11" t="s">
        <v>19</v>
      </c>
      <c r="N1857" s="11" t="s">
        <v>19</v>
      </c>
      <c r="O1857" s="11" t="s">
        <v>47</v>
      </c>
      <c r="P1857" s="11" t="s">
        <v>48</v>
      </c>
      <c r="Q1857" s="11" t="s">
        <v>48</v>
      </c>
      <c r="R1857" s="11" t="s">
        <v>134</v>
      </c>
      <c r="S1857" s="20">
        <v>40</v>
      </c>
      <c r="T1857" s="11" t="s">
        <v>21</v>
      </c>
      <c r="U1857" s="11" t="s">
        <v>22</v>
      </c>
      <c r="V1857" s="11" t="s">
        <v>22</v>
      </c>
      <c r="W1857" s="11" t="s">
        <v>23</v>
      </c>
      <c r="X1857" s="11" t="s">
        <v>24</v>
      </c>
      <c r="Y1857">
        <v>675</v>
      </c>
      <c r="Z1857" t="e">
        <f t="shared" si="60"/>
        <v>#REF!</v>
      </c>
    </row>
    <row r="1858" spans="1:26" x14ac:dyDescent="0.35">
      <c r="A1858" s="24" t="str">
        <f>+IF(B1858&lt;&gt;'Terminal Handling Charge'!$B$3,"",IF(COUNTIF(B:B,B1858)&gt;0,COUNTIF(B$3:B1858,B1858),""))</f>
        <v/>
      </c>
      <c r="B1858" s="24" t="str">
        <f t="shared" si="59"/>
        <v>Terminal Handling Charge - DestinationCanada</v>
      </c>
      <c r="C1858" s="24" t="s">
        <v>48</v>
      </c>
      <c r="D1858" s="24" t="s">
        <v>747</v>
      </c>
      <c r="E1858" s="1" t="s">
        <v>105</v>
      </c>
      <c r="F1858" s="12" t="s">
        <v>758</v>
      </c>
      <c r="G1858" s="13">
        <v>44866</v>
      </c>
      <c r="H1858" s="11" t="s">
        <v>187</v>
      </c>
      <c r="I1858" s="11" t="s">
        <v>278</v>
      </c>
      <c r="J1858" s="11" t="s">
        <v>278</v>
      </c>
      <c r="K1858" s="11" t="s">
        <v>19</v>
      </c>
      <c r="L1858" s="11" t="s">
        <v>19</v>
      </c>
      <c r="M1858" s="11" t="s">
        <v>19</v>
      </c>
      <c r="N1858" s="11" t="s">
        <v>19</v>
      </c>
      <c r="O1858" s="11" t="s">
        <v>47</v>
      </c>
      <c r="P1858" s="11" t="s">
        <v>48</v>
      </c>
      <c r="Q1858" s="11" t="s">
        <v>48</v>
      </c>
      <c r="R1858" s="11" t="s">
        <v>762</v>
      </c>
      <c r="S1858" s="20">
        <v>20</v>
      </c>
      <c r="T1858" s="11" t="s">
        <v>28</v>
      </c>
      <c r="U1858" s="11" t="s">
        <v>328</v>
      </c>
      <c r="V1858" s="11" t="s">
        <v>329</v>
      </c>
      <c r="W1858" s="11" t="s">
        <v>23</v>
      </c>
      <c r="X1858" s="11" t="s">
        <v>24</v>
      </c>
      <c r="Y1858">
        <v>535</v>
      </c>
      <c r="Z1858" t="e">
        <f t="shared" si="60"/>
        <v>#REF!</v>
      </c>
    </row>
    <row r="1859" spans="1:26" x14ac:dyDescent="0.35">
      <c r="A1859" s="24" t="str">
        <f>+IF(B1859&lt;&gt;'Terminal Handling Charge'!$B$3,"",IF(COUNTIF(B:B,B1859)&gt;0,COUNTIF(B$3:B1859,B1859),""))</f>
        <v/>
      </c>
      <c r="B1859" s="24" t="str">
        <f t="shared" si="59"/>
        <v>Terminal Handling Charge - DestinationCanada</v>
      </c>
      <c r="C1859" s="24" t="s">
        <v>48</v>
      </c>
      <c r="D1859" s="24" t="s">
        <v>747</v>
      </c>
      <c r="E1859" s="1" t="s">
        <v>105</v>
      </c>
      <c r="F1859" s="12" t="s">
        <v>758</v>
      </c>
      <c r="G1859" s="13">
        <v>44866</v>
      </c>
      <c r="H1859" s="11" t="s">
        <v>187</v>
      </c>
      <c r="I1859" s="11" t="s">
        <v>278</v>
      </c>
      <c r="J1859" s="11" t="s">
        <v>278</v>
      </c>
      <c r="K1859" s="11" t="s">
        <v>19</v>
      </c>
      <c r="L1859" s="11" t="s">
        <v>19</v>
      </c>
      <c r="M1859" s="11" t="s">
        <v>19</v>
      </c>
      <c r="N1859" s="11" t="s">
        <v>19</v>
      </c>
      <c r="O1859" s="11" t="s">
        <v>47</v>
      </c>
      <c r="P1859" s="11" t="s">
        <v>48</v>
      </c>
      <c r="Q1859" s="11" t="s">
        <v>48</v>
      </c>
      <c r="R1859" s="11" t="s">
        <v>762</v>
      </c>
      <c r="S1859" s="20">
        <v>20</v>
      </c>
      <c r="T1859" s="11" t="s">
        <v>28</v>
      </c>
      <c r="U1859" s="11" t="s">
        <v>300</v>
      </c>
      <c r="V1859" s="11" t="s">
        <v>301</v>
      </c>
      <c r="W1859" s="11" t="s">
        <v>23</v>
      </c>
      <c r="X1859" s="11" t="s">
        <v>24</v>
      </c>
      <c r="Y1859">
        <v>535</v>
      </c>
      <c r="Z1859" t="e">
        <f t="shared" si="60"/>
        <v>#REF!</v>
      </c>
    </row>
    <row r="1860" spans="1:26" x14ac:dyDescent="0.35">
      <c r="A1860" s="24" t="str">
        <f>+IF(B1860&lt;&gt;'Terminal Handling Charge'!$B$3,"",IF(COUNTIF(B:B,B1860)&gt;0,COUNTIF(B$3:B1860,B1860),""))</f>
        <v/>
      </c>
      <c r="B1860" s="24" t="str">
        <f t="shared" si="59"/>
        <v>Terminal Handling Charge - DestinationCanada</v>
      </c>
      <c r="C1860" s="24" t="s">
        <v>48</v>
      </c>
      <c r="D1860" s="24" t="s">
        <v>747</v>
      </c>
      <c r="E1860" s="1" t="s">
        <v>105</v>
      </c>
      <c r="F1860" s="12" t="s">
        <v>758</v>
      </c>
      <c r="G1860" s="13">
        <v>44866</v>
      </c>
      <c r="H1860" s="11" t="s">
        <v>187</v>
      </c>
      <c r="I1860" s="11" t="s">
        <v>278</v>
      </c>
      <c r="J1860" s="11" t="s">
        <v>278</v>
      </c>
      <c r="K1860" s="11" t="s">
        <v>19</v>
      </c>
      <c r="L1860" s="11" t="s">
        <v>19</v>
      </c>
      <c r="M1860" s="11" t="s">
        <v>19</v>
      </c>
      <c r="N1860" s="11" t="s">
        <v>19</v>
      </c>
      <c r="O1860" s="11" t="s">
        <v>47</v>
      </c>
      <c r="P1860" s="11" t="s">
        <v>48</v>
      </c>
      <c r="Q1860" s="11" t="s">
        <v>48</v>
      </c>
      <c r="R1860" s="11" t="s">
        <v>762</v>
      </c>
      <c r="S1860" s="20">
        <v>20</v>
      </c>
      <c r="T1860" s="11" t="s">
        <v>28</v>
      </c>
      <c r="U1860" s="11" t="s">
        <v>378</v>
      </c>
      <c r="V1860" s="11" t="s">
        <v>379</v>
      </c>
      <c r="W1860" s="11" t="s">
        <v>23</v>
      </c>
      <c r="X1860" s="11" t="s">
        <v>24</v>
      </c>
      <c r="Y1860">
        <v>535</v>
      </c>
      <c r="Z1860" t="e">
        <f t="shared" si="60"/>
        <v>#REF!</v>
      </c>
    </row>
    <row r="1861" spans="1:26" x14ac:dyDescent="0.35">
      <c r="A1861" s="24" t="str">
        <f>+IF(B1861&lt;&gt;'Terminal Handling Charge'!$B$3,"",IF(COUNTIF(B:B,B1861)&gt;0,COUNTIF(B$3:B1861,B1861),""))</f>
        <v/>
      </c>
      <c r="B1861" s="24" t="str">
        <f t="shared" si="59"/>
        <v>Terminal Handling Charge - DestinationCanada</v>
      </c>
      <c r="C1861" s="24" t="s">
        <v>48</v>
      </c>
      <c r="D1861" s="24" t="s">
        <v>747</v>
      </c>
      <c r="E1861" s="1" t="s">
        <v>105</v>
      </c>
      <c r="F1861" s="12" t="s">
        <v>758</v>
      </c>
      <c r="G1861" s="13">
        <v>44866</v>
      </c>
      <c r="H1861" s="11" t="s">
        <v>187</v>
      </c>
      <c r="I1861" s="11" t="s">
        <v>278</v>
      </c>
      <c r="J1861" s="11" t="s">
        <v>278</v>
      </c>
      <c r="K1861" s="11" t="s">
        <v>19</v>
      </c>
      <c r="L1861" s="11" t="s">
        <v>19</v>
      </c>
      <c r="M1861" s="11" t="s">
        <v>19</v>
      </c>
      <c r="N1861" s="11" t="s">
        <v>19</v>
      </c>
      <c r="O1861" s="11" t="s">
        <v>47</v>
      </c>
      <c r="P1861" s="11" t="s">
        <v>48</v>
      </c>
      <c r="Q1861" s="11" t="s">
        <v>48</v>
      </c>
      <c r="R1861" s="11" t="s">
        <v>762</v>
      </c>
      <c r="S1861" s="20">
        <v>20</v>
      </c>
      <c r="T1861" s="11" t="s">
        <v>28</v>
      </c>
      <c r="U1861" s="11" t="s">
        <v>279</v>
      </c>
      <c r="V1861" s="11" t="s">
        <v>280</v>
      </c>
      <c r="W1861" s="11" t="s">
        <v>23</v>
      </c>
      <c r="X1861" s="11" t="s">
        <v>24</v>
      </c>
      <c r="Y1861">
        <v>535</v>
      </c>
      <c r="Z1861" t="e">
        <f t="shared" si="60"/>
        <v>#REF!</v>
      </c>
    </row>
    <row r="1862" spans="1:26" x14ac:dyDescent="0.35">
      <c r="A1862" s="24" t="str">
        <f>+IF(B1862&lt;&gt;'Terminal Handling Charge'!$B$3,"",IF(COUNTIF(B:B,B1862)&gt;0,COUNTIF(B$3:B1862,B1862),""))</f>
        <v/>
      </c>
      <c r="B1862" s="24" t="str">
        <f t="shared" si="59"/>
        <v>Terminal Handling Charge - DestinationCanada</v>
      </c>
      <c r="C1862" s="24" t="s">
        <v>48</v>
      </c>
      <c r="D1862" s="24" t="s">
        <v>747</v>
      </c>
      <c r="E1862" s="1" t="s">
        <v>105</v>
      </c>
      <c r="F1862" s="12" t="s">
        <v>758</v>
      </c>
      <c r="G1862" s="13">
        <v>44866</v>
      </c>
      <c r="H1862" s="11" t="s">
        <v>187</v>
      </c>
      <c r="I1862" s="11" t="s">
        <v>278</v>
      </c>
      <c r="J1862" s="11" t="s">
        <v>278</v>
      </c>
      <c r="K1862" s="11" t="s">
        <v>19</v>
      </c>
      <c r="L1862" s="11" t="s">
        <v>19</v>
      </c>
      <c r="M1862" s="11" t="s">
        <v>19</v>
      </c>
      <c r="N1862" s="11" t="s">
        <v>19</v>
      </c>
      <c r="O1862" s="11" t="s">
        <v>47</v>
      </c>
      <c r="P1862" s="11" t="s">
        <v>48</v>
      </c>
      <c r="Q1862" s="11" t="s">
        <v>48</v>
      </c>
      <c r="R1862" s="11" t="s">
        <v>762</v>
      </c>
      <c r="S1862" s="20">
        <v>20</v>
      </c>
      <c r="T1862" s="11" t="s">
        <v>28</v>
      </c>
      <c r="U1862" s="11" t="s">
        <v>332</v>
      </c>
      <c r="V1862" s="11" t="s">
        <v>333</v>
      </c>
      <c r="W1862" s="11" t="s">
        <v>23</v>
      </c>
      <c r="X1862" s="11" t="s">
        <v>24</v>
      </c>
      <c r="Y1862">
        <v>535</v>
      </c>
      <c r="Z1862" t="e">
        <f t="shared" si="60"/>
        <v>#REF!</v>
      </c>
    </row>
    <row r="1863" spans="1:26" x14ac:dyDescent="0.35">
      <c r="A1863" s="24" t="str">
        <f>+IF(B1863&lt;&gt;'Terminal Handling Charge'!$B$3,"",IF(COUNTIF(B:B,B1863)&gt;0,COUNTIF(B$3:B1863,B1863),""))</f>
        <v/>
      </c>
      <c r="B1863" s="24" t="str">
        <f t="shared" si="59"/>
        <v>Terminal Handling Charge - DestinationCanada</v>
      </c>
      <c r="C1863" s="24" t="s">
        <v>48</v>
      </c>
      <c r="D1863" s="24" t="s">
        <v>747</v>
      </c>
      <c r="E1863" s="1" t="s">
        <v>105</v>
      </c>
      <c r="F1863" s="12" t="s">
        <v>758</v>
      </c>
      <c r="G1863" s="13">
        <v>44866</v>
      </c>
      <c r="H1863" s="11" t="s">
        <v>187</v>
      </c>
      <c r="I1863" s="11" t="s">
        <v>278</v>
      </c>
      <c r="J1863" s="11" t="s">
        <v>278</v>
      </c>
      <c r="K1863" s="11" t="s">
        <v>19</v>
      </c>
      <c r="L1863" s="11" t="s">
        <v>19</v>
      </c>
      <c r="M1863" s="11" t="s">
        <v>19</v>
      </c>
      <c r="N1863" s="11" t="s">
        <v>19</v>
      </c>
      <c r="O1863" s="11" t="s">
        <v>47</v>
      </c>
      <c r="P1863" s="11" t="s">
        <v>48</v>
      </c>
      <c r="Q1863" s="11" t="s">
        <v>48</v>
      </c>
      <c r="R1863" s="11" t="s">
        <v>762</v>
      </c>
      <c r="S1863" s="20">
        <v>20</v>
      </c>
      <c r="T1863" s="11" t="s">
        <v>28</v>
      </c>
      <c r="U1863" s="11" t="s">
        <v>394</v>
      </c>
      <c r="V1863" s="11" t="s">
        <v>395</v>
      </c>
      <c r="W1863" s="11" t="s">
        <v>23</v>
      </c>
      <c r="X1863" s="11" t="s">
        <v>24</v>
      </c>
      <c r="Y1863">
        <v>535</v>
      </c>
      <c r="Z1863" t="e">
        <f t="shared" si="60"/>
        <v>#REF!</v>
      </c>
    </row>
    <row r="1864" spans="1:26" x14ac:dyDescent="0.35">
      <c r="A1864" s="24" t="str">
        <f>+IF(B1864&lt;&gt;'Terminal Handling Charge'!$B$3,"",IF(COUNTIF(B:B,B1864)&gt;0,COUNTIF(B$3:B1864,B1864),""))</f>
        <v/>
      </c>
      <c r="B1864" s="24" t="str">
        <f t="shared" si="59"/>
        <v>Terminal Handling Charge - DestinationCanada</v>
      </c>
      <c r="C1864" s="24" t="s">
        <v>48</v>
      </c>
      <c r="D1864" s="24" t="s">
        <v>747</v>
      </c>
      <c r="E1864" s="1" t="s">
        <v>105</v>
      </c>
      <c r="F1864" s="12" t="s">
        <v>758</v>
      </c>
      <c r="G1864" s="13">
        <v>44866</v>
      </c>
      <c r="H1864" s="11" t="s">
        <v>187</v>
      </c>
      <c r="I1864" s="11" t="s">
        <v>278</v>
      </c>
      <c r="J1864" s="11" t="s">
        <v>278</v>
      </c>
      <c r="K1864" s="11" t="s">
        <v>19</v>
      </c>
      <c r="L1864" s="11" t="s">
        <v>19</v>
      </c>
      <c r="M1864" s="11" t="s">
        <v>19</v>
      </c>
      <c r="N1864" s="11" t="s">
        <v>19</v>
      </c>
      <c r="O1864" s="11" t="s">
        <v>47</v>
      </c>
      <c r="P1864" s="11" t="s">
        <v>48</v>
      </c>
      <c r="Q1864" s="11" t="s">
        <v>48</v>
      </c>
      <c r="R1864" s="11" t="s">
        <v>762</v>
      </c>
      <c r="S1864" s="20">
        <v>20</v>
      </c>
      <c r="T1864" s="11" t="s">
        <v>28</v>
      </c>
      <c r="U1864" s="11" t="s">
        <v>366</v>
      </c>
      <c r="V1864" s="11" t="s">
        <v>367</v>
      </c>
      <c r="W1864" s="11" t="s">
        <v>23</v>
      </c>
      <c r="X1864" s="11" t="s">
        <v>24</v>
      </c>
      <c r="Y1864">
        <v>535</v>
      </c>
      <c r="Z1864" t="e">
        <f t="shared" si="60"/>
        <v>#REF!</v>
      </c>
    </row>
    <row r="1865" spans="1:26" x14ac:dyDescent="0.35">
      <c r="A1865" s="24" t="str">
        <f>+IF(B1865&lt;&gt;'Terminal Handling Charge'!$B$3,"",IF(COUNTIF(B:B,B1865)&gt;0,COUNTIF(B$3:B1865,B1865),""))</f>
        <v/>
      </c>
      <c r="B1865" s="24" t="str">
        <f t="shared" ref="B1865:B1928" si="61">D1865&amp;C1865</f>
        <v>Terminal Handling Charge - DestinationCanada</v>
      </c>
      <c r="C1865" s="24" t="s">
        <v>48</v>
      </c>
      <c r="D1865" s="24" t="s">
        <v>747</v>
      </c>
      <c r="E1865" s="1" t="s">
        <v>105</v>
      </c>
      <c r="F1865" s="12" t="s">
        <v>758</v>
      </c>
      <c r="G1865" s="13">
        <v>44866</v>
      </c>
      <c r="H1865" s="11" t="s">
        <v>187</v>
      </c>
      <c r="I1865" s="11" t="s">
        <v>278</v>
      </c>
      <c r="J1865" s="11" t="s">
        <v>278</v>
      </c>
      <c r="K1865" s="11" t="s">
        <v>19</v>
      </c>
      <c r="L1865" s="11" t="s">
        <v>19</v>
      </c>
      <c r="M1865" s="11" t="s">
        <v>19</v>
      </c>
      <c r="N1865" s="11" t="s">
        <v>19</v>
      </c>
      <c r="O1865" s="11" t="s">
        <v>47</v>
      </c>
      <c r="P1865" s="11" t="s">
        <v>48</v>
      </c>
      <c r="Q1865" s="11" t="s">
        <v>48</v>
      </c>
      <c r="R1865" s="11" t="s">
        <v>762</v>
      </c>
      <c r="S1865" s="20">
        <v>20</v>
      </c>
      <c r="T1865" s="11" t="s">
        <v>28</v>
      </c>
      <c r="U1865" s="11" t="s">
        <v>429</v>
      </c>
      <c r="V1865" s="11" t="s">
        <v>430</v>
      </c>
      <c r="W1865" s="11" t="s">
        <v>23</v>
      </c>
      <c r="X1865" s="11" t="s">
        <v>24</v>
      </c>
      <c r="Y1865">
        <v>535</v>
      </c>
      <c r="Z1865" t="e">
        <f t="shared" ref="Z1865:Z1928" si="62">Z1864+1</f>
        <v>#REF!</v>
      </c>
    </row>
    <row r="1866" spans="1:26" x14ac:dyDescent="0.35">
      <c r="A1866" s="24" t="str">
        <f>+IF(B1866&lt;&gt;'Terminal Handling Charge'!$B$3,"",IF(COUNTIF(B:B,B1866)&gt;0,COUNTIF(B$3:B1866,B1866),""))</f>
        <v/>
      </c>
      <c r="B1866" s="24" t="str">
        <f t="shared" si="61"/>
        <v>Terminal Handling Charge - DestinationCanada</v>
      </c>
      <c r="C1866" s="24" t="s">
        <v>48</v>
      </c>
      <c r="D1866" s="24" t="s">
        <v>747</v>
      </c>
      <c r="E1866" s="1" t="s">
        <v>105</v>
      </c>
      <c r="F1866" s="12" t="s">
        <v>758</v>
      </c>
      <c r="G1866" s="13">
        <v>44866</v>
      </c>
      <c r="H1866" s="11" t="s">
        <v>187</v>
      </c>
      <c r="I1866" s="11" t="s">
        <v>278</v>
      </c>
      <c r="J1866" s="11" t="s">
        <v>278</v>
      </c>
      <c r="K1866" s="11" t="s">
        <v>19</v>
      </c>
      <c r="L1866" s="11" t="s">
        <v>19</v>
      </c>
      <c r="M1866" s="11" t="s">
        <v>19</v>
      </c>
      <c r="N1866" s="11" t="s">
        <v>19</v>
      </c>
      <c r="O1866" s="11" t="s">
        <v>47</v>
      </c>
      <c r="P1866" s="11" t="s">
        <v>48</v>
      </c>
      <c r="Q1866" s="11" t="s">
        <v>48</v>
      </c>
      <c r="R1866" s="11" t="s">
        <v>762</v>
      </c>
      <c r="S1866" s="20">
        <v>20</v>
      </c>
      <c r="T1866" s="11" t="s">
        <v>28</v>
      </c>
      <c r="U1866" s="11" t="s">
        <v>308</v>
      </c>
      <c r="V1866" s="11" t="s">
        <v>309</v>
      </c>
      <c r="W1866" s="11" t="s">
        <v>23</v>
      </c>
      <c r="X1866" s="11" t="s">
        <v>24</v>
      </c>
      <c r="Y1866">
        <v>535</v>
      </c>
      <c r="Z1866" t="e">
        <f t="shared" si="62"/>
        <v>#REF!</v>
      </c>
    </row>
    <row r="1867" spans="1:26" x14ac:dyDescent="0.35">
      <c r="A1867" s="24" t="str">
        <f>+IF(B1867&lt;&gt;'Terminal Handling Charge'!$B$3,"",IF(COUNTIF(B:B,B1867)&gt;0,COUNTIF(B$3:B1867,B1867),""))</f>
        <v/>
      </c>
      <c r="B1867" s="24" t="str">
        <f t="shared" si="61"/>
        <v>Terminal Handling Charge - DestinationCanada</v>
      </c>
      <c r="C1867" s="24" t="s">
        <v>48</v>
      </c>
      <c r="D1867" s="24" t="s">
        <v>747</v>
      </c>
      <c r="E1867" s="1" t="s">
        <v>105</v>
      </c>
      <c r="F1867" s="12" t="s">
        <v>758</v>
      </c>
      <c r="G1867" s="13">
        <v>44866</v>
      </c>
      <c r="H1867" s="11" t="s">
        <v>187</v>
      </c>
      <c r="I1867" s="11" t="s">
        <v>278</v>
      </c>
      <c r="J1867" s="11" t="s">
        <v>278</v>
      </c>
      <c r="K1867" s="11" t="s">
        <v>19</v>
      </c>
      <c r="L1867" s="11" t="s">
        <v>19</v>
      </c>
      <c r="M1867" s="11" t="s">
        <v>19</v>
      </c>
      <c r="N1867" s="11" t="s">
        <v>19</v>
      </c>
      <c r="O1867" s="11" t="s">
        <v>47</v>
      </c>
      <c r="P1867" s="11" t="s">
        <v>48</v>
      </c>
      <c r="Q1867" s="11" t="s">
        <v>48</v>
      </c>
      <c r="R1867" s="11" t="s">
        <v>762</v>
      </c>
      <c r="S1867" s="20">
        <v>20</v>
      </c>
      <c r="T1867" s="11" t="s">
        <v>28</v>
      </c>
      <c r="U1867" s="11" t="s">
        <v>306</v>
      </c>
      <c r="V1867" s="11" t="s">
        <v>307</v>
      </c>
      <c r="W1867" s="11" t="s">
        <v>23</v>
      </c>
      <c r="X1867" s="11" t="s">
        <v>24</v>
      </c>
      <c r="Y1867">
        <v>535</v>
      </c>
      <c r="Z1867" t="e">
        <f t="shared" si="62"/>
        <v>#REF!</v>
      </c>
    </row>
    <row r="1868" spans="1:26" x14ac:dyDescent="0.35">
      <c r="A1868" s="24" t="str">
        <f>+IF(B1868&lt;&gt;'Terminal Handling Charge'!$B$3,"",IF(COUNTIF(B:B,B1868)&gt;0,COUNTIF(B$3:B1868,B1868),""))</f>
        <v/>
      </c>
      <c r="B1868" s="24" t="str">
        <f t="shared" si="61"/>
        <v>Terminal Handling Charge - DestinationCanada</v>
      </c>
      <c r="C1868" s="24" t="s">
        <v>48</v>
      </c>
      <c r="D1868" s="24" t="s">
        <v>747</v>
      </c>
      <c r="E1868" s="1" t="s">
        <v>105</v>
      </c>
      <c r="F1868" s="12" t="s">
        <v>758</v>
      </c>
      <c r="G1868" s="13">
        <v>44866</v>
      </c>
      <c r="H1868" s="11" t="s">
        <v>187</v>
      </c>
      <c r="I1868" s="11" t="s">
        <v>278</v>
      </c>
      <c r="J1868" s="11" t="s">
        <v>278</v>
      </c>
      <c r="K1868" s="11" t="s">
        <v>19</v>
      </c>
      <c r="L1868" s="11" t="s">
        <v>19</v>
      </c>
      <c r="M1868" s="11" t="s">
        <v>19</v>
      </c>
      <c r="N1868" s="11" t="s">
        <v>19</v>
      </c>
      <c r="O1868" s="11" t="s">
        <v>47</v>
      </c>
      <c r="P1868" s="11" t="s">
        <v>48</v>
      </c>
      <c r="Q1868" s="11" t="s">
        <v>48</v>
      </c>
      <c r="R1868" s="11" t="s">
        <v>38</v>
      </c>
      <c r="S1868" s="20">
        <v>40</v>
      </c>
      <c r="T1868" s="11" t="s">
        <v>28</v>
      </c>
      <c r="U1868" s="11" t="s">
        <v>308</v>
      </c>
      <c r="V1868" s="11" t="s">
        <v>309</v>
      </c>
      <c r="W1868" s="11" t="s">
        <v>23</v>
      </c>
      <c r="X1868" s="11" t="s">
        <v>24</v>
      </c>
      <c r="Y1868">
        <v>705</v>
      </c>
      <c r="Z1868" t="e">
        <f t="shared" si="62"/>
        <v>#REF!</v>
      </c>
    </row>
    <row r="1869" spans="1:26" x14ac:dyDescent="0.35">
      <c r="A1869" s="24" t="str">
        <f>+IF(B1869&lt;&gt;'Terminal Handling Charge'!$B$3,"",IF(COUNTIF(B:B,B1869)&gt;0,COUNTIF(B$3:B1869,B1869),""))</f>
        <v/>
      </c>
      <c r="B1869" s="24" t="str">
        <f t="shared" si="61"/>
        <v>Terminal Handling Charge - DestinationCanada</v>
      </c>
      <c r="C1869" s="24" t="s">
        <v>48</v>
      </c>
      <c r="D1869" s="24" t="s">
        <v>747</v>
      </c>
      <c r="E1869" s="1" t="s">
        <v>105</v>
      </c>
      <c r="F1869" s="12" t="s">
        <v>758</v>
      </c>
      <c r="G1869" s="13">
        <v>44866</v>
      </c>
      <c r="H1869" s="11" t="s">
        <v>187</v>
      </c>
      <c r="I1869" s="11" t="s">
        <v>278</v>
      </c>
      <c r="J1869" s="11" t="s">
        <v>278</v>
      </c>
      <c r="K1869" s="11" t="s">
        <v>19</v>
      </c>
      <c r="L1869" s="11" t="s">
        <v>19</v>
      </c>
      <c r="M1869" s="11" t="s">
        <v>19</v>
      </c>
      <c r="N1869" s="11" t="s">
        <v>19</v>
      </c>
      <c r="O1869" s="11" t="s">
        <v>47</v>
      </c>
      <c r="P1869" s="11" t="s">
        <v>48</v>
      </c>
      <c r="Q1869" s="11" t="s">
        <v>48</v>
      </c>
      <c r="R1869" s="11" t="s">
        <v>38</v>
      </c>
      <c r="S1869" s="20">
        <v>40</v>
      </c>
      <c r="T1869" s="11" t="s">
        <v>28</v>
      </c>
      <c r="U1869" s="11" t="s">
        <v>328</v>
      </c>
      <c r="V1869" s="11" t="s">
        <v>329</v>
      </c>
      <c r="W1869" s="11" t="s">
        <v>23</v>
      </c>
      <c r="X1869" s="11" t="s">
        <v>24</v>
      </c>
      <c r="Y1869">
        <v>705</v>
      </c>
      <c r="Z1869" t="e">
        <f t="shared" si="62"/>
        <v>#REF!</v>
      </c>
    </row>
    <row r="1870" spans="1:26" x14ac:dyDescent="0.35">
      <c r="A1870" s="24" t="str">
        <f>+IF(B1870&lt;&gt;'Terminal Handling Charge'!$B$3,"",IF(COUNTIF(B:B,B1870)&gt;0,COUNTIF(B$3:B1870,B1870),""))</f>
        <v/>
      </c>
      <c r="B1870" s="24" t="str">
        <f t="shared" si="61"/>
        <v>Terminal Handling Charge - DestinationCanada</v>
      </c>
      <c r="C1870" s="24" t="s">
        <v>48</v>
      </c>
      <c r="D1870" s="24" t="s">
        <v>747</v>
      </c>
      <c r="E1870" s="1" t="s">
        <v>105</v>
      </c>
      <c r="F1870" s="12" t="s">
        <v>758</v>
      </c>
      <c r="G1870" s="13">
        <v>44866</v>
      </c>
      <c r="H1870" s="11" t="s">
        <v>187</v>
      </c>
      <c r="I1870" s="11" t="s">
        <v>278</v>
      </c>
      <c r="J1870" s="11" t="s">
        <v>278</v>
      </c>
      <c r="K1870" s="11" t="s">
        <v>19</v>
      </c>
      <c r="L1870" s="11" t="s">
        <v>19</v>
      </c>
      <c r="M1870" s="11" t="s">
        <v>19</v>
      </c>
      <c r="N1870" s="11" t="s">
        <v>19</v>
      </c>
      <c r="O1870" s="11" t="s">
        <v>47</v>
      </c>
      <c r="P1870" s="11" t="s">
        <v>48</v>
      </c>
      <c r="Q1870" s="11" t="s">
        <v>48</v>
      </c>
      <c r="R1870" s="11" t="s">
        <v>38</v>
      </c>
      <c r="S1870" s="20">
        <v>40</v>
      </c>
      <c r="T1870" s="11" t="s">
        <v>28</v>
      </c>
      <c r="U1870" s="11" t="s">
        <v>306</v>
      </c>
      <c r="V1870" s="11" t="s">
        <v>307</v>
      </c>
      <c r="W1870" s="11" t="s">
        <v>23</v>
      </c>
      <c r="X1870" s="11" t="s">
        <v>24</v>
      </c>
      <c r="Y1870">
        <v>705</v>
      </c>
      <c r="Z1870" t="e">
        <f t="shared" si="62"/>
        <v>#REF!</v>
      </c>
    </row>
    <row r="1871" spans="1:26" x14ac:dyDescent="0.35">
      <c r="A1871" s="24" t="str">
        <f>+IF(B1871&lt;&gt;'Terminal Handling Charge'!$B$3,"",IF(COUNTIF(B:B,B1871)&gt;0,COUNTIF(B$3:B1871,B1871),""))</f>
        <v/>
      </c>
      <c r="B1871" s="24" t="str">
        <f t="shared" si="61"/>
        <v>Terminal Handling Charge - DestinationCanada</v>
      </c>
      <c r="C1871" s="24" t="s">
        <v>48</v>
      </c>
      <c r="D1871" s="24" t="s">
        <v>747</v>
      </c>
      <c r="E1871" s="1" t="s">
        <v>105</v>
      </c>
      <c r="F1871" s="12" t="s">
        <v>758</v>
      </c>
      <c r="G1871" s="13">
        <v>44866</v>
      </c>
      <c r="H1871" s="11" t="s">
        <v>187</v>
      </c>
      <c r="I1871" s="11" t="s">
        <v>278</v>
      </c>
      <c r="J1871" s="11" t="s">
        <v>278</v>
      </c>
      <c r="K1871" s="11" t="s">
        <v>19</v>
      </c>
      <c r="L1871" s="11" t="s">
        <v>19</v>
      </c>
      <c r="M1871" s="11" t="s">
        <v>19</v>
      </c>
      <c r="N1871" s="11" t="s">
        <v>19</v>
      </c>
      <c r="O1871" s="11" t="s">
        <v>47</v>
      </c>
      <c r="P1871" s="11" t="s">
        <v>48</v>
      </c>
      <c r="Q1871" s="11" t="s">
        <v>48</v>
      </c>
      <c r="R1871" s="11" t="s">
        <v>38</v>
      </c>
      <c r="S1871" s="20">
        <v>40</v>
      </c>
      <c r="T1871" s="11" t="s">
        <v>28</v>
      </c>
      <c r="U1871" s="11" t="s">
        <v>378</v>
      </c>
      <c r="V1871" s="11" t="s">
        <v>379</v>
      </c>
      <c r="W1871" s="11" t="s">
        <v>23</v>
      </c>
      <c r="X1871" s="11" t="s">
        <v>24</v>
      </c>
      <c r="Y1871">
        <v>705</v>
      </c>
      <c r="Z1871" t="e">
        <f t="shared" si="62"/>
        <v>#REF!</v>
      </c>
    </row>
    <row r="1872" spans="1:26" x14ac:dyDescent="0.35">
      <c r="A1872" s="24" t="str">
        <f>+IF(B1872&lt;&gt;'Terminal Handling Charge'!$B$3,"",IF(COUNTIF(B:B,B1872)&gt;0,COUNTIF(B$3:B1872,B1872),""))</f>
        <v/>
      </c>
      <c r="B1872" s="24" t="str">
        <f t="shared" si="61"/>
        <v>Terminal Handling Charge - DestinationCanada</v>
      </c>
      <c r="C1872" s="24" t="s">
        <v>48</v>
      </c>
      <c r="D1872" s="24" t="s">
        <v>747</v>
      </c>
      <c r="E1872" s="1" t="s">
        <v>105</v>
      </c>
      <c r="F1872" s="12" t="s">
        <v>758</v>
      </c>
      <c r="G1872" s="13">
        <v>44866</v>
      </c>
      <c r="H1872" s="11" t="s">
        <v>187</v>
      </c>
      <c r="I1872" s="11" t="s">
        <v>278</v>
      </c>
      <c r="J1872" s="11" t="s">
        <v>278</v>
      </c>
      <c r="K1872" s="11" t="s">
        <v>19</v>
      </c>
      <c r="L1872" s="11" t="s">
        <v>19</v>
      </c>
      <c r="M1872" s="11" t="s">
        <v>19</v>
      </c>
      <c r="N1872" s="11" t="s">
        <v>19</v>
      </c>
      <c r="O1872" s="11" t="s">
        <v>47</v>
      </c>
      <c r="P1872" s="11" t="s">
        <v>48</v>
      </c>
      <c r="Q1872" s="11" t="s">
        <v>48</v>
      </c>
      <c r="R1872" s="11" t="s">
        <v>38</v>
      </c>
      <c r="S1872" s="20">
        <v>40</v>
      </c>
      <c r="T1872" s="11" t="s">
        <v>28</v>
      </c>
      <c r="U1872" s="11" t="s">
        <v>300</v>
      </c>
      <c r="V1872" s="11" t="s">
        <v>301</v>
      </c>
      <c r="W1872" s="11" t="s">
        <v>23</v>
      </c>
      <c r="X1872" s="11" t="s">
        <v>24</v>
      </c>
      <c r="Y1872">
        <v>705</v>
      </c>
      <c r="Z1872" t="e">
        <f t="shared" si="62"/>
        <v>#REF!</v>
      </c>
    </row>
    <row r="1873" spans="1:26" x14ac:dyDescent="0.35">
      <c r="A1873" s="24" t="str">
        <f>+IF(B1873&lt;&gt;'Terminal Handling Charge'!$B$3,"",IF(COUNTIF(B:B,B1873)&gt;0,COUNTIF(B$3:B1873,B1873),""))</f>
        <v/>
      </c>
      <c r="B1873" s="24" t="str">
        <f t="shared" si="61"/>
        <v>Terminal Handling Charge - DestinationCanada</v>
      </c>
      <c r="C1873" s="24" t="s">
        <v>48</v>
      </c>
      <c r="D1873" s="24" t="s">
        <v>747</v>
      </c>
      <c r="E1873" s="1" t="s">
        <v>105</v>
      </c>
      <c r="F1873" s="12" t="s">
        <v>758</v>
      </c>
      <c r="G1873" s="13">
        <v>44866</v>
      </c>
      <c r="H1873" s="11" t="s">
        <v>187</v>
      </c>
      <c r="I1873" s="11" t="s">
        <v>278</v>
      </c>
      <c r="J1873" s="11" t="s">
        <v>278</v>
      </c>
      <c r="K1873" s="11" t="s">
        <v>19</v>
      </c>
      <c r="L1873" s="11" t="s">
        <v>19</v>
      </c>
      <c r="M1873" s="11" t="s">
        <v>19</v>
      </c>
      <c r="N1873" s="11" t="s">
        <v>19</v>
      </c>
      <c r="O1873" s="11" t="s">
        <v>47</v>
      </c>
      <c r="P1873" s="11" t="s">
        <v>48</v>
      </c>
      <c r="Q1873" s="11" t="s">
        <v>48</v>
      </c>
      <c r="R1873" s="11" t="s">
        <v>38</v>
      </c>
      <c r="S1873" s="20">
        <v>40</v>
      </c>
      <c r="T1873" s="11" t="s">
        <v>28</v>
      </c>
      <c r="U1873" s="11" t="s">
        <v>366</v>
      </c>
      <c r="V1873" s="11" t="s">
        <v>367</v>
      </c>
      <c r="W1873" s="11" t="s">
        <v>23</v>
      </c>
      <c r="X1873" s="11" t="s">
        <v>24</v>
      </c>
      <c r="Y1873">
        <v>705</v>
      </c>
      <c r="Z1873" t="e">
        <f t="shared" si="62"/>
        <v>#REF!</v>
      </c>
    </row>
    <row r="1874" spans="1:26" x14ac:dyDescent="0.35">
      <c r="A1874" s="24" t="str">
        <f>+IF(B1874&lt;&gt;'Terminal Handling Charge'!$B$3,"",IF(COUNTIF(B:B,B1874)&gt;0,COUNTIF(B$3:B1874,B1874),""))</f>
        <v/>
      </c>
      <c r="B1874" s="24" t="str">
        <f t="shared" si="61"/>
        <v>Terminal Handling Charge - DestinationCanada</v>
      </c>
      <c r="C1874" s="24" t="s">
        <v>48</v>
      </c>
      <c r="D1874" s="24" t="s">
        <v>747</v>
      </c>
      <c r="E1874" s="1" t="s">
        <v>105</v>
      </c>
      <c r="F1874" s="12" t="s">
        <v>758</v>
      </c>
      <c r="G1874" s="13">
        <v>44866</v>
      </c>
      <c r="H1874" s="11" t="s">
        <v>187</v>
      </c>
      <c r="I1874" s="11" t="s">
        <v>278</v>
      </c>
      <c r="J1874" s="11" t="s">
        <v>278</v>
      </c>
      <c r="K1874" s="11" t="s">
        <v>19</v>
      </c>
      <c r="L1874" s="11" t="s">
        <v>19</v>
      </c>
      <c r="M1874" s="11" t="s">
        <v>19</v>
      </c>
      <c r="N1874" s="11" t="s">
        <v>19</v>
      </c>
      <c r="O1874" s="11" t="s">
        <v>47</v>
      </c>
      <c r="P1874" s="11" t="s">
        <v>48</v>
      </c>
      <c r="Q1874" s="11" t="s">
        <v>48</v>
      </c>
      <c r="R1874" s="11" t="s">
        <v>38</v>
      </c>
      <c r="S1874" s="20">
        <v>40</v>
      </c>
      <c r="T1874" s="11" t="s">
        <v>28</v>
      </c>
      <c r="U1874" s="11" t="s">
        <v>429</v>
      </c>
      <c r="V1874" s="11" t="s">
        <v>430</v>
      </c>
      <c r="W1874" s="11" t="s">
        <v>23</v>
      </c>
      <c r="X1874" s="11" t="s">
        <v>24</v>
      </c>
      <c r="Y1874">
        <v>705</v>
      </c>
      <c r="Z1874" t="e">
        <f t="shared" si="62"/>
        <v>#REF!</v>
      </c>
    </row>
    <row r="1875" spans="1:26" x14ac:dyDescent="0.35">
      <c r="A1875" s="24" t="str">
        <f>+IF(B1875&lt;&gt;'Terminal Handling Charge'!$B$3,"",IF(COUNTIF(B:B,B1875)&gt;0,COUNTIF(B$3:B1875,B1875),""))</f>
        <v/>
      </c>
      <c r="B1875" s="24" t="str">
        <f t="shared" si="61"/>
        <v>Terminal Handling Charge - DestinationCanada</v>
      </c>
      <c r="C1875" s="24" t="s">
        <v>48</v>
      </c>
      <c r="D1875" s="24" t="s">
        <v>747</v>
      </c>
      <c r="E1875" s="1" t="s">
        <v>105</v>
      </c>
      <c r="F1875" s="12" t="s">
        <v>758</v>
      </c>
      <c r="G1875" s="13">
        <v>44866</v>
      </c>
      <c r="H1875" s="11" t="s">
        <v>187</v>
      </c>
      <c r="I1875" s="11" t="s">
        <v>278</v>
      </c>
      <c r="J1875" s="11" t="s">
        <v>278</v>
      </c>
      <c r="K1875" s="11" t="s">
        <v>19</v>
      </c>
      <c r="L1875" s="11" t="s">
        <v>19</v>
      </c>
      <c r="M1875" s="11" t="s">
        <v>19</v>
      </c>
      <c r="N1875" s="11" t="s">
        <v>19</v>
      </c>
      <c r="O1875" s="11" t="s">
        <v>47</v>
      </c>
      <c r="P1875" s="11" t="s">
        <v>48</v>
      </c>
      <c r="Q1875" s="11" t="s">
        <v>48</v>
      </c>
      <c r="R1875" s="11" t="s">
        <v>38</v>
      </c>
      <c r="S1875" s="20">
        <v>40</v>
      </c>
      <c r="T1875" s="11" t="s">
        <v>28</v>
      </c>
      <c r="U1875" s="11" t="s">
        <v>394</v>
      </c>
      <c r="V1875" s="11" t="s">
        <v>395</v>
      </c>
      <c r="W1875" s="11" t="s">
        <v>23</v>
      </c>
      <c r="X1875" s="11" t="s">
        <v>24</v>
      </c>
      <c r="Y1875">
        <v>705</v>
      </c>
      <c r="Z1875" t="e">
        <f t="shared" si="62"/>
        <v>#REF!</v>
      </c>
    </row>
    <row r="1876" spans="1:26" x14ac:dyDescent="0.35">
      <c r="A1876" s="24" t="str">
        <f>+IF(B1876&lt;&gt;'Terminal Handling Charge'!$B$3,"",IF(COUNTIF(B:B,B1876)&gt;0,COUNTIF(B$3:B1876,B1876),""))</f>
        <v/>
      </c>
      <c r="B1876" s="24" t="str">
        <f t="shared" si="61"/>
        <v>Terminal Handling Charge - DestinationCanada</v>
      </c>
      <c r="C1876" s="24" t="s">
        <v>48</v>
      </c>
      <c r="D1876" s="24" t="s">
        <v>747</v>
      </c>
      <c r="E1876" s="1" t="s">
        <v>105</v>
      </c>
      <c r="F1876" s="12" t="s">
        <v>758</v>
      </c>
      <c r="G1876" s="13">
        <v>44866</v>
      </c>
      <c r="H1876" s="11" t="s">
        <v>187</v>
      </c>
      <c r="I1876" s="11" t="s">
        <v>278</v>
      </c>
      <c r="J1876" s="11" t="s">
        <v>278</v>
      </c>
      <c r="K1876" s="11" t="s">
        <v>19</v>
      </c>
      <c r="L1876" s="11" t="s">
        <v>19</v>
      </c>
      <c r="M1876" s="11" t="s">
        <v>19</v>
      </c>
      <c r="N1876" s="11" t="s">
        <v>19</v>
      </c>
      <c r="O1876" s="11" t="s">
        <v>47</v>
      </c>
      <c r="P1876" s="11" t="s">
        <v>48</v>
      </c>
      <c r="Q1876" s="11" t="s">
        <v>48</v>
      </c>
      <c r="R1876" s="11" t="s">
        <v>38</v>
      </c>
      <c r="S1876" s="20">
        <v>40</v>
      </c>
      <c r="T1876" s="11" t="s">
        <v>28</v>
      </c>
      <c r="U1876" s="11" t="s">
        <v>22</v>
      </c>
      <c r="V1876" s="11" t="s">
        <v>22</v>
      </c>
      <c r="W1876" s="11" t="s">
        <v>23</v>
      </c>
      <c r="X1876" s="11" t="s">
        <v>24</v>
      </c>
      <c r="Y1876">
        <v>705</v>
      </c>
      <c r="Z1876" t="e">
        <f t="shared" si="62"/>
        <v>#REF!</v>
      </c>
    </row>
    <row r="1877" spans="1:26" x14ac:dyDescent="0.35">
      <c r="A1877" s="24" t="str">
        <f>+IF(B1877&lt;&gt;'Terminal Handling Charge'!$B$3,"",IF(COUNTIF(B:B,B1877)&gt;0,COUNTIF(B$3:B1877,B1877),""))</f>
        <v/>
      </c>
      <c r="B1877" s="24" t="str">
        <f t="shared" si="61"/>
        <v>Terminal Handling Charge - DestinationCanada</v>
      </c>
      <c r="C1877" s="24" t="s">
        <v>48</v>
      </c>
      <c r="D1877" s="24" t="s">
        <v>747</v>
      </c>
      <c r="E1877" s="1" t="s">
        <v>105</v>
      </c>
      <c r="F1877" s="12" t="s">
        <v>758</v>
      </c>
      <c r="G1877" s="13">
        <v>44866</v>
      </c>
      <c r="H1877" s="11" t="s">
        <v>187</v>
      </c>
      <c r="I1877" s="11" t="s">
        <v>278</v>
      </c>
      <c r="J1877" s="11" t="s">
        <v>278</v>
      </c>
      <c r="K1877" s="11" t="s">
        <v>19</v>
      </c>
      <c r="L1877" s="11" t="s">
        <v>19</v>
      </c>
      <c r="M1877" s="11" t="s">
        <v>19</v>
      </c>
      <c r="N1877" s="11" t="s">
        <v>19</v>
      </c>
      <c r="O1877" s="11" t="s">
        <v>47</v>
      </c>
      <c r="P1877" s="11" t="s">
        <v>48</v>
      </c>
      <c r="Q1877" s="11" t="s">
        <v>48</v>
      </c>
      <c r="R1877" s="11" t="s">
        <v>38</v>
      </c>
      <c r="S1877" s="20">
        <v>40</v>
      </c>
      <c r="T1877" s="11" t="s">
        <v>28</v>
      </c>
      <c r="U1877" s="11" t="s">
        <v>279</v>
      </c>
      <c r="V1877" s="11" t="s">
        <v>280</v>
      </c>
      <c r="W1877" s="11" t="s">
        <v>23</v>
      </c>
      <c r="X1877" s="11" t="s">
        <v>24</v>
      </c>
      <c r="Y1877">
        <v>705</v>
      </c>
      <c r="Z1877" t="e">
        <f t="shared" si="62"/>
        <v>#REF!</v>
      </c>
    </row>
    <row r="1878" spans="1:26" x14ac:dyDescent="0.35">
      <c r="A1878" s="24" t="str">
        <f>+IF(B1878&lt;&gt;'Terminal Handling Charge'!$B$3,"",IF(COUNTIF(B:B,B1878)&gt;0,COUNTIF(B$3:B1878,B1878),""))</f>
        <v/>
      </c>
      <c r="B1878" s="24" t="str">
        <f t="shared" si="61"/>
        <v>Terminal Handling Charge - DestinationCanada</v>
      </c>
      <c r="C1878" s="24" t="s">
        <v>48</v>
      </c>
      <c r="D1878" s="24" t="s">
        <v>747</v>
      </c>
      <c r="E1878" s="1" t="s">
        <v>105</v>
      </c>
      <c r="F1878" s="12" t="s">
        <v>758</v>
      </c>
      <c r="G1878" s="13">
        <v>44866</v>
      </c>
      <c r="H1878" s="11" t="s">
        <v>187</v>
      </c>
      <c r="I1878" s="11" t="s">
        <v>278</v>
      </c>
      <c r="J1878" s="11" t="s">
        <v>278</v>
      </c>
      <c r="K1878" s="11" t="s">
        <v>19</v>
      </c>
      <c r="L1878" s="11" t="s">
        <v>19</v>
      </c>
      <c r="M1878" s="11" t="s">
        <v>19</v>
      </c>
      <c r="N1878" s="11" t="s">
        <v>19</v>
      </c>
      <c r="O1878" s="11" t="s">
        <v>47</v>
      </c>
      <c r="P1878" s="11" t="s">
        <v>48</v>
      </c>
      <c r="Q1878" s="11" t="s">
        <v>48</v>
      </c>
      <c r="R1878" s="11" t="s">
        <v>38</v>
      </c>
      <c r="S1878" s="20">
        <v>40</v>
      </c>
      <c r="T1878" s="11" t="s">
        <v>28</v>
      </c>
      <c r="U1878" s="11" t="s">
        <v>332</v>
      </c>
      <c r="V1878" s="11" t="s">
        <v>333</v>
      </c>
      <c r="W1878" s="11" t="s">
        <v>23</v>
      </c>
      <c r="X1878" s="11" t="s">
        <v>24</v>
      </c>
      <c r="Y1878">
        <v>705</v>
      </c>
      <c r="Z1878" t="e">
        <f t="shared" si="62"/>
        <v>#REF!</v>
      </c>
    </row>
    <row r="1879" spans="1:26" x14ac:dyDescent="0.35">
      <c r="A1879" s="24" t="str">
        <f>+IF(B1879&lt;&gt;'Terminal Handling Charge'!$B$3,"",IF(COUNTIF(B:B,B1879)&gt;0,COUNTIF(B$3:B1879,B1879),""))</f>
        <v/>
      </c>
      <c r="B1879" s="24" t="str">
        <f t="shared" si="61"/>
        <v>Terminal Handling Charge - DestinationUnited States</v>
      </c>
      <c r="C1879" s="24" t="s">
        <v>72</v>
      </c>
      <c r="D1879" s="24" t="s">
        <v>747</v>
      </c>
      <c r="E1879" s="1" t="s">
        <v>105</v>
      </c>
      <c r="F1879" s="12" t="s">
        <v>758</v>
      </c>
      <c r="G1879" s="13">
        <v>44866</v>
      </c>
      <c r="H1879" s="11" t="s">
        <v>187</v>
      </c>
      <c r="I1879" s="11" t="s">
        <v>278</v>
      </c>
      <c r="J1879" s="11" t="s">
        <v>278</v>
      </c>
      <c r="K1879" s="11" t="s">
        <v>19</v>
      </c>
      <c r="L1879" s="11" t="s">
        <v>19</v>
      </c>
      <c r="M1879" s="11" t="s">
        <v>19</v>
      </c>
      <c r="N1879" s="11" t="s">
        <v>19</v>
      </c>
      <c r="O1879" s="11" t="s">
        <v>465</v>
      </c>
      <c r="P1879" s="11" t="s">
        <v>466</v>
      </c>
      <c r="Q1879" s="11" t="s">
        <v>72</v>
      </c>
      <c r="R1879" s="11" t="s">
        <v>20</v>
      </c>
      <c r="S1879" s="20">
        <v>40</v>
      </c>
      <c r="T1879" s="11" t="s">
        <v>21</v>
      </c>
      <c r="U1879" s="11" t="s">
        <v>22</v>
      </c>
      <c r="V1879" s="11" t="s">
        <v>22</v>
      </c>
      <c r="W1879" s="11" t="s">
        <v>23</v>
      </c>
      <c r="X1879" s="11" t="s">
        <v>24</v>
      </c>
      <c r="Y1879">
        <v>675</v>
      </c>
      <c r="Z1879" t="e">
        <f t="shared" si="62"/>
        <v>#REF!</v>
      </c>
    </row>
    <row r="1880" spans="1:26" x14ac:dyDescent="0.35">
      <c r="A1880" s="24" t="str">
        <f>+IF(B1880&lt;&gt;'Terminal Handling Charge'!$B$3,"",IF(COUNTIF(B:B,B1880)&gt;0,COUNTIF(B$3:B1880,B1880),""))</f>
        <v/>
      </c>
      <c r="B1880" s="24" t="str">
        <f t="shared" si="61"/>
        <v>Terminal Handling Charge - DestinationUnited States</v>
      </c>
      <c r="C1880" s="24" t="s">
        <v>72</v>
      </c>
      <c r="D1880" s="24" t="s">
        <v>747</v>
      </c>
      <c r="E1880" s="1" t="s">
        <v>105</v>
      </c>
      <c r="F1880" s="12" t="s">
        <v>758</v>
      </c>
      <c r="G1880" s="13">
        <v>44866</v>
      </c>
      <c r="H1880" s="11" t="s">
        <v>187</v>
      </c>
      <c r="I1880" s="11" t="s">
        <v>278</v>
      </c>
      <c r="J1880" s="11" t="s">
        <v>278</v>
      </c>
      <c r="K1880" s="11" t="s">
        <v>19</v>
      </c>
      <c r="L1880" s="11" t="s">
        <v>19</v>
      </c>
      <c r="M1880" s="11" t="s">
        <v>19</v>
      </c>
      <c r="N1880" s="11" t="s">
        <v>19</v>
      </c>
      <c r="O1880" s="11" t="s">
        <v>465</v>
      </c>
      <c r="P1880" s="11" t="s">
        <v>466</v>
      </c>
      <c r="Q1880" s="11" t="s">
        <v>72</v>
      </c>
      <c r="R1880" s="11" t="s">
        <v>65</v>
      </c>
      <c r="S1880" s="20">
        <v>45</v>
      </c>
      <c r="T1880" s="11" t="s">
        <v>21</v>
      </c>
      <c r="U1880" s="11" t="s">
        <v>22</v>
      </c>
      <c r="V1880" s="11" t="s">
        <v>22</v>
      </c>
      <c r="W1880" s="11" t="s">
        <v>23</v>
      </c>
      <c r="X1880" s="11" t="s">
        <v>24</v>
      </c>
      <c r="Y1880">
        <v>675</v>
      </c>
      <c r="Z1880" t="e">
        <f t="shared" si="62"/>
        <v>#REF!</v>
      </c>
    </row>
    <row r="1881" spans="1:26" x14ac:dyDescent="0.35">
      <c r="A1881" s="24" t="str">
        <f>+IF(B1881&lt;&gt;'Terminal Handling Charge'!$B$3,"",IF(COUNTIF(B:B,B1881)&gt;0,COUNTIF(B$3:B1881,B1881),""))</f>
        <v/>
      </c>
      <c r="B1881" s="24" t="str">
        <f t="shared" si="61"/>
        <v>Terminal Handling Charge - DestinationUnited States</v>
      </c>
      <c r="C1881" s="24" t="s">
        <v>72</v>
      </c>
      <c r="D1881" s="24" t="s">
        <v>747</v>
      </c>
      <c r="E1881" s="1" t="s">
        <v>105</v>
      </c>
      <c r="F1881" s="12" t="s">
        <v>758</v>
      </c>
      <c r="G1881" s="13">
        <v>44866</v>
      </c>
      <c r="H1881" s="11" t="s">
        <v>187</v>
      </c>
      <c r="I1881" s="11" t="s">
        <v>278</v>
      </c>
      <c r="J1881" s="11" t="s">
        <v>278</v>
      </c>
      <c r="K1881" s="11" t="s">
        <v>19</v>
      </c>
      <c r="L1881" s="11" t="s">
        <v>19</v>
      </c>
      <c r="M1881" s="11" t="s">
        <v>19</v>
      </c>
      <c r="N1881" s="11" t="s">
        <v>19</v>
      </c>
      <c r="O1881" s="11" t="s">
        <v>465</v>
      </c>
      <c r="P1881" s="11" t="s">
        <v>466</v>
      </c>
      <c r="Q1881" s="11" t="s">
        <v>72</v>
      </c>
      <c r="R1881" s="11" t="s">
        <v>762</v>
      </c>
      <c r="S1881" s="20">
        <v>20</v>
      </c>
      <c r="T1881" s="11" t="s">
        <v>28</v>
      </c>
      <c r="U1881" s="11" t="s">
        <v>308</v>
      </c>
      <c r="V1881" s="11" t="s">
        <v>309</v>
      </c>
      <c r="W1881" s="11" t="s">
        <v>23</v>
      </c>
      <c r="X1881" s="11" t="s">
        <v>24</v>
      </c>
      <c r="Y1881">
        <v>535</v>
      </c>
      <c r="Z1881" t="e">
        <f t="shared" si="62"/>
        <v>#REF!</v>
      </c>
    </row>
    <row r="1882" spans="1:26" x14ac:dyDescent="0.35">
      <c r="A1882" s="24" t="str">
        <f>+IF(B1882&lt;&gt;'Terminal Handling Charge'!$B$3,"",IF(COUNTIF(B:B,B1882)&gt;0,COUNTIF(B$3:B1882,B1882),""))</f>
        <v/>
      </c>
      <c r="B1882" s="24" t="str">
        <f t="shared" si="61"/>
        <v>Terminal Handling Charge - DestinationUnited States</v>
      </c>
      <c r="C1882" s="24" t="s">
        <v>72</v>
      </c>
      <c r="D1882" s="24" t="s">
        <v>747</v>
      </c>
      <c r="E1882" s="1" t="s">
        <v>105</v>
      </c>
      <c r="F1882" s="12" t="s">
        <v>758</v>
      </c>
      <c r="G1882" s="13">
        <v>44866</v>
      </c>
      <c r="H1882" s="11" t="s">
        <v>187</v>
      </c>
      <c r="I1882" s="11" t="s">
        <v>278</v>
      </c>
      <c r="J1882" s="11" t="s">
        <v>278</v>
      </c>
      <c r="K1882" s="11" t="s">
        <v>19</v>
      </c>
      <c r="L1882" s="11" t="s">
        <v>19</v>
      </c>
      <c r="M1882" s="11" t="s">
        <v>19</v>
      </c>
      <c r="N1882" s="11" t="s">
        <v>19</v>
      </c>
      <c r="O1882" s="11" t="s">
        <v>465</v>
      </c>
      <c r="P1882" s="11" t="s">
        <v>466</v>
      </c>
      <c r="Q1882" s="11" t="s">
        <v>72</v>
      </c>
      <c r="R1882" s="11" t="s">
        <v>762</v>
      </c>
      <c r="S1882" s="20">
        <v>20</v>
      </c>
      <c r="T1882" s="11" t="s">
        <v>28</v>
      </c>
      <c r="U1882" s="11" t="s">
        <v>306</v>
      </c>
      <c r="V1882" s="11" t="s">
        <v>307</v>
      </c>
      <c r="W1882" s="11" t="s">
        <v>23</v>
      </c>
      <c r="X1882" s="11" t="s">
        <v>24</v>
      </c>
      <c r="Y1882">
        <v>535</v>
      </c>
      <c r="Z1882" t="e">
        <f t="shared" si="62"/>
        <v>#REF!</v>
      </c>
    </row>
    <row r="1883" spans="1:26" x14ac:dyDescent="0.35">
      <c r="A1883" s="24" t="str">
        <f>+IF(B1883&lt;&gt;'Terminal Handling Charge'!$B$3,"",IF(COUNTIF(B:B,B1883)&gt;0,COUNTIF(B$3:B1883,B1883),""))</f>
        <v/>
      </c>
      <c r="B1883" s="24" t="str">
        <f t="shared" si="61"/>
        <v>Terminal Handling Charge - DestinationUnited States</v>
      </c>
      <c r="C1883" s="24" t="s">
        <v>72</v>
      </c>
      <c r="D1883" s="24" t="s">
        <v>747</v>
      </c>
      <c r="E1883" s="1" t="s">
        <v>105</v>
      </c>
      <c r="F1883" s="12" t="s">
        <v>758</v>
      </c>
      <c r="G1883" s="13">
        <v>44866</v>
      </c>
      <c r="H1883" s="11" t="s">
        <v>187</v>
      </c>
      <c r="I1883" s="11" t="s">
        <v>278</v>
      </c>
      <c r="J1883" s="11" t="s">
        <v>278</v>
      </c>
      <c r="K1883" s="11" t="s">
        <v>19</v>
      </c>
      <c r="L1883" s="11" t="s">
        <v>19</v>
      </c>
      <c r="M1883" s="11" t="s">
        <v>19</v>
      </c>
      <c r="N1883" s="11" t="s">
        <v>19</v>
      </c>
      <c r="O1883" s="11" t="s">
        <v>465</v>
      </c>
      <c r="P1883" s="11" t="s">
        <v>466</v>
      </c>
      <c r="Q1883" s="11" t="s">
        <v>72</v>
      </c>
      <c r="R1883" s="11" t="s">
        <v>762</v>
      </c>
      <c r="S1883" s="20">
        <v>20</v>
      </c>
      <c r="T1883" s="11" t="s">
        <v>28</v>
      </c>
      <c r="U1883" s="11" t="s">
        <v>429</v>
      </c>
      <c r="V1883" s="11" t="s">
        <v>430</v>
      </c>
      <c r="W1883" s="11" t="s">
        <v>23</v>
      </c>
      <c r="X1883" s="11" t="s">
        <v>24</v>
      </c>
      <c r="Y1883">
        <v>535</v>
      </c>
      <c r="Z1883" t="e">
        <f t="shared" si="62"/>
        <v>#REF!</v>
      </c>
    </row>
    <row r="1884" spans="1:26" x14ac:dyDescent="0.35">
      <c r="A1884" s="24" t="str">
        <f>+IF(B1884&lt;&gt;'Terminal Handling Charge'!$B$3,"",IF(COUNTIF(B:B,B1884)&gt;0,COUNTIF(B$3:B1884,B1884),""))</f>
        <v/>
      </c>
      <c r="B1884" s="24" t="str">
        <f t="shared" si="61"/>
        <v>Terminal Handling Charge - DestinationUnited States</v>
      </c>
      <c r="C1884" s="24" t="s">
        <v>72</v>
      </c>
      <c r="D1884" s="24" t="s">
        <v>747</v>
      </c>
      <c r="E1884" s="1" t="s">
        <v>105</v>
      </c>
      <c r="F1884" s="12" t="s">
        <v>758</v>
      </c>
      <c r="G1884" s="13">
        <v>44866</v>
      </c>
      <c r="H1884" s="11" t="s">
        <v>187</v>
      </c>
      <c r="I1884" s="11" t="s">
        <v>278</v>
      </c>
      <c r="J1884" s="11" t="s">
        <v>278</v>
      </c>
      <c r="K1884" s="11" t="s">
        <v>19</v>
      </c>
      <c r="L1884" s="11" t="s">
        <v>19</v>
      </c>
      <c r="M1884" s="11" t="s">
        <v>19</v>
      </c>
      <c r="N1884" s="11" t="s">
        <v>19</v>
      </c>
      <c r="O1884" s="11" t="s">
        <v>465</v>
      </c>
      <c r="P1884" s="11" t="s">
        <v>466</v>
      </c>
      <c r="Q1884" s="11" t="s">
        <v>72</v>
      </c>
      <c r="R1884" s="11" t="s">
        <v>762</v>
      </c>
      <c r="S1884" s="20">
        <v>20</v>
      </c>
      <c r="T1884" s="11" t="s">
        <v>28</v>
      </c>
      <c r="U1884" s="11" t="s">
        <v>328</v>
      </c>
      <c r="V1884" s="11" t="s">
        <v>329</v>
      </c>
      <c r="W1884" s="11" t="s">
        <v>23</v>
      </c>
      <c r="X1884" s="11" t="s">
        <v>24</v>
      </c>
      <c r="Y1884">
        <v>535</v>
      </c>
      <c r="Z1884" t="e">
        <f t="shared" si="62"/>
        <v>#REF!</v>
      </c>
    </row>
    <row r="1885" spans="1:26" x14ac:dyDescent="0.35">
      <c r="A1885" s="24" t="str">
        <f>+IF(B1885&lt;&gt;'Terminal Handling Charge'!$B$3,"",IF(COUNTIF(B:B,B1885)&gt;0,COUNTIF(B$3:B1885,B1885),""))</f>
        <v/>
      </c>
      <c r="B1885" s="24" t="str">
        <f t="shared" si="61"/>
        <v>Terminal Handling Charge - DestinationUnited States</v>
      </c>
      <c r="C1885" s="24" t="s">
        <v>72</v>
      </c>
      <c r="D1885" s="24" t="s">
        <v>747</v>
      </c>
      <c r="E1885" s="1" t="s">
        <v>105</v>
      </c>
      <c r="F1885" s="12" t="s">
        <v>758</v>
      </c>
      <c r="G1885" s="13">
        <v>44866</v>
      </c>
      <c r="H1885" s="11" t="s">
        <v>187</v>
      </c>
      <c r="I1885" s="11" t="s">
        <v>278</v>
      </c>
      <c r="J1885" s="11" t="s">
        <v>278</v>
      </c>
      <c r="K1885" s="11" t="s">
        <v>19</v>
      </c>
      <c r="L1885" s="11" t="s">
        <v>19</v>
      </c>
      <c r="M1885" s="11" t="s">
        <v>19</v>
      </c>
      <c r="N1885" s="11" t="s">
        <v>19</v>
      </c>
      <c r="O1885" s="11" t="s">
        <v>465</v>
      </c>
      <c r="P1885" s="11" t="s">
        <v>466</v>
      </c>
      <c r="Q1885" s="11" t="s">
        <v>72</v>
      </c>
      <c r="R1885" s="11" t="s">
        <v>762</v>
      </c>
      <c r="S1885" s="20">
        <v>20</v>
      </c>
      <c r="T1885" s="11" t="s">
        <v>28</v>
      </c>
      <c r="U1885" s="11" t="s">
        <v>394</v>
      </c>
      <c r="V1885" s="11" t="s">
        <v>395</v>
      </c>
      <c r="W1885" s="11" t="s">
        <v>23</v>
      </c>
      <c r="X1885" s="11" t="s">
        <v>24</v>
      </c>
      <c r="Y1885">
        <v>535</v>
      </c>
      <c r="Z1885" t="e">
        <f t="shared" si="62"/>
        <v>#REF!</v>
      </c>
    </row>
    <row r="1886" spans="1:26" x14ac:dyDescent="0.35">
      <c r="A1886" s="24" t="str">
        <f>+IF(B1886&lt;&gt;'Terminal Handling Charge'!$B$3,"",IF(COUNTIF(B:B,B1886)&gt;0,COUNTIF(B$3:B1886,B1886),""))</f>
        <v/>
      </c>
      <c r="B1886" s="24" t="str">
        <f t="shared" si="61"/>
        <v>Terminal Handling Charge - DestinationUnited States</v>
      </c>
      <c r="C1886" s="24" t="s">
        <v>72</v>
      </c>
      <c r="D1886" s="24" t="s">
        <v>747</v>
      </c>
      <c r="E1886" s="1" t="s">
        <v>105</v>
      </c>
      <c r="F1886" s="12" t="s">
        <v>758</v>
      </c>
      <c r="G1886" s="13">
        <v>44866</v>
      </c>
      <c r="H1886" s="11" t="s">
        <v>187</v>
      </c>
      <c r="I1886" s="11" t="s">
        <v>278</v>
      </c>
      <c r="J1886" s="11" t="s">
        <v>278</v>
      </c>
      <c r="K1886" s="11" t="s">
        <v>19</v>
      </c>
      <c r="L1886" s="11" t="s">
        <v>19</v>
      </c>
      <c r="M1886" s="11" t="s">
        <v>19</v>
      </c>
      <c r="N1886" s="11" t="s">
        <v>19</v>
      </c>
      <c r="O1886" s="11" t="s">
        <v>465</v>
      </c>
      <c r="P1886" s="11" t="s">
        <v>466</v>
      </c>
      <c r="Q1886" s="11" t="s">
        <v>72</v>
      </c>
      <c r="R1886" s="11" t="s">
        <v>762</v>
      </c>
      <c r="S1886" s="20">
        <v>20</v>
      </c>
      <c r="T1886" s="11" t="s">
        <v>28</v>
      </c>
      <c r="U1886" s="11" t="s">
        <v>279</v>
      </c>
      <c r="V1886" s="11" t="s">
        <v>280</v>
      </c>
      <c r="W1886" s="11" t="s">
        <v>23</v>
      </c>
      <c r="X1886" s="11" t="s">
        <v>24</v>
      </c>
      <c r="Y1886">
        <v>535</v>
      </c>
      <c r="Z1886" t="e">
        <f t="shared" si="62"/>
        <v>#REF!</v>
      </c>
    </row>
    <row r="1887" spans="1:26" x14ac:dyDescent="0.35">
      <c r="A1887" s="24" t="str">
        <f>+IF(B1887&lt;&gt;'Terminal Handling Charge'!$B$3,"",IF(COUNTIF(B:B,B1887)&gt;0,COUNTIF(B$3:B1887,B1887),""))</f>
        <v/>
      </c>
      <c r="B1887" s="24" t="str">
        <f t="shared" si="61"/>
        <v>Terminal Handling Charge - DestinationUnited States</v>
      </c>
      <c r="C1887" s="24" t="s">
        <v>72</v>
      </c>
      <c r="D1887" s="24" t="s">
        <v>747</v>
      </c>
      <c r="E1887" s="1" t="s">
        <v>105</v>
      </c>
      <c r="F1887" s="12" t="s">
        <v>758</v>
      </c>
      <c r="G1887" s="13">
        <v>44866</v>
      </c>
      <c r="H1887" s="11" t="s">
        <v>187</v>
      </c>
      <c r="I1887" s="11" t="s">
        <v>278</v>
      </c>
      <c r="J1887" s="11" t="s">
        <v>278</v>
      </c>
      <c r="K1887" s="11" t="s">
        <v>19</v>
      </c>
      <c r="L1887" s="11" t="s">
        <v>19</v>
      </c>
      <c r="M1887" s="11" t="s">
        <v>19</v>
      </c>
      <c r="N1887" s="11" t="s">
        <v>19</v>
      </c>
      <c r="O1887" s="11" t="s">
        <v>465</v>
      </c>
      <c r="P1887" s="11" t="s">
        <v>466</v>
      </c>
      <c r="Q1887" s="11" t="s">
        <v>72</v>
      </c>
      <c r="R1887" s="11" t="s">
        <v>762</v>
      </c>
      <c r="S1887" s="20">
        <v>20</v>
      </c>
      <c r="T1887" s="11" t="s">
        <v>28</v>
      </c>
      <c r="U1887" s="11" t="s">
        <v>378</v>
      </c>
      <c r="V1887" s="11" t="s">
        <v>379</v>
      </c>
      <c r="W1887" s="11" t="s">
        <v>23</v>
      </c>
      <c r="X1887" s="11" t="s">
        <v>24</v>
      </c>
      <c r="Y1887">
        <v>535</v>
      </c>
      <c r="Z1887" t="e">
        <f t="shared" si="62"/>
        <v>#REF!</v>
      </c>
    </row>
    <row r="1888" spans="1:26" x14ac:dyDescent="0.35">
      <c r="A1888" s="24" t="str">
        <f>+IF(B1888&lt;&gt;'Terminal Handling Charge'!$B$3,"",IF(COUNTIF(B:B,B1888)&gt;0,COUNTIF(B$3:B1888,B1888),""))</f>
        <v/>
      </c>
      <c r="B1888" s="24" t="str">
        <f t="shared" si="61"/>
        <v>Terminal Handling Charge - DestinationUnited States</v>
      </c>
      <c r="C1888" s="24" t="s">
        <v>72</v>
      </c>
      <c r="D1888" s="24" t="s">
        <v>747</v>
      </c>
      <c r="E1888" s="1" t="s">
        <v>105</v>
      </c>
      <c r="F1888" s="12" t="s">
        <v>758</v>
      </c>
      <c r="G1888" s="13">
        <v>44866</v>
      </c>
      <c r="H1888" s="11" t="s">
        <v>187</v>
      </c>
      <c r="I1888" s="11" t="s">
        <v>278</v>
      </c>
      <c r="J1888" s="11" t="s">
        <v>278</v>
      </c>
      <c r="K1888" s="11" t="s">
        <v>19</v>
      </c>
      <c r="L1888" s="11" t="s">
        <v>19</v>
      </c>
      <c r="M1888" s="11" t="s">
        <v>19</v>
      </c>
      <c r="N1888" s="11" t="s">
        <v>19</v>
      </c>
      <c r="O1888" s="11" t="s">
        <v>465</v>
      </c>
      <c r="P1888" s="11" t="s">
        <v>466</v>
      </c>
      <c r="Q1888" s="11" t="s">
        <v>72</v>
      </c>
      <c r="R1888" s="11" t="s">
        <v>762</v>
      </c>
      <c r="S1888" s="20">
        <v>20</v>
      </c>
      <c r="T1888" s="11" t="s">
        <v>28</v>
      </c>
      <c r="U1888" s="11" t="s">
        <v>332</v>
      </c>
      <c r="V1888" s="11" t="s">
        <v>333</v>
      </c>
      <c r="W1888" s="11" t="s">
        <v>23</v>
      </c>
      <c r="X1888" s="11" t="s">
        <v>24</v>
      </c>
      <c r="Y1888">
        <v>535</v>
      </c>
      <c r="Z1888" t="e">
        <f t="shared" si="62"/>
        <v>#REF!</v>
      </c>
    </row>
    <row r="1889" spans="1:26" x14ac:dyDescent="0.35">
      <c r="A1889" s="24" t="str">
        <f>+IF(B1889&lt;&gt;'Terminal Handling Charge'!$B$3,"",IF(COUNTIF(B:B,B1889)&gt;0,COUNTIF(B$3:B1889,B1889),""))</f>
        <v/>
      </c>
      <c r="B1889" s="24" t="str">
        <f t="shared" si="61"/>
        <v>Terminal Handling Charge - DestinationUnited States</v>
      </c>
      <c r="C1889" s="24" t="s">
        <v>72</v>
      </c>
      <c r="D1889" s="24" t="s">
        <v>747</v>
      </c>
      <c r="E1889" s="1" t="s">
        <v>105</v>
      </c>
      <c r="F1889" s="12" t="s">
        <v>758</v>
      </c>
      <c r="G1889" s="13">
        <v>44866</v>
      </c>
      <c r="H1889" s="11" t="s">
        <v>187</v>
      </c>
      <c r="I1889" s="11" t="s">
        <v>278</v>
      </c>
      <c r="J1889" s="11" t="s">
        <v>278</v>
      </c>
      <c r="K1889" s="11" t="s">
        <v>19</v>
      </c>
      <c r="L1889" s="11" t="s">
        <v>19</v>
      </c>
      <c r="M1889" s="11" t="s">
        <v>19</v>
      </c>
      <c r="N1889" s="11" t="s">
        <v>19</v>
      </c>
      <c r="O1889" s="11" t="s">
        <v>465</v>
      </c>
      <c r="P1889" s="11" t="s">
        <v>466</v>
      </c>
      <c r="Q1889" s="11" t="s">
        <v>72</v>
      </c>
      <c r="R1889" s="11" t="s">
        <v>762</v>
      </c>
      <c r="S1889" s="20">
        <v>20</v>
      </c>
      <c r="T1889" s="11" t="s">
        <v>28</v>
      </c>
      <c r="U1889" s="11" t="s">
        <v>300</v>
      </c>
      <c r="V1889" s="11" t="s">
        <v>301</v>
      </c>
      <c r="W1889" s="11" t="s">
        <v>23</v>
      </c>
      <c r="X1889" s="11" t="s">
        <v>24</v>
      </c>
      <c r="Y1889">
        <v>535</v>
      </c>
      <c r="Z1889" t="e">
        <f t="shared" si="62"/>
        <v>#REF!</v>
      </c>
    </row>
    <row r="1890" spans="1:26" x14ac:dyDescent="0.35">
      <c r="A1890" s="24" t="str">
        <f>+IF(B1890&lt;&gt;'Terminal Handling Charge'!$B$3,"",IF(COUNTIF(B:B,B1890)&gt;0,COUNTIF(B$3:B1890,B1890),""))</f>
        <v/>
      </c>
      <c r="B1890" s="24" t="str">
        <f t="shared" si="61"/>
        <v>Terminal Handling Charge - DestinationUnited States</v>
      </c>
      <c r="C1890" s="24" t="s">
        <v>72</v>
      </c>
      <c r="D1890" s="24" t="s">
        <v>747</v>
      </c>
      <c r="E1890" s="1" t="s">
        <v>105</v>
      </c>
      <c r="F1890" s="12" t="s">
        <v>758</v>
      </c>
      <c r="G1890" s="13">
        <v>44866</v>
      </c>
      <c r="H1890" s="11" t="s">
        <v>187</v>
      </c>
      <c r="I1890" s="11" t="s">
        <v>278</v>
      </c>
      <c r="J1890" s="11" t="s">
        <v>278</v>
      </c>
      <c r="K1890" s="11" t="s">
        <v>19</v>
      </c>
      <c r="L1890" s="11" t="s">
        <v>19</v>
      </c>
      <c r="M1890" s="11" t="s">
        <v>19</v>
      </c>
      <c r="N1890" s="11" t="s">
        <v>19</v>
      </c>
      <c r="O1890" s="11" t="s">
        <v>465</v>
      </c>
      <c r="P1890" s="11" t="s">
        <v>466</v>
      </c>
      <c r="Q1890" s="11" t="s">
        <v>72</v>
      </c>
      <c r="R1890" s="11" t="s">
        <v>762</v>
      </c>
      <c r="S1890" s="20">
        <v>20</v>
      </c>
      <c r="T1890" s="11" t="s">
        <v>28</v>
      </c>
      <c r="U1890" s="11" t="s">
        <v>366</v>
      </c>
      <c r="V1890" s="11" t="s">
        <v>367</v>
      </c>
      <c r="W1890" s="11" t="s">
        <v>23</v>
      </c>
      <c r="X1890" s="11" t="s">
        <v>24</v>
      </c>
      <c r="Y1890">
        <v>535</v>
      </c>
      <c r="Z1890" t="e">
        <f t="shared" si="62"/>
        <v>#REF!</v>
      </c>
    </row>
    <row r="1891" spans="1:26" x14ac:dyDescent="0.35">
      <c r="A1891" s="24" t="str">
        <f>+IF(B1891&lt;&gt;'Terminal Handling Charge'!$B$3,"",IF(COUNTIF(B:B,B1891)&gt;0,COUNTIF(B$3:B1891,B1891),""))</f>
        <v/>
      </c>
      <c r="B1891" s="24" t="str">
        <f t="shared" si="61"/>
        <v>Terminal Handling Charge - DestinationUnited States</v>
      </c>
      <c r="C1891" s="24" t="s">
        <v>72</v>
      </c>
      <c r="D1891" s="24" t="s">
        <v>747</v>
      </c>
      <c r="E1891" s="1" t="s">
        <v>105</v>
      </c>
      <c r="F1891" s="12" t="s">
        <v>758</v>
      </c>
      <c r="G1891" s="13">
        <v>44866</v>
      </c>
      <c r="H1891" s="11" t="s">
        <v>187</v>
      </c>
      <c r="I1891" s="11" t="s">
        <v>278</v>
      </c>
      <c r="J1891" s="11" t="s">
        <v>278</v>
      </c>
      <c r="K1891" s="11" t="s">
        <v>19</v>
      </c>
      <c r="L1891" s="11" t="s">
        <v>19</v>
      </c>
      <c r="M1891" s="11" t="s">
        <v>19</v>
      </c>
      <c r="N1891" s="11" t="s">
        <v>19</v>
      </c>
      <c r="O1891" s="11" t="s">
        <v>465</v>
      </c>
      <c r="P1891" s="11" t="s">
        <v>466</v>
      </c>
      <c r="Q1891" s="11" t="s">
        <v>72</v>
      </c>
      <c r="R1891" s="11" t="s">
        <v>38</v>
      </c>
      <c r="S1891" s="20">
        <v>40</v>
      </c>
      <c r="T1891" s="11" t="s">
        <v>28</v>
      </c>
      <c r="U1891" s="11" t="s">
        <v>22</v>
      </c>
      <c r="V1891" s="11" t="s">
        <v>22</v>
      </c>
      <c r="W1891" s="11" t="s">
        <v>23</v>
      </c>
      <c r="X1891" s="11" t="s">
        <v>24</v>
      </c>
      <c r="Y1891">
        <v>705</v>
      </c>
      <c r="Z1891" t="e">
        <f t="shared" si="62"/>
        <v>#REF!</v>
      </c>
    </row>
    <row r="1892" spans="1:26" x14ac:dyDescent="0.35">
      <c r="A1892" s="24" t="str">
        <f>+IF(B1892&lt;&gt;'Terminal Handling Charge'!$B$3,"",IF(COUNTIF(B:B,B1892)&gt;0,COUNTIF(B$3:B1892,B1892),""))</f>
        <v/>
      </c>
      <c r="B1892" s="24" t="str">
        <f t="shared" si="61"/>
        <v>Terminal Handling Charge - DestinationUnited States</v>
      </c>
      <c r="C1892" s="24" t="s">
        <v>72</v>
      </c>
      <c r="D1892" s="24" t="s">
        <v>747</v>
      </c>
      <c r="E1892" s="1" t="s">
        <v>105</v>
      </c>
      <c r="F1892" s="12" t="s">
        <v>758</v>
      </c>
      <c r="G1892" s="13">
        <v>44866</v>
      </c>
      <c r="H1892" s="11" t="s">
        <v>187</v>
      </c>
      <c r="I1892" s="11" t="s">
        <v>278</v>
      </c>
      <c r="J1892" s="11" t="s">
        <v>278</v>
      </c>
      <c r="K1892" s="11" t="s">
        <v>19</v>
      </c>
      <c r="L1892" s="11" t="s">
        <v>19</v>
      </c>
      <c r="M1892" s="11" t="s">
        <v>19</v>
      </c>
      <c r="N1892" s="11" t="s">
        <v>19</v>
      </c>
      <c r="O1892" s="11" t="s">
        <v>507</v>
      </c>
      <c r="P1892" s="11" t="s">
        <v>508</v>
      </c>
      <c r="Q1892" s="11" t="s">
        <v>72</v>
      </c>
      <c r="R1892" s="11" t="s">
        <v>20</v>
      </c>
      <c r="S1892" s="20">
        <v>40</v>
      </c>
      <c r="T1892" s="11" t="s">
        <v>21</v>
      </c>
      <c r="U1892" s="11" t="s">
        <v>22</v>
      </c>
      <c r="V1892" s="11" t="s">
        <v>22</v>
      </c>
      <c r="W1892" s="11" t="s">
        <v>23</v>
      </c>
      <c r="X1892" s="11" t="s">
        <v>24</v>
      </c>
      <c r="Y1892">
        <v>675</v>
      </c>
      <c r="Z1892" t="e">
        <f t="shared" si="62"/>
        <v>#REF!</v>
      </c>
    </row>
    <row r="1893" spans="1:26" x14ac:dyDescent="0.35">
      <c r="A1893" s="24" t="str">
        <f>+IF(B1893&lt;&gt;'Terminal Handling Charge'!$B$3,"",IF(COUNTIF(B:B,B1893)&gt;0,COUNTIF(B$3:B1893,B1893),""))</f>
        <v/>
      </c>
      <c r="B1893" s="24" t="str">
        <f t="shared" si="61"/>
        <v>Terminal Handling Charge - DestinationUnited States</v>
      </c>
      <c r="C1893" s="24" t="s">
        <v>72</v>
      </c>
      <c r="D1893" s="24" t="s">
        <v>747</v>
      </c>
      <c r="E1893" s="1" t="s">
        <v>105</v>
      </c>
      <c r="F1893" s="12" t="s">
        <v>758</v>
      </c>
      <c r="G1893" s="13">
        <v>44866</v>
      </c>
      <c r="H1893" s="11" t="s">
        <v>187</v>
      </c>
      <c r="I1893" s="11" t="s">
        <v>278</v>
      </c>
      <c r="J1893" s="11" t="s">
        <v>278</v>
      </c>
      <c r="K1893" s="11" t="s">
        <v>19</v>
      </c>
      <c r="L1893" s="11" t="s">
        <v>19</v>
      </c>
      <c r="M1893" s="11" t="s">
        <v>19</v>
      </c>
      <c r="N1893" s="11" t="s">
        <v>19</v>
      </c>
      <c r="O1893" s="11" t="s">
        <v>507</v>
      </c>
      <c r="P1893" s="11" t="s">
        <v>508</v>
      </c>
      <c r="Q1893" s="11" t="s">
        <v>72</v>
      </c>
      <c r="R1893" s="11" t="s">
        <v>65</v>
      </c>
      <c r="S1893" s="20">
        <v>45</v>
      </c>
      <c r="T1893" s="11" t="s">
        <v>21</v>
      </c>
      <c r="U1893" s="11" t="s">
        <v>22</v>
      </c>
      <c r="V1893" s="11" t="s">
        <v>22</v>
      </c>
      <c r="W1893" s="11" t="s">
        <v>23</v>
      </c>
      <c r="X1893" s="11" t="s">
        <v>24</v>
      </c>
      <c r="Y1893">
        <v>675</v>
      </c>
      <c r="Z1893" t="e">
        <f t="shared" si="62"/>
        <v>#REF!</v>
      </c>
    </row>
    <row r="1894" spans="1:26" x14ac:dyDescent="0.35">
      <c r="A1894" s="24" t="str">
        <f>+IF(B1894&lt;&gt;'Terminal Handling Charge'!$B$3,"",IF(COUNTIF(B:B,B1894)&gt;0,COUNTIF(B$3:B1894,B1894),""))</f>
        <v/>
      </c>
      <c r="B1894" s="24" t="str">
        <f t="shared" si="61"/>
        <v>Terminal Handling Charge - DestinationUnited States</v>
      </c>
      <c r="C1894" s="24" t="s">
        <v>72</v>
      </c>
      <c r="D1894" s="24" t="s">
        <v>747</v>
      </c>
      <c r="E1894" s="1" t="s">
        <v>105</v>
      </c>
      <c r="F1894" s="12" t="s">
        <v>758</v>
      </c>
      <c r="G1894" s="13">
        <v>44866</v>
      </c>
      <c r="H1894" s="11" t="s">
        <v>187</v>
      </c>
      <c r="I1894" s="11" t="s">
        <v>278</v>
      </c>
      <c r="J1894" s="11" t="s">
        <v>278</v>
      </c>
      <c r="K1894" s="11" t="s">
        <v>19</v>
      </c>
      <c r="L1894" s="11" t="s">
        <v>19</v>
      </c>
      <c r="M1894" s="11" t="s">
        <v>19</v>
      </c>
      <c r="N1894" s="11" t="s">
        <v>19</v>
      </c>
      <c r="O1894" s="11" t="s">
        <v>507</v>
      </c>
      <c r="P1894" s="11" t="s">
        <v>508</v>
      </c>
      <c r="Q1894" s="11" t="s">
        <v>72</v>
      </c>
      <c r="R1894" s="11" t="s">
        <v>762</v>
      </c>
      <c r="S1894" s="20">
        <v>20</v>
      </c>
      <c r="T1894" s="11" t="s">
        <v>28</v>
      </c>
      <c r="U1894" s="11" t="s">
        <v>306</v>
      </c>
      <c r="V1894" s="11" t="s">
        <v>307</v>
      </c>
      <c r="W1894" s="11" t="s">
        <v>23</v>
      </c>
      <c r="X1894" s="11" t="s">
        <v>24</v>
      </c>
      <c r="Y1894">
        <v>535</v>
      </c>
      <c r="Z1894" t="e">
        <f t="shared" si="62"/>
        <v>#REF!</v>
      </c>
    </row>
    <row r="1895" spans="1:26" x14ac:dyDescent="0.35">
      <c r="A1895" s="24" t="str">
        <f>+IF(B1895&lt;&gt;'Terminal Handling Charge'!$B$3,"",IF(COUNTIF(B:B,B1895)&gt;0,COUNTIF(B$3:B1895,B1895),""))</f>
        <v/>
      </c>
      <c r="B1895" s="24" t="str">
        <f t="shared" si="61"/>
        <v>Terminal Handling Charge - DestinationUnited States</v>
      </c>
      <c r="C1895" s="24" t="s">
        <v>72</v>
      </c>
      <c r="D1895" s="24" t="s">
        <v>747</v>
      </c>
      <c r="E1895" s="1" t="s">
        <v>105</v>
      </c>
      <c r="F1895" s="12" t="s">
        <v>758</v>
      </c>
      <c r="G1895" s="13">
        <v>44866</v>
      </c>
      <c r="H1895" s="11" t="s">
        <v>187</v>
      </c>
      <c r="I1895" s="11" t="s">
        <v>278</v>
      </c>
      <c r="J1895" s="11" t="s">
        <v>278</v>
      </c>
      <c r="K1895" s="11" t="s">
        <v>19</v>
      </c>
      <c r="L1895" s="11" t="s">
        <v>19</v>
      </c>
      <c r="M1895" s="11" t="s">
        <v>19</v>
      </c>
      <c r="N1895" s="11" t="s">
        <v>19</v>
      </c>
      <c r="O1895" s="11" t="s">
        <v>507</v>
      </c>
      <c r="P1895" s="11" t="s">
        <v>508</v>
      </c>
      <c r="Q1895" s="11" t="s">
        <v>72</v>
      </c>
      <c r="R1895" s="11" t="s">
        <v>762</v>
      </c>
      <c r="S1895" s="20">
        <v>20</v>
      </c>
      <c r="T1895" s="11" t="s">
        <v>28</v>
      </c>
      <c r="U1895" s="11" t="s">
        <v>378</v>
      </c>
      <c r="V1895" s="11" t="s">
        <v>379</v>
      </c>
      <c r="W1895" s="11" t="s">
        <v>23</v>
      </c>
      <c r="X1895" s="11" t="s">
        <v>24</v>
      </c>
      <c r="Y1895">
        <v>535</v>
      </c>
      <c r="Z1895" t="e">
        <f t="shared" si="62"/>
        <v>#REF!</v>
      </c>
    </row>
    <row r="1896" spans="1:26" x14ac:dyDescent="0.35">
      <c r="A1896" s="24" t="str">
        <f>+IF(B1896&lt;&gt;'Terminal Handling Charge'!$B$3,"",IF(COUNTIF(B:B,B1896)&gt;0,COUNTIF(B$3:B1896,B1896),""))</f>
        <v/>
      </c>
      <c r="B1896" s="24" t="str">
        <f t="shared" si="61"/>
        <v>Terminal Handling Charge - DestinationUnited States</v>
      </c>
      <c r="C1896" s="24" t="s">
        <v>72</v>
      </c>
      <c r="D1896" s="24" t="s">
        <v>747</v>
      </c>
      <c r="E1896" s="1" t="s">
        <v>105</v>
      </c>
      <c r="F1896" s="12" t="s">
        <v>758</v>
      </c>
      <c r="G1896" s="13">
        <v>44866</v>
      </c>
      <c r="H1896" s="11" t="s">
        <v>187</v>
      </c>
      <c r="I1896" s="11" t="s">
        <v>278</v>
      </c>
      <c r="J1896" s="11" t="s">
        <v>278</v>
      </c>
      <c r="K1896" s="11" t="s">
        <v>19</v>
      </c>
      <c r="L1896" s="11" t="s">
        <v>19</v>
      </c>
      <c r="M1896" s="11" t="s">
        <v>19</v>
      </c>
      <c r="N1896" s="11" t="s">
        <v>19</v>
      </c>
      <c r="O1896" s="11" t="s">
        <v>507</v>
      </c>
      <c r="P1896" s="11" t="s">
        <v>508</v>
      </c>
      <c r="Q1896" s="11" t="s">
        <v>72</v>
      </c>
      <c r="R1896" s="11" t="s">
        <v>762</v>
      </c>
      <c r="S1896" s="20">
        <v>20</v>
      </c>
      <c r="T1896" s="11" t="s">
        <v>28</v>
      </c>
      <c r="U1896" s="11" t="s">
        <v>394</v>
      </c>
      <c r="V1896" s="11" t="s">
        <v>395</v>
      </c>
      <c r="W1896" s="11" t="s">
        <v>23</v>
      </c>
      <c r="X1896" s="11" t="s">
        <v>24</v>
      </c>
      <c r="Y1896">
        <v>535</v>
      </c>
      <c r="Z1896" t="e">
        <f t="shared" si="62"/>
        <v>#REF!</v>
      </c>
    </row>
    <row r="1897" spans="1:26" x14ac:dyDescent="0.35">
      <c r="A1897" s="24" t="str">
        <f>+IF(B1897&lt;&gt;'Terminal Handling Charge'!$B$3,"",IF(COUNTIF(B:B,B1897)&gt;0,COUNTIF(B$3:B1897,B1897),""))</f>
        <v/>
      </c>
      <c r="B1897" s="24" t="str">
        <f t="shared" si="61"/>
        <v>Terminal Handling Charge - DestinationUnited States</v>
      </c>
      <c r="C1897" s="24" t="s">
        <v>72</v>
      </c>
      <c r="D1897" s="24" t="s">
        <v>747</v>
      </c>
      <c r="E1897" s="1" t="s">
        <v>105</v>
      </c>
      <c r="F1897" s="12" t="s">
        <v>758</v>
      </c>
      <c r="G1897" s="13">
        <v>44866</v>
      </c>
      <c r="H1897" s="11" t="s">
        <v>187</v>
      </c>
      <c r="I1897" s="11" t="s">
        <v>278</v>
      </c>
      <c r="J1897" s="11" t="s">
        <v>278</v>
      </c>
      <c r="K1897" s="11" t="s">
        <v>19</v>
      </c>
      <c r="L1897" s="11" t="s">
        <v>19</v>
      </c>
      <c r="M1897" s="11" t="s">
        <v>19</v>
      </c>
      <c r="N1897" s="11" t="s">
        <v>19</v>
      </c>
      <c r="O1897" s="11" t="s">
        <v>507</v>
      </c>
      <c r="P1897" s="11" t="s">
        <v>508</v>
      </c>
      <c r="Q1897" s="11" t="s">
        <v>72</v>
      </c>
      <c r="R1897" s="11" t="s">
        <v>762</v>
      </c>
      <c r="S1897" s="20">
        <v>20</v>
      </c>
      <c r="T1897" s="11" t="s">
        <v>28</v>
      </c>
      <c r="U1897" s="11" t="s">
        <v>308</v>
      </c>
      <c r="V1897" s="11" t="s">
        <v>309</v>
      </c>
      <c r="W1897" s="11" t="s">
        <v>23</v>
      </c>
      <c r="X1897" s="11" t="s">
        <v>24</v>
      </c>
      <c r="Y1897">
        <v>535</v>
      </c>
      <c r="Z1897" t="e">
        <f t="shared" si="62"/>
        <v>#REF!</v>
      </c>
    </row>
    <row r="1898" spans="1:26" x14ac:dyDescent="0.35">
      <c r="A1898" s="24" t="str">
        <f>+IF(B1898&lt;&gt;'Terminal Handling Charge'!$B$3,"",IF(COUNTIF(B:B,B1898)&gt;0,COUNTIF(B$3:B1898,B1898),""))</f>
        <v/>
      </c>
      <c r="B1898" s="24" t="str">
        <f t="shared" si="61"/>
        <v>Terminal Handling Charge - DestinationUnited States</v>
      </c>
      <c r="C1898" s="24" t="s">
        <v>72</v>
      </c>
      <c r="D1898" s="24" t="s">
        <v>747</v>
      </c>
      <c r="E1898" s="1" t="s">
        <v>105</v>
      </c>
      <c r="F1898" s="12" t="s">
        <v>758</v>
      </c>
      <c r="G1898" s="13">
        <v>44866</v>
      </c>
      <c r="H1898" s="11" t="s">
        <v>187</v>
      </c>
      <c r="I1898" s="11" t="s">
        <v>278</v>
      </c>
      <c r="J1898" s="11" t="s">
        <v>278</v>
      </c>
      <c r="K1898" s="11" t="s">
        <v>19</v>
      </c>
      <c r="L1898" s="11" t="s">
        <v>19</v>
      </c>
      <c r="M1898" s="11" t="s">
        <v>19</v>
      </c>
      <c r="N1898" s="11" t="s">
        <v>19</v>
      </c>
      <c r="O1898" s="11" t="s">
        <v>507</v>
      </c>
      <c r="P1898" s="11" t="s">
        <v>508</v>
      </c>
      <c r="Q1898" s="11" t="s">
        <v>72</v>
      </c>
      <c r="R1898" s="11" t="s">
        <v>762</v>
      </c>
      <c r="S1898" s="20">
        <v>20</v>
      </c>
      <c r="T1898" s="11" t="s">
        <v>28</v>
      </c>
      <c r="U1898" s="11" t="s">
        <v>366</v>
      </c>
      <c r="V1898" s="11" t="s">
        <v>367</v>
      </c>
      <c r="W1898" s="11" t="s">
        <v>23</v>
      </c>
      <c r="X1898" s="11" t="s">
        <v>24</v>
      </c>
      <c r="Y1898">
        <v>535</v>
      </c>
      <c r="Z1898" t="e">
        <f t="shared" si="62"/>
        <v>#REF!</v>
      </c>
    </row>
    <row r="1899" spans="1:26" x14ac:dyDescent="0.35">
      <c r="A1899" s="24" t="str">
        <f>+IF(B1899&lt;&gt;'Terminal Handling Charge'!$B$3,"",IF(COUNTIF(B:B,B1899)&gt;0,COUNTIF(B$3:B1899,B1899),""))</f>
        <v/>
      </c>
      <c r="B1899" s="24" t="str">
        <f t="shared" si="61"/>
        <v>Terminal Handling Charge - DestinationUnited States</v>
      </c>
      <c r="C1899" s="24" t="s">
        <v>72</v>
      </c>
      <c r="D1899" s="24" t="s">
        <v>747</v>
      </c>
      <c r="E1899" s="1" t="s">
        <v>105</v>
      </c>
      <c r="F1899" s="12" t="s">
        <v>758</v>
      </c>
      <c r="G1899" s="13">
        <v>44866</v>
      </c>
      <c r="H1899" s="11" t="s">
        <v>187</v>
      </c>
      <c r="I1899" s="11" t="s">
        <v>278</v>
      </c>
      <c r="J1899" s="11" t="s">
        <v>278</v>
      </c>
      <c r="K1899" s="11" t="s">
        <v>19</v>
      </c>
      <c r="L1899" s="11" t="s">
        <v>19</v>
      </c>
      <c r="M1899" s="11" t="s">
        <v>19</v>
      </c>
      <c r="N1899" s="11" t="s">
        <v>19</v>
      </c>
      <c r="O1899" s="11" t="s">
        <v>507</v>
      </c>
      <c r="P1899" s="11" t="s">
        <v>508</v>
      </c>
      <c r="Q1899" s="11" t="s">
        <v>72</v>
      </c>
      <c r="R1899" s="11" t="s">
        <v>762</v>
      </c>
      <c r="S1899" s="20">
        <v>20</v>
      </c>
      <c r="T1899" s="11" t="s">
        <v>28</v>
      </c>
      <c r="U1899" s="11" t="s">
        <v>300</v>
      </c>
      <c r="V1899" s="11" t="s">
        <v>301</v>
      </c>
      <c r="W1899" s="11" t="s">
        <v>23</v>
      </c>
      <c r="X1899" s="11" t="s">
        <v>24</v>
      </c>
      <c r="Y1899">
        <v>535</v>
      </c>
      <c r="Z1899" t="e">
        <f t="shared" si="62"/>
        <v>#REF!</v>
      </c>
    </row>
    <row r="1900" spans="1:26" x14ac:dyDescent="0.35">
      <c r="A1900" s="24" t="str">
        <f>+IF(B1900&lt;&gt;'Terminal Handling Charge'!$B$3,"",IF(COUNTIF(B:B,B1900)&gt;0,COUNTIF(B$3:B1900,B1900),""))</f>
        <v/>
      </c>
      <c r="B1900" s="24" t="str">
        <f t="shared" si="61"/>
        <v>Terminal Handling Charge - DestinationUnited States</v>
      </c>
      <c r="C1900" s="24" t="s">
        <v>72</v>
      </c>
      <c r="D1900" s="24" t="s">
        <v>747</v>
      </c>
      <c r="E1900" s="1" t="s">
        <v>105</v>
      </c>
      <c r="F1900" s="12" t="s">
        <v>758</v>
      </c>
      <c r="G1900" s="13">
        <v>44866</v>
      </c>
      <c r="H1900" s="11" t="s">
        <v>187</v>
      </c>
      <c r="I1900" s="11" t="s">
        <v>278</v>
      </c>
      <c r="J1900" s="11" t="s">
        <v>278</v>
      </c>
      <c r="K1900" s="11" t="s">
        <v>19</v>
      </c>
      <c r="L1900" s="11" t="s">
        <v>19</v>
      </c>
      <c r="M1900" s="11" t="s">
        <v>19</v>
      </c>
      <c r="N1900" s="11" t="s">
        <v>19</v>
      </c>
      <c r="O1900" s="11" t="s">
        <v>507</v>
      </c>
      <c r="P1900" s="11" t="s">
        <v>508</v>
      </c>
      <c r="Q1900" s="11" t="s">
        <v>72</v>
      </c>
      <c r="R1900" s="11" t="s">
        <v>762</v>
      </c>
      <c r="S1900" s="20">
        <v>20</v>
      </c>
      <c r="T1900" s="11" t="s">
        <v>28</v>
      </c>
      <c r="U1900" s="11" t="s">
        <v>332</v>
      </c>
      <c r="V1900" s="11" t="s">
        <v>333</v>
      </c>
      <c r="W1900" s="11" t="s">
        <v>23</v>
      </c>
      <c r="X1900" s="11" t="s">
        <v>24</v>
      </c>
      <c r="Y1900">
        <v>535</v>
      </c>
      <c r="Z1900" t="e">
        <f t="shared" si="62"/>
        <v>#REF!</v>
      </c>
    </row>
    <row r="1901" spans="1:26" x14ac:dyDescent="0.35">
      <c r="A1901" s="24" t="str">
        <f>+IF(B1901&lt;&gt;'Terminal Handling Charge'!$B$3,"",IF(COUNTIF(B:B,B1901)&gt;0,COUNTIF(B$3:B1901,B1901),""))</f>
        <v/>
      </c>
      <c r="B1901" s="24" t="str">
        <f t="shared" si="61"/>
        <v>Terminal Handling Charge - DestinationUnited States</v>
      </c>
      <c r="C1901" s="24" t="s">
        <v>72</v>
      </c>
      <c r="D1901" s="24" t="s">
        <v>747</v>
      </c>
      <c r="E1901" s="1" t="s">
        <v>105</v>
      </c>
      <c r="F1901" s="12" t="s">
        <v>758</v>
      </c>
      <c r="G1901" s="13">
        <v>44866</v>
      </c>
      <c r="H1901" s="11" t="s">
        <v>187</v>
      </c>
      <c r="I1901" s="11" t="s">
        <v>278</v>
      </c>
      <c r="J1901" s="11" t="s">
        <v>278</v>
      </c>
      <c r="K1901" s="11" t="s">
        <v>19</v>
      </c>
      <c r="L1901" s="11" t="s">
        <v>19</v>
      </c>
      <c r="M1901" s="11" t="s">
        <v>19</v>
      </c>
      <c r="N1901" s="11" t="s">
        <v>19</v>
      </c>
      <c r="O1901" s="11" t="s">
        <v>507</v>
      </c>
      <c r="P1901" s="11" t="s">
        <v>508</v>
      </c>
      <c r="Q1901" s="11" t="s">
        <v>72</v>
      </c>
      <c r="R1901" s="11" t="s">
        <v>762</v>
      </c>
      <c r="S1901" s="20">
        <v>20</v>
      </c>
      <c r="T1901" s="11" t="s">
        <v>28</v>
      </c>
      <c r="U1901" s="11" t="s">
        <v>429</v>
      </c>
      <c r="V1901" s="11" t="s">
        <v>430</v>
      </c>
      <c r="W1901" s="11" t="s">
        <v>23</v>
      </c>
      <c r="X1901" s="11" t="s">
        <v>24</v>
      </c>
      <c r="Y1901">
        <v>535</v>
      </c>
      <c r="Z1901" t="e">
        <f t="shared" si="62"/>
        <v>#REF!</v>
      </c>
    </row>
    <row r="1902" spans="1:26" x14ac:dyDescent="0.35">
      <c r="A1902" s="24" t="str">
        <f>+IF(B1902&lt;&gt;'Terminal Handling Charge'!$B$3,"",IF(COUNTIF(B:B,B1902)&gt;0,COUNTIF(B$3:B1902,B1902),""))</f>
        <v/>
      </c>
      <c r="B1902" s="24" t="str">
        <f t="shared" si="61"/>
        <v>Terminal Handling Charge - DestinationUnited States</v>
      </c>
      <c r="C1902" s="24" t="s">
        <v>72</v>
      </c>
      <c r="D1902" s="24" t="s">
        <v>747</v>
      </c>
      <c r="E1902" s="1" t="s">
        <v>105</v>
      </c>
      <c r="F1902" s="12" t="s">
        <v>758</v>
      </c>
      <c r="G1902" s="13">
        <v>44866</v>
      </c>
      <c r="H1902" s="11" t="s">
        <v>187</v>
      </c>
      <c r="I1902" s="11" t="s">
        <v>278</v>
      </c>
      <c r="J1902" s="11" t="s">
        <v>278</v>
      </c>
      <c r="K1902" s="11" t="s">
        <v>19</v>
      </c>
      <c r="L1902" s="11" t="s">
        <v>19</v>
      </c>
      <c r="M1902" s="11" t="s">
        <v>19</v>
      </c>
      <c r="N1902" s="11" t="s">
        <v>19</v>
      </c>
      <c r="O1902" s="11" t="s">
        <v>507</v>
      </c>
      <c r="P1902" s="11" t="s">
        <v>508</v>
      </c>
      <c r="Q1902" s="11" t="s">
        <v>72</v>
      </c>
      <c r="R1902" s="11" t="s">
        <v>762</v>
      </c>
      <c r="S1902" s="20">
        <v>20</v>
      </c>
      <c r="T1902" s="11" t="s">
        <v>28</v>
      </c>
      <c r="U1902" s="11" t="s">
        <v>279</v>
      </c>
      <c r="V1902" s="11" t="s">
        <v>280</v>
      </c>
      <c r="W1902" s="11" t="s">
        <v>23</v>
      </c>
      <c r="X1902" s="11" t="s">
        <v>24</v>
      </c>
      <c r="Y1902">
        <v>535</v>
      </c>
      <c r="Z1902" t="e">
        <f t="shared" si="62"/>
        <v>#REF!</v>
      </c>
    </row>
    <row r="1903" spans="1:26" x14ac:dyDescent="0.35">
      <c r="A1903" s="24" t="str">
        <f>+IF(B1903&lt;&gt;'Terminal Handling Charge'!$B$3,"",IF(COUNTIF(B:B,B1903)&gt;0,COUNTIF(B$3:B1903,B1903),""))</f>
        <v/>
      </c>
      <c r="B1903" s="24" t="str">
        <f t="shared" si="61"/>
        <v>Terminal Handling Charge - DestinationUnited States</v>
      </c>
      <c r="C1903" s="24" t="s">
        <v>72</v>
      </c>
      <c r="D1903" s="24" t="s">
        <v>747</v>
      </c>
      <c r="E1903" s="1" t="s">
        <v>105</v>
      </c>
      <c r="F1903" s="12" t="s">
        <v>758</v>
      </c>
      <c r="G1903" s="13">
        <v>44866</v>
      </c>
      <c r="H1903" s="11" t="s">
        <v>187</v>
      </c>
      <c r="I1903" s="11" t="s">
        <v>278</v>
      </c>
      <c r="J1903" s="11" t="s">
        <v>278</v>
      </c>
      <c r="K1903" s="11" t="s">
        <v>19</v>
      </c>
      <c r="L1903" s="11" t="s">
        <v>19</v>
      </c>
      <c r="M1903" s="11" t="s">
        <v>19</v>
      </c>
      <c r="N1903" s="11" t="s">
        <v>19</v>
      </c>
      <c r="O1903" s="11" t="s">
        <v>507</v>
      </c>
      <c r="P1903" s="11" t="s">
        <v>508</v>
      </c>
      <c r="Q1903" s="11" t="s">
        <v>72</v>
      </c>
      <c r="R1903" s="11" t="s">
        <v>762</v>
      </c>
      <c r="S1903" s="20">
        <v>20</v>
      </c>
      <c r="T1903" s="11" t="s">
        <v>28</v>
      </c>
      <c r="U1903" s="11" t="s">
        <v>328</v>
      </c>
      <c r="V1903" s="11" t="s">
        <v>329</v>
      </c>
      <c r="W1903" s="11" t="s">
        <v>23</v>
      </c>
      <c r="X1903" s="11" t="s">
        <v>24</v>
      </c>
      <c r="Y1903">
        <v>535</v>
      </c>
      <c r="Z1903" t="e">
        <f t="shared" si="62"/>
        <v>#REF!</v>
      </c>
    </row>
    <row r="1904" spans="1:26" x14ac:dyDescent="0.35">
      <c r="A1904" s="24" t="str">
        <f>+IF(B1904&lt;&gt;'Terminal Handling Charge'!$B$3,"",IF(COUNTIF(B:B,B1904)&gt;0,COUNTIF(B$3:B1904,B1904),""))</f>
        <v/>
      </c>
      <c r="B1904" s="24" t="str">
        <f t="shared" si="61"/>
        <v>Terminal Handling Charge - DestinationUnited States</v>
      </c>
      <c r="C1904" s="24" t="s">
        <v>72</v>
      </c>
      <c r="D1904" s="24" t="s">
        <v>747</v>
      </c>
      <c r="E1904" s="1" t="s">
        <v>105</v>
      </c>
      <c r="F1904" s="12" t="s">
        <v>758</v>
      </c>
      <c r="G1904" s="13">
        <v>44866</v>
      </c>
      <c r="H1904" s="11" t="s">
        <v>187</v>
      </c>
      <c r="I1904" s="11" t="s">
        <v>278</v>
      </c>
      <c r="J1904" s="11" t="s">
        <v>278</v>
      </c>
      <c r="K1904" s="11" t="s">
        <v>19</v>
      </c>
      <c r="L1904" s="11" t="s">
        <v>19</v>
      </c>
      <c r="M1904" s="11" t="s">
        <v>19</v>
      </c>
      <c r="N1904" s="11" t="s">
        <v>19</v>
      </c>
      <c r="O1904" s="11" t="s">
        <v>507</v>
      </c>
      <c r="P1904" s="11" t="s">
        <v>508</v>
      </c>
      <c r="Q1904" s="11" t="s">
        <v>72</v>
      </c>
      <c r="R1904" s="11" t="s">
        <v>38</v>
      </c>
      <c r="S1904" s="20">
        <v>40</v>
      </c>
      <c r="T1904" s="11" t="s">
        <v>28</v>
      </c>
      <c r="U1904" s="11" t="s">
        <v>22</v>
      </c>
      <c r="V1904" s="11" t="s">
        <v>22</v>
      </c>
      <c r="W1904" s="11" t="s">
        <v>23</v>
      </c>
      <c r="X1904" s="11" t="s">
        <v>24</v>
      </c>
      <c r="Y1904">
        <v>705</v>
      </c>
      <c r="Z1904" t="e">
        <f t="shared" si="62"/>
        <v>#REF!</v>
      </c>
    </row>
    <row r="1905" spans="1:26" x14ac:dyDescent="0.35">
      <c r="A1905" s="24" t="str">
        <f>+IF(B1905&lt;&gt;'Terminal Handling Charge'!$B$3,"",IF(COUNTIF(B:B,B1905)&gt;0,COUNTIF(B$3:B1905,B1905),""))</f>
        <v/>
      </c>
      <c r="B1905" s="24" t="str">
        <f t="shared" si="61"/>
        <v>Terminal Handling Charge - DestinationUnited States</v>
      </c>
      <c r="C1905" s="24" t="s">
        <v>72</v>
      </c>
      <c r="D1905" s="24" t="s">
        <v>747</v>
      </c>
      <c r="E1905" s="1" t="s">
        <v>105</v>
      </c>
      <c r="F1905" s="12" t="s">
        <v>758</v>
      </c>
      <c r="G1905" s="13">
        <v>44866</v>
      </c>
      <c r="H1905" s="11" t="s">
        <v>187</v>
      </c>
      <c r="I1905" s="11" t="s">
        <v>278</v>
      </c>
      <c r="J1905" s="11" t="s">
        <v>278</v>
      </c>
      <c r="K1905" s="11" t="s">
        <v>19</v>
      </c>
      <c r="L1905" s="11" t="s">
        <v>19</v>
      </c>
      <c r="M1905" s="11" t="s">
        <v>19</v>
      </c>
      <c r="N1905" s="11" t="s">
        <v>19</v>
      </c>
      <c r="O1905" s="11" t="s">
        <v>443</v>
      </c>
      <c r="P1905" s="11" t="s">
        <v>444</v>
      </c>
      <c r="Q1905" s="11" t="s">
        <v>72</v>
      </c>
      <c r="R1905" s="11" t="s">
        <v>20</v>
      </c>
      <c r="S1905" s="20">
        <v>40</v>
      </c>
      <c r="T1905" s="11" t="s">
        <v>21</v>
      </c>
      <c r="U1905" s="11" t="s">
        <v>22</v>
      </c>
      <c r="V1905" s="11" t="s">
        <v>22</v>
      </c>
      <c r="W1905" s="11" t="s">
        <v>23</v>
      </c>
      <c r="X1905" s="11" t="s">
        <v>24</v>
      </c>
      <c r="Y1905">
        <v>675</v>
      </c>
      <c r="Z1905" t="e">
        <f t="shared" si="62"/>
        <v>#REF!</v>
      </c>
    </row>
    <row r="1906" spans="1:26" x14ac:dyDescent="0.35">
      <c r="A1906" s="24" t="str">
        <f>+IF(B1906&lt;&gt;'Terminal Handling Charge'!$B$3,"",IF(COUNTIF(B:B,B1906)&gt;0,COUNTIF(B$3:B1906,B1906),""))</f>
        <v/>
      </c>
      <c r="B1906" s="24" t="str">
        <f t="shared" si="61"/>
        <v>Terminal Handling Charge - DestinationUnited States</v>
      </c>
      <c r="C1906" s="24" t="s">
        <v>72</v>
      </c>
      <c r="D1906" s="24" t="s">
        <v>747</v>
      </c>
      <c r="E1906" s="1" t="s">
        <v>105</v>
      </c>
      <c r="F1906" s="12" t="s">
        <v>758</v>
      </c>
      <c r="G1906" s="13">
        <v>44866</v>
      </c>
      <c r="H1906" s="11" t="s">
        <v>187</v>
      </c>
      <c r="I1906" s="11" t="s">
        <v>278</v>
      </c>
      <c r="J1906" s="11" t="s">
        <v>278</v>
      </c>
      <c r="K1906" s="11" t="s">
        <v>19</v>
      </c>
      <c r="L1906" s="11" t="s">
        <v>19</v>
      </c>
      <c r="M1906" s="11" t="s">
        <v>19</v>
      </c>
      <c r="N1906" s="11" t="s">
        <v>19</v>
      </c>
      <c r="O1906" s="11" t="s">
        <v>443</v>
      </c>
      <c r="P1906" s="11" t="s">
        <v>444</v>
      </c>
      <c r="Q1906" s="11" t="s">
        <v>72</v>
      </c>
      <c r="R1906" s="11" t="s">
        <v>65</v>
      </c>
      <c r="S1906" s="20">
        <v>45</v>
      </c>
      <c r="T1906" s="11" t="s">
        <v>21</v>
      </c>
      <c r="U1906" s="11" t="s">
        <v>22</v>
      </c>
      <c r="V1906" s="11" t="s">
        <v>22</v>
      </c>
      <c r="W1906" s="11" t="s">
        <v>23</v>
      </c>
      <c r="X1906" s="11" t="s">
        <v>24</v>
      </c>
      <c r="Y1906">
        <v>675</v>
      </c>
      <c r="Z1906" t="e">
        <f t="shared" si="62"/>
        <v>#REF!</v>
      </c>
    </row>
    <row r="1907" spans="1:26" x14ac:dyDescent="0.35">
      <c r="A1907" s="24" t="str">
        <f>+IF(B1907&lt;&gt;'Terminal Handling Charge'!$B$3,"",IF(COUNTIF(B:B,B1907)&gt;0,COUNTIF(B$3:B1907,B1907),""))</f>
        <v/>
      </c>
      <c r="B1907" s="24" t="str">
        <f t="shared" si="61"/>
        <v>Terminal Handling Charge - DestinationUnited States</v>
      </c>
      <c r="C1907" s="24" t="s">
        <v>72</v>
      </c>
      <c r="D1907" s="24" t="s">
        <v>747</v>
      </c>
      <c r="E1907" s="1" t="s">
        <v>105</v>
      </c>
      <c r="F1907" s="12" t="s">
        <v>758</v>
      </c>
      <c r="G1907" s="13">
        <v>44866</v>
      </c>
      <c r="H1907" s="11" t="s">
        <v>187</v>
      </c>
      <c r="I1907" s="11" t="s">
        <v>278</v>
      </c>
      <c r="J1907" s="11" t="s">
        <v>278</v>
      </c>
      <c r="K1907" s="11" t="s">
        <v>19</v>
      </c>
      <c r="L1907" s="11" t="s">
        <v>19</v>
      </c>
      <c r="M1907" s="11" t="s">
        <v>19</v>
      </c>
      <c r="N1907" s="11" t="s">
        <v>19</v>
      </c>
      <c r="O1907" s="11" t="s">
        <v>443</v>
      </c>
      <c r="P1907" s="11" t="s">
        <v>444</v>
      </c>
      <c r="Q1907" s="11" t="s">
        <v>72</v>
      </c>
      <c r="R1907" s="11" t="s">
        <v>762</v>
      </c>
      <c r="S1907" s="20">
        <v>20</v>
      </c>
      <c r="T1907" s="11" t="s">
        <v>28</v>
      </c>
      <c r="U1907" s="11" t="s">
        <v>378</v>
      </c>
      <c r="V1907" s="11" t="s">
        <v>379</v>
      </c>
      <c r="W1907" s="11" t="s">
        <v>23</v>
      </c>
      <c r="X1907" s="11" t="s">
        <v>24</v>
      </c>
      <c r="Y1907">
        <v>535</v>
      </c>
      <c r="Z1907" t="e">
        <f t="shared" si="62"/>
        <v>#REF!</v>
      </c>
    </row>
    <row r="1908" spans="1:26" x14ac:dyDescent="0.35">
      <c r="A1908" s="24" t="str">
        <f>+IF(B1908&lt;&gt;'Terminal Handling Charge'!$B$3,"",IF(COUNTIF(B:B,B1908)&gt;0,COUNTIF(B$3:B1908,B1908),""))</f>
        <v/>
      </c>
      <c r="B1908" s="24" t="str">
        <f t="shared" si="61"/>
        <v>Terminal Handling Charge - DestinationUnited States</v>
      </c>
      <c r="C1908" s="24" t="s">
        <v>72</v>
      </c>
      <c r="D1908" s="24" t="s">
        <v>747</v>
      </c>
      <c r="E1908" s="1" t="s">
        <v>105</v>
      </c>
      <c r="F1908" s="12" t="s">
        <v>758</v>
      </c>
      <c r="G1908" s="13">
        <v>44866</v>
      </c>
      <c r="H1908" s="11" t="s">
        <v>187</v>
      </c>
      <c r="I1908" s="11" t="s">
        <v>278</v>
      </c>
      <c r="J1908" s="11" t="s">
        <v>278</v>
      </c>
      <c r="K1908" s="11" t="s">
        <v>19</v>
      </c>
      <c r="L1908" s="11" t="s">
        <v>19</v>
      </c>
      <c r="M1908" s="11" t="s">
        <v>19</v>
      </c>
      <c r="N1908" s="11" t="s">
        <v>19</v>
      </c>
      <c r="O1908" s="11" t="s">
        <v>443</v>
      </c>
      <c r="P1908" s="11" t="s">
        <v>444</v>
      </c>
      <c r="Q1908" s="11" t="s">
        <v>72</v>
      </c>
      <c r="R1908" s="11" t="s">
        <v>762</v>
      </c>
      <c r="S1908" s="20">
        <v>20</v>
      </c>
      <c r="T1908" s="11" t="s">
        <v>28</v>
      </c>
      <c r="U1908" s="11" t="s">
        <v>279</v>
      </c>
      <c r="V1908" s="11" t="s">
        <v>280</v>
      </c>
      <c r="W1908" s="11" t="s">
        <v>23</v>
      </c>
      <c r="X1908" s="11" t="s">
        <v>24</v>
      </c>
      <c r="Y1908">
        <v>535</v>
      </c>
      <c r="Z1908" t="e">
        <f t="shared" si="62"/>
        <v>#REF!</v>
      </c>
    </row>
    <row r="1909" spans="1:26" x14ac:dyDescent="0.35">
      <c r="A1909" s="24" t="str">
        <f>+IF(B1909&lt;&gt;'Terminal Handling Charge'!$B$3,"",IF(COUNTIF(B:B,B1909)&gt;0,COUNTIF(B$3:B1909,B1909),""))</f>
        <v/>
      </c>
      <c r="B1909" s="24" t="str">
        <f t="shared" si="61"/>
        <v>Terminal Handling Charge - DestinationUnited States</v>
      </c>
      <c r="C1909" s="24" t="s">
        <v>72</v>
      </c>
      <c r="D1909" s="24" t="s">
        <v>747</v>
      </c>
      <c r="E1909" s="1" t="s">
        <v>105</v>
      </c>
      <c r="F1909" s="12" t="s">
        <v>758</v>
      </c>
      <c r="G1909" s="13">
        <v>44866</v>
      </c>
      <c r="H1909" s="11" t="s">
        <v>187</v>
      </c>
      <c r="I1909" s="11" t="s">
        <v>278</v>
      </c>
      <c r="J1909" s="11" t="s">
        <v>278</v>
      </c>
      <c r="K1909" s="11" t="s">
        <v>19</v>
      </c>
      <c r="L1909" s="11" t="s">
        <v>19</v>
      </c>
      <c r="M1909" s="11" t="s">
        <v>19</v>
      </c>
      <c r="N1909" s="11" t="s">
        <v>19</v>
      </c>
      <c r="O1909" s="11" t="s">
        <v>443</v>
      </c>
      <c r="P1909" s="11" t="s">
        <v>444</v>
      </c>
      <c r="Q1909" s="11" t="s">
        <v>72</v>
      </c>
      <c r="R1909" s="11" t="s">
        <v>762</v>
      </c>
      <c r="S1909" s="20">
        <v>20</v>
      </c>
      <c r="T1909" s="11" t="s">
        <v>28</v>
      </c>
      <c r="U1909" s="11" t="s">
        <v>300</v>
      </c>
      <c r="V1909" s="11" t="s">
        <v>301</v>
      </c>
      <c r="W1909" s="11" t="s">
        <v>23</v>
      </c>
      <c r="X1909" s="11" t="s">
        <v>24</v>
      </c>
      <c r="Y1909">
        <v>535</v>
      </c>
      <c r="Z1909" t="e">
        <f t="shared" si="62"/>
        <v>#REF!</v>
      </c>
    </row>
    <row r="1910" spans="1:26" x14ac:dyDescent="0.35">
      <c r="A1910" s="24" t="str">
        <f>+IF(B1910&lt;&gt;'Terminal Handling Charge'!$B$3,"",IF(COUNTIF(B:B,B1910)&gt;0,COUNTIF(B$3:B1910,B1910),""))</f>
        <v/>
      </c>
      <c r="B1910" s="24" t="str">
        <f t="shared" si="61"/>
        <v>Terminal Handling Charge - DestinationUnited States</v>
      </c>
      <c r="C1910" s="24" t="s">
        <v>72</v>
      </c>
      <c r="D1910" s="24" t="s">
        <v>747</v>
      </c>
      <c r="E1910" s="1" t="s">
        <v>105</v>
      </c>
      <c r="F1910" s="12" t="s">
        <v>758</v>
      </c>
      <c r="G1910" s="13">
        <v>44866</v>
      </c>
      <c r="H1910" s="11" t="s">
        <v>187</v>
      </c>
      <c r="I1910" s="11" t="s">
        <v>278</v>
      </c>
      <c r="J1910" s="11" t="s">
        <v>278</v>
      </c>
      <c r="K1910" s="11" t="s">
        <v>19</v>
      </c>
      <c r="L1910" s="11" t="s">
        <v>19</v>
      </c>
      <c r="M1910" s="11" t="s">
        <v>19</v>
      </c>
      <c r="N1910" s="11" t="s">
        <v>19</v>
      </c>
      <c r="O1910" s="11" t="s">
        <v>443</v>
      </c>
      <c r="P1910" s="11" t="s">
        <v>444</v>
      </c>
      <c r="Q1910" s="11" t="s">
        <v>72</v>
      </c>
      <c r="R1910" s="11" t="s">
        <v>762</v>
      </c>
      <c r="S1910" s="20">
        <v>20</v>
      </c>
      <c r="T1910" s="11" t="s">
        <v>28</v>
      </c>
      <c r="U1910" s="11" t="s">
        <v>366</v>
      </c>
      <c r="V1910" s="11" t="s">
        <v>367</v>
      </c>
      <c r="W1910" s="11" t="s">
        <v>23</v>
      </c>
      <c r="X1910" s="11" t="s">
        <v>24</v>
      </c>
      <c r="Y1910">
        <v>535</v>
      </c>
      <c r="Z1910" t="e">
        <f t="shared" si="62"/>
        <v>#REF!</v>
      </c>
    </row>
    <row r="1911" spans="1:26" x14ac:dyDescent="0.35">
      <c r="A1911" s="24" t="str">
        <f>+IF(B1911&lt;&gt;'Terminal Handling Charge'!$B$3,"",IF(COUNTIF(B:B,B1911)&gt;0,COUNTIF(B$3:B1911,B1911),""))</f>
        <v/>
      </c>
      <c r="B1911" s="24" t="str">
        <f t="shared" si="61"/>
        <v>Terminal Handling Charge - DestinationUnited States</v>
      </c>
      <c r="C1911" s="24" t="s">
        <v>72</v>
      </c>
      <c r="D1911" s="24" t="s">
        <v>747</v>
      </c>
      <c r="E1911" s="1" t="s">
        <v>105</v>
      </c>
      <c r="F1911" s="12" t="s">
        <v>758</v>
      </c>
      <c r="G1911" s="13">
        <v>44866</v>
      </c>
      <c r="H1911" s="11" t="s">
        <v>187</v>
      </c>
      <c r="I1911" s="11" t="s">
        <v>278</v>
      </c>
      <c r="J1911" s="11" t="s">
        <v>278</v>
      </c>
      <c r="K1911" s="11" t="s">
        <v>19</v>
      </c>
      <c r="L1911" s="11" t="s">
        <v>19</v>
      </c>
      <c r="M1911" s="11" t="s">
        <v>19</v>
      </c>
      <c r="N1911" s="11" t="s">
        <v>19</v>
      </c>
      <c r="O1911" s="11" t="s">
        <v>443</v>
      </c>
      <c r="P1911" s="11" t="s">
        <v>444</v>
      </c>
      <c r="Q1911" s="11" t="s">
        <v>72</v>
      </c>
      <c r="R1911" s="11" t="s">
        <v>762</v>
      </c>
      <c r="S1911" s="20">
        <v>20</v>
      </c>
      <c r="T1911" s="11" t="s">
        <v>28</v>
      </c>
      <c r="U1911" s="11" t="s">
        <v>429</v>
      </c>
      <c r="V1911" s="11" t="s">
        <v>430</v>
      </c>
      <c r="W1911" s="11" t="s">
        <v>23</v>
      </c>
      <c r="X1911" s="11" t="s">
        <v>24</v>
      </c>
      <c r="Y1911">
        <v>535</v>
      </c>
      <c r="Z1911" t="e">
        <f t="shared" si="62"/>
        <v>#REF!</v>
      </c>
    </row>
    <row r="1912" spans="1:26" x14ac:dyDescent="0.35">
      <c r="A1912" s="24" t="str">
        <f>+IF(B1912&lt;&gt;'Terminal Handling Charge'!$B$3,"",IF(COUNTIF(B:B,B1912)&gt;0,COUNTIF(B$3:B1912,B1912),""))</f>
        <v/>
      </c>
      <c r="B1912" s="24" t="str">
        <f t="shared" si="61"/>
        <v>Terminal Handling Charge - DestinationUnited States</v>
      </c>
      <c r="C1912" s="24" t="s">
        <v>72</v>
      </c>
      <c r="D1912" s="24" t="s">
        <v>747</v>
      </c>
      <c r="E1912" s="1" t="s">
        <v>105</v>
      </c>
      <c r="F1912" s="12" t="s">
        <v>758</v>
      </c>
      <c r="G1912" s="13">
        <v>44866</v>
      </c>
      <c r="H1912" s="11" t="s">
        <v>187</v>
      </c>
      <c r="I1912" s="11" t="s">
        <v>278</v>
      </c>
      <c r="J1912" s="11" t="s">
        <v>278</v>
      </c>
      <c r="K1912" s="11" t="s">
        <v>19</v>
      </c>
      <c r="L1912" s="11" t="s">
        <v>19</v>
      </c>
      <c r="M1912" s="11" t="s">
        <v>19</v>
      </c>
      <c r="N1912" s="11" t="s">
        <v>19</v>
      </c>
      <c r="O1912" s="11" t="s">
        <v>443</v>
      </c>
      <c r="P1912" s="11" t="s">
        <v>444</v>
      </c>
      <c r="Q1912" s="11" t="s">
        <v>72</v>
      </c>
      <c r="R1912" s="11" t="s">
        <v>762</v>
      </c>
      <c r="S1912" s="20">
        <v>20</v>
      </c>
      <c r="T1912" s="11" t="s">
        <v>28</v>
      </c>
      <c r="U1912" s="11" t="s">
        <v>306</v>
      </c>
      <c r="V1912" s="11" t="s">
        <v>307</v>
      </c>
      <c r="W1912" s="11" t="s">
        <v>23</v>
      </c>
      <c r="X1912" s="11" t="s">
        <v>24</v>
      </c>
      <c r="Y1912">
        <v>535</v>
      </c>
      <c r="Z1912" t="e">
        <f t="shared" si="62"/>
        <v>#REF!</v>
      </c>
    </row>
    <row r="1913" spans="1:26" x14ac:dyDescent="0.35">
      <c r="A1913" s="24" t="str">
        <f>+IF(B1913&lt;&gt;'Terminal Handling Charge'!$B$3,"",IF(COUNTIF(B:B,B1913)&gt;0,COUNTIF(B$3:B1913,B1913),""))</f>
        <v/>
      </c>
      <c r="B1913" s="24" t="str">
        <f t="shared" si="61"/>
        <v>Terminal Handling Charge - DestinationUnited States</v>
      </c>
      <c r="C1913" s="24" t="s">
        <v>72</v>
      </c>
      <c r="D1913" s="24" t="s">
        <v>747</v>
      </c>
      <c r="E1913" s="1" t="s">
        <v>105</v>
      </c>
      <c r="F1913" s="12" t="s">
        <v>758</v>
      </c>
      <c r="G1913" s="13">
        <v>44866</v>
      </c>
      <c r="H1913" s="11" t="s">
        <v>187</v>
      </c>
      <c r="I1913" s="11" t="s">
        <v>278</v>
      </c>
      <c r="J1913" s="11" t="s">
        <v>278</v>
      </c>
      <c r="K1913" s="11" t="s">
        <v>19</v>
      </c>
      <c r="L1913" s="11" t="s">
        <v>19</v>
      </c>
      <c r="M1913" s="11" t="s">
        <v>19</v>
      </c>
      <c r="N1913" s="11" t="s">
        <v>19</v>
      </c>
      <c r="O1913" s="11" t="s">
        <v>443</v>
      </c>
      <c r="P1913" s="11" t="s">
        <v>444</v>
      </c>
      <c r="Q1913" s="11" t="s">
        <v>72</v>
      </c>
      <c r="R1913" s="11" t="s">
        <v>762</v>
      </c>
      <c r="S1913" s="20">
        <v>20</v>
      </c>
      <c r="T1913" s="11" t="s">
        <v>28</v>
      </c>
      <c r="U1913" s="11" t="s">
        <v>394</v>
      </c>
      <c r="V1913" s="11" t="s">
        <v>395</v>
      </c>
      <c r="W1913" s="11" t="s">
        <v>23</v>
      </c>
      <c r="X1913" s="11" t="s">
        <v>24</v>
      </c>
      <c r="Y1913">
        <v>535</v>
      </c>
      <c r="Z1913" t="e">
        <f t="shared" si="62"/>
        <v>#REF!</v>
      </c>
    </row>
    <row r="1914" spans="1:26" x14ac:dyDescent="0.35">
      <c r="A1914" s="24" t="str">
        <f>+IF(B1914&lt;&gt;'Terminal Handling Charge'!$B$3,"",IF(COUNTIF(B:B,B1914)&gt;0,COUNTIF(B$3:B1914,B1914),""))</f>
        <v/>
      </c>
      <c r="B1914" s="24" t="str">
        <f t="shared" si="61"/>
        <v>Terminal Handling Charge - DestinationUnited States</v>
      </c>
      <c r="C1914" s="24" t="s">
        <v>72</v>
      </c>
      <c r="D1914" s="24" t="s">
        <v>747</v>
      </c>
      <c r="E1914" s="1" t="s">
        <v>105</v>
      </c>
      <c r="F1914" s="12" t="s">
        <v>758</v>
      </c>
      <c r="G1914" s="13">
        <v>44866</v>
      </c>
      <c r="H1914" s="11" t="s">
        <v>187</v>
      </c>
      <c r="I1914" s="11" t="s">
        <v>278</v>
      </c>
      <c r="J1914" s="11" t="s">
        <v>278</v>
      </c>
      <c r="K1914" s="11" t="s">
        <v>19</v>
      </c>
      <c r="L1914" s="11" t="s">
        <v>19</v>
      </c>
      <c r="M1914" s="11" t="s">
        <v>19</v>
      </c>
      <c r="N1914" s="11" t="s">
        <v>19</v>
      </c>
      <c r="O1914" s="11" t="s">
        <v>443</v>
      </c>
      <c r="P1914" s="11" t="s">
        <v>444</v>
      </c>
      <c r="Q1914" s="11" t="s">
        <v>72</v>
      </c>
      <c r="R1914" s="11" t="s">
        <v>762</v>
      </c>
      <c r="S1914" s="20">
        <v>20</v>
      </c>
      <c r="T1914" s="11" t="s">
        <v>28</v>
      </c>
      <c r="U1914" s="11" t="s">
        <v>308</v>
      </c>
      <c r="V1914" s="11" t="s">
        <v>309</v>
      </c>
      <c r="W1914" s="11" t="s">
        <v>23</v>
      </c>
      <c r="X1914" s="11" t="s">
        <v>24</v>
      </c>
      <c r="Y1914">
        <v>535</v>
      </c>
      <c r="Z1914" t="e">
        <f t="shared" si="62"/>
        <v>#REF!</v>
      </c>
    </row>
    <row r="1915" spans="1:26" x14ac:dyDescent="0.35">
      <c r="A1915" s="24" t="str">
        <f>+IF(B1915&lt;&gt;'Terminal Handling Charge'!$B$3,"",IF(COUNTIF(B:B,B1915)&gt;0,COUNTIF(B$3:B1915,B1915),""))</f>
        <v/>
      </c>
      <c r="B1915" s="24" t="str">
        <f t="shared" si="61"/>
        <v>Terminal Handling Charge - DestinationUnited States</v>
      </c>
      <c r="C1915" s="24" t="s">
        <v>72</v>
      </c>
      <c r="D1915" s="24" t="s">
        <v>747</v>
      </c>
      <c r="E1915" s="1" t="s">
        <v>105</v>
      </c>
      <c r="F1915" s="12" t="s">
        <v>758</v>
      </c>
      <c r="G1915" s="13">
        <v>44866</v>
      </c>
      <c r="H1915" s="11" t="s">
        <v>187</v>
      </c>
      <c r="I1915" s="11" t="s">
        <v>278</v>
      </c>
      <c r="J1915" s="11" t="s">
        <v>278</v>
      </c>
      <c r="K1915" s="11" t="s">
        <v>19</v>
      </c>
      <c r="L1915" s="11" t="s">
        <v>19</v>
      </c>
      <c r="M1915" s="11" t="s">
        <v>19</v>
      </c>
      <c r="N1915" s="11" t="s">
        <v>19</v>
      </c>
      <c r="O1915" s="11" t="s">
        <v>443</v>
      </c>
      <c r="P1915" s="11" t="s">
        <v>444</v>
      </c>
      <c r="Q1915" s="11" t="s">
        <v>72</v>
      </c>
      <c r="R1915" s="11" t="s">
        <v>762</v>
      </c>
      <c r="S1915" s="20">
        <v>20</v>
      </c>
      <c r="T1915" s="11" t="s">
        <v>28</v>
      </c>
      <c r="U1915" s="11" t="s">
        <v>328</v>
      </c>
      <c r="V1915" s="11" t="s">
        <v>329</v>
      </c>
      <c r="W1915" s="11" t="s">
        <v>23</v>
      </c>
      <c r="X1915" s="11" t="s">
        <v>24</v>
      </c>
      <c r="Y1915">
        <v>535</v>
      </c>
      <c r="Z1915" t="e">
        <f t="shared" si="62"/>
        <v>#REF!</v>
      </c>
    </row>
    <row r="1916" spans="1:26" x14ac:dyDescent="0.35">
      <c r="A1916" s="24" t="str">
        <f>+IF(B1916&lt;&gt;'Terminal Handling Charge'!$B$3,"",IF(COUNTIF(B:B,B1916)&gt;0,COUNTIF(B$3:B1916,B1916),""))</f>
        <v/>
      </c>
      <c r="B1916" s="24" t="str">
        <f t="shared" si="61"/>
        <v>Terminal Handling Charge - DestinationUnited States</v>
      </c>
      <c r="C1916" s="24" t="s">
        <v>72</v>
      </c>
      <c r="D1916" s="24" t="s">
        <v>747</v>
      </c>
      <c r="E1916" s="1" t="s">
        <v>105</v>
      </c>
      <c r="F1916" s="12" t="s">
        <v>758</v>
      </c>
      <c r="G1916" s="13">
        <v>44866</v>
      </c>
      <c r="H1916" s="11" t="s">
        <v>187</v>
      </c>
      <c r="I1916" s="11" t="s">
        <v>278</v>
      </c>
      <c r="J1916" s="11" t="s">
        <v>278</v>
      </c>
      <c r="K1916" s="11" t="s">
        <v>19</v>
      </c>
      <c r="L1916" s="11" t="s">
        <v>19</v>
      </c>
      <c r="M1916" s="11" t="s">
        <v>19</v>
      </c>
      <c r="N1916" s="11" t="s">
        <v>19</v>
      </c>
      <c r="O1916" s="11" t="s">
        <v>443</v>
      </c>
      <c r="P1916" s="11" t="s">
        <v>444</v>
      </c>
      <c r="Q1916" s="11" t="s">
        <v>72</v>
      </c>
      <c r="R1916" s="11" t="s">
        <v>762</v>
      </c>
      <c r="S1916" s="20">
        <v>20</v>
      </c>
      <c r="T1916" s="11" t="s">
        <v>28</v>
      </c>
      <c r="U1916" s="11" t="s">
        <v>332</v>
      </c>
      <c r="V1916" s="11" t="s">
        <v>333</v>
      </c>
      <c r="W1916" s="11" t="s">
        <v>23</v>
      </c>
      <c r="X1916" s="11" t="s">
        <v>24</v>
      </c>
      <c r="Y1916">
        <v>535</v>
      </c>
      <c r="Z1916" t="e">
        <f t="shared" si="62"/>
        <v>#REF!</v>
      </c>
    </row>
    <row r="1917" spans="1:26" x14ac:dyDescent="0.35">
      <c r="A1917" s="24" t="str">
        <f>+IF(B1917&lt;&gt;'Terminal Handling Charge'!$B$3,"",IF(COUNTIF(B:B,B1917)&gt;0,COUNTIF(B$3:B1917,B1917),""))</f>
        <v/>
      </c>
      <c r="B1917" s="24" t="str">
        <f t="shared" si="61"/>
        <v>Terminal Handling Charge - DestinationUnited States</v>
      </c>
      <c r="C1917" s="24" t="s">
        <v>72</v>
      </c>
      <c r="D1917" s="24" t="s">
        <v>747</v>
      </c>
      <c r="E1917" s="1" t="s">
        <v>105</v>
      </c>
      <c r="F1917" s="12" t="s">
        <v>758</v>
      </c>
      <c r="G1917" s="13">
        <v>44866</v>
      </c>
      <c r="H1917" s="11" t="s">
        <v>187</v>
      </c>
      <c r="I1917" s="11" t="s">
        <v>278</v>
      </c>
      <c r="J1917" s="11" t="s">
        <v>278</v>
      </c>
      <c r="K1917" s="11" t="s">
        <v>19</v>
      </c>
      <c r="L1917" s="11" t="s">
        <v>19</v>
      </c>
      <c r="M1917" s="11" t="s">
        <v>19</v>
      </c>
      <c r="N1917" s="11" t="s">
        <v>19</v>
      </c>
      <c r="O1917" s="11" t="s">
        <v>443</v>
      </c>
      <c r="P1917" s="11" t="s">
        <v>444</v>
      </c>
      <c r="Q1917" s="11" t="s">
        <v>72</v>
      </c>
      <c r="R1917" s="11" t="s">
        <v>38</v>
      </c>
      <c r="S1917" s="20">
        <v>40</v>
      </c>
      <c r="T1917" s="11" t="s">
        <v>28</v>
      </c>
      <c r="U1917" s="11" t="s">
        <v>22</v>
      </c>
      <c r="V1917" s="11" t="s">
        <v>22</v>
      </c>
      <c r="W1917" s="11" t="s">
        <v>23</v>
      </c>
      <c r="X1917" s="11" t="s">
        <v>24</v>
      </c>
      <c r="Y1917">
        <v>705</v>
      </c>
      <c r="Z1917" t="e">
        <f t="shared" si="62"/>
        <v>#REF!</v>
      </c>
    </row>
    <row r="1918" spans="1:26" x14ac:dyDescent="0.35">
      <c r="A1918" s="24" t="str">
        <f>+IF(B1918&lt;&gt;'Terminal Handling Charge'!$B$3,"",IF(COUNTIF(B:B,B1918)&gt;0,COUNTIF(B$3:B1918,B1918),""))</f>
        <v/>
      </c>
      <c r="B1918" s="24" t="str">
        <f t="shared" si="61"/>
        <v>Terminal Handling Charge - DestinationUnited States</v>
      </c>
      <c r="C1918" s="24" t="s">
        <v>72</v>
      </c>
      <c r="D1918" s="24" t="s">
        <v>747</v>
      </c>
      <c r="E1918" s="1" t="s">
        <v>105</v>
      </c>
      <c r="F1918" s="12" t="s">
        <v>758</v>
      </c>
      <c r="G1918" s="13">
        <v>44866</v>
      </c>
      <c r="H1918" s="11" t="s">
        <v>187</v>
      </c>
      <c r="I1918" s="11" t="s">
        <v>278</v>
      </c>
      <c r="J1918" s="11" t="s">
        <v>278</v>
      </c>
      <c r="K1918" s="11" t="s">
        <v>19</v>
      </c>
      <c r="L1918" s="11" t="s">
        <v>19</v>
      </c>
      <c r="M1918" s="11" t="s">
        <v>19</v>
      </c>
      <c r="N1918" s="11" t="s">
        <v>19</v>
      </c>
      <c r="O1918" s="11" t="s">
        <v>400</v>
      </c>
      <c r="P1918" s="11" t="s">
        <v>401</v>
      </c>
      <c r="Q1918" s="11" t="s">
        <v>72</v>
      </c>
      <c r="R1918" s="11" t="s">
        <v>20</v>
      </c>
      <c r="S1918" s="20">
        <v>40</v>
      </c>
      <c r="T1918" s="11" t="s">
        <v>21</v>
      </c>
      <c r="U1918" s="11" t="s">
        <v>22</v>
      </c>
      <c r="V1918" s="11" t="s">
        <v>22</v>
      </c>
      <c r="W1918" s="11" t="s">
        <v>23</v>
      </c>
      <c r="X1918" s="11" t="s">
        <v>24</v>
      </c>
      <c r="Y1918">
        <v>675</v>
      </c>
      <c r="Z1918" t="e">
        <f t="shared" si="62"/>
        <v>#REF!</v>
      </c>
    </row>
    <row r="1919" spans="1:26" x14ac:dyDescent="0.35">
      <c r="A1919" s="24" t="str">
        <f>+IF(B1919&lt;&gt;'Terminal Handling Charge'!$B$3,"",IF(COUNTIF(B:B,B1919)&gt;0,COUNTIF(B$3:B1919,B1919),""))</f>
        <v/>
      </c>
      <c r="B1919" s="24" t="str">
        <f t="shared" si="61"/>
        <v>Terminal Handling Charge - DestinationUnited States</v>
      </c>
      <c r="C1919" s="24" t="s">
        <v>72</v>
      </c>
      <c r="D1919" s="24" t="s">
        <v>747</v>
      </c>
      <c r="E1919" s="1" t="s">
        <v>105</v>
      </c>
      <c r="F1919" s="12" t="s">
        <v>758</v>
      </c>
      <c r="G1919" s="13">
        <v>44866</v>
      </c>
      <c r="H1919" s="11" t="s">
        <v>187</v>
      </c>
      <c r="I1919" s="11" t="s">
        <v>278</v>
      </c>
      <c r="J1919" s="11" t="s">
        <v>278</v>
      </c>
      <c r="K1919" s="11" t="s">
        <v>19</v>
      </c>
      <c r="L1919" s="11" t="s">
        <v>19</v>
      </c>
      <c r="M1919" s="11" t="s">
        <v>19</v>
      </c>
      <c r="N1919" s="11" t="s">
        <v>19</v>
      </c>
      <c r="O1919" s="11" t="s">
        <v>400</v>
      </c>
      <c r="P1919" s="11" t="s">
        <v>401</v>
      </c>
      <c r="Q1919" s="11" t="s">
        <v>72</v>
      </c>
      <c r="R1919" s="11" t="s">
        <v>65</v>
      </c>
      <c r="S1919" s="20">
        <v>45</v>
      </c>
      <c r="T1919" s="11" t="s">
        <v>21</v>
      </c>
      <c r="U1919" s="11" t="s">
        <v>22</v>
      </c>
      <c r="V1919" s="11" t="s">
        <v>22</v>
      </c>
      <c r="W1919" s="11" t="s">
        <v>23</v>
      </c>
      <c r="X1919" s="11" t="s">
        <v>24</v>
      </c>
      <c r="Y1919">
        <v>675</v>
      </c>
      <c r="Z1919" t="e">
        <f t="shared" si="62"/>
        <v>#REF!</v>
      </c>
    </row>
    <row r="1920" spans="1:26" x14ac:dyDescent="0.35">
      <c r="A1920" s="24" t="str">
        <f>+IF(B1920&lt;&gt;'Terminal Handling Charge'!$B$3,"",IF(COUNTIF(B:B,B1920)&gt;0,COUNTIF(B$3:B1920,B1920),""))</f>
        <v/>
      </c>
      <c r="B1920" s="24" t="str">
        <f t="shared" si="61"/>
        <v>Terminal Handling Charge - DestinationUnited States</v>
      </c>
      <c r="C1920" s="24" t="s">
        <v>72</v>
      </c>
      <c r="D1920" s="24" t="s">
        <v>747</v>
      </c>
      <c r="E1920" s="1" t="s">
        <v>105</v>
      </c>
      <c r="F1920" s="12" t="s">
        <v>758</v>
      </c>
      <c r="G1920" s="13">
        <v>44866</v>
      </c>
      <c r="H1920" s="11" t="s">
        <v>187</v>
      </c>
      <c r="I1920" s="11" t="s">
        <v>278</v>
      </c>
      <c r="J1920" s="11" t="s">
        <v>278</v>
      </c>
      <c r="K1920" s="11" t="s">
        <v>19</v>
      </c>
      <c r="L1920" s="11" t="s">
        <v>19</v>
      </c>
      <c r="M1920" s="11" t="s">
        <v>19</v>
      </c>
      <c r="N1920" s="11" t="s">
        <v>19</v>
      </c>
      <c r="O1920" s="11" t="s">
        <v>400</v>
      </c>
      <c r="P1920" s="11" t="s">
        <v>401</v>
      </c>
      <c r="Q1920" s="11" t="s">
        <v>72</v>
      </c>
      <c r="R1920" s="11" t="s">
        <v>762</v>
      </c>
      <c r="S1920" s="20">
        <v>20</v>
      </c>
      <c r="T1920" s="11" t="s">
        <v>28</v>
      </c>
      <c r="U1920" s="11" t="s">
        <v>300</v>
      </c>
      <c r="V1920" s="11" t="s">
        <v>301</v>
      </c>
      <c r="W1920" s="11" t="s">
        <v>23</v>
      </c>
      <c r="X1920" s="11" t="s">
        <v>24</v>
      </c>
      <c r="Y1920">
        <v>535</v>
      </c>
      <c r="Z1920" t="e">
        <f t="shared" si="62"/>
        <v>#REF!</v>
      </c>
    </row>
    <row r="1921" spans="1:26" x14ac:dyDescent="0.35">
      <c r="A1921" s="24" t="str">
        <f>+IF(B1921&lt;&gt;'Terminal Handling Charge'!$B$3,"",IF(COUNTIF(B:B,B1921)&gt;0,COUNTIF(B$3:B1921,B1921),""))</f>
        <v/>
      </c>
      <c r="B1921" s="24" t="str">
        <f t="shared" si="61"/>
        <v>Terminal Handling Charge - DestinationUnited States</v>
      </c>
      <c r="C1921" s="24" t="s">
        <v>72</v>
      </c>
      <c r="D1921" s="24" t="s">
        <v>747</v>
      </c>
      <c r="E1921" s="1" t="s">
        <v>105</v>
      </c>
      <c r="F1921" s="12" t="s">
        <v>758</v>
      </c>
      <c r="G1921" s="13">
        <v>44866</v>
      </c>
      <c r="H1921" s="11" t="s">
        <v>187</v>
      </c>
      <c r="I1921" s="11" t="s">
        <v>278</v>
      </c>
      <c r="J1921" s="11" t="s">
        <v>278</v>
      </c>
      <c r="K1921" s="11" t="s">
        <v>19</v>
      </c>
      <c r="L1921" s="11" t="s">
        <v>19</v>
      </c>
      <c r="M1921" s="11" t="s">
        <v>19</v>
      </c>
      <c r="N1921" s="11" t="s">
        <v>19</v>
      </c>
      <c r="O1921" s="11" t="s">
        <v>400</v>
      </c>
      <c r="P1921" s="11" t="s">
        <v>401</v>
      </c>
      <c r="Q1921" s="11" t="s">
        <v>72</v>
      </c>
      <c r="R1921" s="11" t="s">
        <v>762</v>
      </c>
      <c r="S1921" s="20">
        <v>20</v>
      </c>
      <c r="T1921" s="11" t="s">
        <v>28</v>
      </c>
      <c r="U1921" s="11" t="s">
        <v>378</v>
      </c>
      <c r="V1921" s="11" t="s">
        <v>379</v>
      </c>
      <c r="W1921" s="11" t="s">
        <v>23</v>
      </c>
      <c r="X1921" s="11" t="s">
        <v>24</v>
      </c>
      <c r="Y1921">
        <v>535</v>
      </c>
      <c r="Z1921" t="e">
        <f t="shared" si="62"/>
        <v>#REF!</v>
      </c>
    </row>
    <row r="1922" spans="1:26" x14ac:dyDescent="0.35">
      <c r="A1922" s="24" t="str">
        <f>+IF(B1922&lt;&gt;'Terminal Handling Charge'!$B$3,"",IF(COUNTIF(B:B,B1922)&gt;0,COUNTIF(B$3:B1922,B1922),""))</f>
        <v/>
      </c>
      <c r="B1922" s="24" t="str">
        <f t="shared" si="61"/>
        <v>Terminal Handling Charge - DestinationUnited States</v>
      </c>
      <c r="C1922" s="24" t="s">
        <v>72</v>
      </c>
      <c r="D1922" s="24" t="s">
        <v>747</v>
      </c>
      <c r="E1922" s="1" t="s">
        <v>105</v>
      </c>
      <c r="F1922" s="12" t="s">
        <v>758</v>
      </c>
      <c r="G1922" s="13">
        <v>44866</v>
      </c>
      <c r="H1922" s="11" t="s">
        <v>187</v>
      </c>
      <c r="I1922" s="11" t="s">
        <v>278</v>
      </c>
      <c r="J1922" s="11" t="s">
        <v>278</v>
      </c>
      <c r="K1922" s="11" t="s">
        <v>19</v>
      </c>
      <c r="L1922" s="11" t="s">
        <v>19</v>
      </c>
      <c r="M1922" s="11" t="s">
        <v>19</v>
      </c>
      <c r="N1922" s="11" t="s">
        <v>19</v>
      </c>
      <c r="O1922" s="11" t="s">
        <v>400</v>
      </c>
      <c r="P1922" s="11" t="s">
        <v>401</v>
      </c>
      <c r="Q1922" s="11" t="s">
        <v>72</v>
      </c>
      <c r="R1922" s="11" t="s">
        <v>762</v>
      </c>
      <c r="S1922" s="20">
        <v>20</v>
      </c>
      <c r="T1922" s="11" t="s">
        <v>28</v>
      </c>
      <c r="U1922" s="11" t="s">
        <v>306</v>
      </c>
      <c r="V1922" s="11" t="s">
        <v>307</v>
      </c>
      <c r="W1922" s="11" t="s">
        <v>23</v>
      </c>
      <c r="X1922" s="11" t="s">
        <v>24</v>
      </c>
      <c r="Y1922">
        <v>535</v>
      </c>
      <c r="Z1922" t="e">
        <f t="shared" si="62"/>
        <v>#REF!</v>
      </c>
    </row>
    <row r="1923" spans="1:26" x14ac:dyDescent="0.35">
      <c r="A1923" s="24" t="str">
        <f>+IF(B1923&lt;&gt;'Terminal Handling Charge'!$B$3,"",IF(COUNTIF(B:B,B1923)&gt;0,COUNTIF(B$3:B1923,B1923),""))</f>
        <v/>
      </c>
      <c r="B1923" s="24" t="str">
        <f t="shared" si="61"/>
        <v>Terminal Handling Charge - DestinationUnited States</v>
      </c>
      <c r="C1923" s="24" t="s">
        <v>72</v>
      </c>
      <c r="D1923" s="24" t="s">
        <v>747</v>
      </c>
      <c r="E1923" s="1" t="s">
        <v>105</v>
      </c>
      <c r="F1923" s="12" t="s">
        <v>758</v>
      </c>
      <c r="G1923" s="13">
        <v>44866</v>
      </c>
      <c r="H1923" s="11" t="s">
        <v>187</v>
      </c>
      <c r="I1923" s="11" t="s">
        <v>278</v>
      </c>
      <c r="J1923" s="11" t="s">
        <v>278</v>
      </c>
      <c r="K1923" s="11" t="s">
        <v>19</v>
      </c>
      <c r="L1923" s="11" t="s">
        <v>19</v>
      </c>
      <c r="M1923" s="11" t="s">
        <v>19</v>
      </c>
      <c r="N1923" s="11" t="s">
        <v>19</v>
      </c>
      <c r="O1923" s="11" t="s">
        <v>400</v>
      </c>
      <c r="P1923" s="11" t="s">
        <v>401</v>
      </c>
      <c r="Q1923" s="11" t="s">
        <v>72</v>
      </c>
      <c r="R1923" s="11" t="s">
        <v>762</v>
      </c>
      <c r="S1923" s="20">
        <v>20</v>
      </c>
      <c r="T1923" s="11" t="s">
        <v>28</v>
      </c>
      <c r="U1923" s="11" t="s">
        <v>279</v>
      </c>
      <c r="V1923" s="11" t="s">
        <v>280</v>
      </c>
      <c r="W1923" s="11" t="s">
        <v>23</v>
      </c>
      <c r="X1923" s="11" t="s">
        <v>24</v>
      </c>
      <c r="Y1923">
        <v>535</v>
      </c>
      <c r="Z1923" t="e">
        <f t="shared" si="62"/>
        <v>#REF!</v>
      </c>
    </row>
    <row r="1924" spans="1:26" x14ac:dyDescent="0.35">
      <c r="A1924" s="24" t="str">
        <f>+IF(B1924&lt;&gt;'Terminal Handling Charge'!$B$3,"",IF(COUNTIF(B:B,B1924)&gt;0,COUNTIF(B$3:B1924,B1924),""))</f>
        <v/>
      </c>
      <c r="B1924" s="24" t="str">
        <f t="shared" si="61"/>
        <v>Terminal Handling Charge - DestinationUnited States</v>
      </c>
      <c r="C1924" s="24" t="s">
        <v>72</v>
      </c>
      <c r="D1924" s="24" t="s">
        <v>747</v>
      </c>
      <c r="E1924" s="1" t="s">
        <v>105</v>
      </c>
      <c r="F1924" s="12" t="s">
        <v>758</v>
      </c>
      <c r="G1924" s="13">
        <v>44866</v>
      </c>
      <c r="H1924" s="11" t="s">
        <v>187</v>
      </c>
      <c r="I1924" s="11" t="s">
        <v>278</v>
      </c>
      <c r="J1924" s="11" t="s">
        <v>278</v>
      </c>
      <c r="K1924" s="11" t="s">
        <v>19</v>
      </c>
      <c r="L1924" s="11" t="s">
        <v>19</v>
      </c>
      <c r="M1924" s="11" t="s">
        <v>19</v>
      </c>
      <c r="N1924" s="11" t="s">
        <v>19</v>
      </c>
      <c r="O1924" s="11" t="s">
        <v>400</v>
      </c>
      <c r="P1924" s="11" t="s">
        <v>401</v>
      </c>
      <c r="Q1924" s="11" t="s">
        <v>72</v>
      </c>
      <c r="R1924" s="11" t="s">
        <v>762</v>
      </c>
      <c r="S1924" s="20">
        <v>20</v>
      </c>
      <c r="T1924" s="11" t="s">
        <v>28</v>
      </c>
      <c r="U1924" s="11" t="s">
        <v>328</v>
      </c>
      <c r="V1924" s="11" t="s">
        <v>329</v>
      </c>
      <c r="W1924" s="11" t="s">
        <v>23</v>
      </c>
      <c r="X1924" s="11" t="s">
        <v>24</v>
      </c>
      <c r="Y1924">
        <v>535</v>
      </c>
      <c r="Z1924" t="e">
        <f t="shared" si="62"/>
        <v>#REF!</v>
      </c>
    </row>
    <row r="1925" spans="1:26" x14ac:dyDescent="0.35">
      <c r="A1925" s="24" t="str">
        <f>+IF(B1925&lt;&gt;'Terminal Handling Charge'!$B$3,"",IF(COUNTIF(B:B,B1925)&gt;0,COUNTIF(B$3:B1925,B1925),""))</f>
        <v/>
      </c>
      <c r="B1925" s="24" t="str">
        <f t="shared" si="61"/>
        <v>Terminal Handling Charge - DestinationUnited States</v>
      </c>
      <c r="C1925" s="24" t="s">
        <v>72</v>
      </c>
      <c r="D1925" s="24" t="s">
        <v>747</v>
      </c>
      <c r="E1925" s="1" t="s">
        <v>105</v>
      </c>
      <c r="F1925" s="12" t="s">
        <v>758</v>
      </c>
      <c r="G1925" s="13">
        <v>44866</v>
      </c>
      <c r="H1925" s="11" t="s">
        <v>187</v>
      </c>
      <c r="I1925" s="11" t="s">
        <v>278</v>
      </c>
      <c r="J1925" s="11" t="s">
        <v>278</v>
      </c>
      <c r="K1925" s="11" t="s">
        <v>19</v>
      </c>
      <c r="L1925" s="11" t="s">
        <v>19</v>
      </c>
      <c r="M1925" s="11" t="s">
        <v>19</v>
      </c>
      <c r="N1925" s="11" t="s">
        <v>19</v>
      </c>
      <c r="O1925" s="11" t="s">
        <v>400</v>
      </c>
      <c r="P1925" s="11" t="s">
        <v>401</v>
      </c>
      <c r="Q1925" s="11" t="s">
        <v>72</v>
      </c>
      <c r="R1925" s="11" t="s">
        <v>762</v>
      </c>
      <c r="S1925" s="20">
        <v>20</v>
      </c>
      <c r="T1925" s="11" t="s">
        <v>28</v>
      </c>
      <c r="U1925" s="11" t="s">
        <v>366</v>
      </c>
      <c r="V1925" s="11" t="s">
        <v>367</v>
      </c>
      <c r="W1925" s="11" t="s">
        <v>23</v>
      </c>
      <c r="X1925" s="11" t="s">
        <v>24</v>
      </c>
      <c r="Y1925">
        <v>535</v>
      </c>
      <c r="Z1925" t="e">
        <f t="shared" si="62"/>
        <v>#REF!</v>
      </c>
    </row>
    <row r="1926" spans="1:26" x14ac:dyDescent="0.35">
      <c r="A1926" s="24" t="str">
        <f>+IF(B1926&lt;&gt;'Terminal Handling Charge'!$B$3,"",IF(COUNTIF(B:B,B1926)&gt;0,COUNTIF(B$3:B1926,B1926),""))</f>
        <v/>
      </c>
      <c r="B1926" s="24" t="str">
        <f t="shared" si="61"/>
        <v>Terminal Handling Charge - DestinationUnited States</v>
      </c>
      <c r="C1926" s="24" t="s">
        <v>72</v>
      </c>
      <c r="D1926" s="24" t="s">
        <v>747</v>
      </c>
      <c r="E1926" s="1" t="s">
        <v>105</v>
      </c>
      <c r="F1926" s="12" t="s">
        <v>758</v>
      </c>
      <c r="G1926" s="13">
        <v>44866</v>
      </c>
      <c r="H1926" s="11" t="s">
        <v>187</v>
      </c>
      <c r="I1926" s="11" t="s">
        <v>278</v>
      </c>
      <c r="J1926" s="11" t="s">
        <v>278</v>
      </c>
      <c r="K1926" s="11" t="s">
        <v>19</v>
      </c>
      <c r="L1926" s="11" t="s">
        <v>19</v>
      </c>
      <c r="M1926" s="11" t="s">
        <v>19</v>
      </c>
      <c r="N1926" s="11" t="s">
        <v>19</v>
      </c>
      <c r="O1926" s="11" t="s">
        <v>400</v>
      </c>
      <c r="P1926" s="11" t="s">
        <v>401</v>
      </c>
      <c r="Q1926" s="11" t="s">
        <v>72</v>
      </c>
      <c r="R1926" s="11" t="s">
        <v>762</v>
      </c>
      <c r="S1926" s="20">
        <v>20</v>
      </c>
      <c r="T1926" s="11" t="s">
        <v>28</v>
      </c>
      <c r="U1926" s="11" t="s">
        <v>394</v>
      </c>
      <c r="V1926" s="11" t="s">
        <v>395</v>
      </c>
      <c r="W1926" s="11" t="s">
        <v>23</v>
      </c>
      <c r="X1926" s="11" t="s">
        <v>24</v>
      </c>
      <c r="Y1926">
        <v>535</v>
      </c>
      <c r="Z1926" t="e">
        <f t="shared" si="62"/>
        <v>#REF!</v>
      </c>
    </row>
    <row r="1927" spans="1:26" x14ac:dyDescent="0.35">
      <c r="A1927" s="24" t="str">
        <f>+IF(B1927&lt;&gt;'Terminal Handling Charge'!$B$3,"",IF(COUNTIF(B:B,B1927)&gt;0,COUNTIF(B$3:B1927,B1927),""))</f>
        <v/>
      </c>
      <c r="B1927" s="24" t="str">
        <f t="shared" si="61"/>
        <v>Terminal Handling Charge - DestinationUnited States</v>
      </c>
      <c r="C1927" s="24" t="s">
        <v>72</v>
      </c>
      <c r="D1927" s="24" t="s">
        <v>747</v>
      </c>
      <c r="E1927" s="1" t="s">
        <v>105</v>
      </c>
      <c r="F1927" s="12" t="s">
        <v>758</v>
      </c>
      <c r="G1927" s="13">
        <v>44866</v>
      </c>
      <c r="H1927" s="11" t="s">
        <v>187</v>
      </c>
      <c r="I1927" s="11" t="s">
        <v>278</v>
      </c>
      <c r="J1927" s="11" t="s">
        <v>278</v>
      </c>
      <c r="K1927" s="11" t="s">
        <v>19</v>
      </c>
      <c r="L1927" s="11" t="s">
        <v>19</v>
      </c>
      <c r="M1927" s="11" t="s">
        <v>19</v>
      </c>
      <c r="N1927" s="11" t="s">
        <v>19</v>
      </c>
      <c r="O1927" s="11" t="s">
        <v>400</v>
      </c>
      <c r="P1927" s="11" t="s">
        <v>401</v>
      </c>
      <c r="Q1927" s="11" t="s">
        <v>72</v>
      </c>
      <c r="R1927" s="11" t="s">
        <v>762</v>
      </c>
      <c r="S1927" s="20">
        <v>20</v>
      </c>
      <c r="T1927" s="11" t="s">
        <v>28</v>
      </c>
      <c r="U1927" s="11" t="s">
        <v>308</v>
      </c>
      <c r="V1927" s="11" t="s">
        <v>309</v>
      </c>
      <c r="W1927" s="11" t="s">
        <v>23</v>
      </c>
      <c r="X1927" s="11" t="s">
        <v>24</v>
      </c>
      <c r="Y1927">
        <v>535</v>
      </c>
      <c r="Z1927" t="e">
        <f t="shared" si="62"/>
        <v>#REF!</v>
      </c>
    </row>
    <row r="1928" spans="1:26" x14ac:dyDescent="0.35">
      <c r="A1928" s="24" t="str">
        <f>+IF(B1928&lt;&gt;'Terminal Handling Charge'!$B$3,"",IF(COUNTIF(B:B,B1928)&gt;0,COUNTIF(B$3:B1928,B1928),""))</f>
        <v/>
      </c>
      <c r="B1928" s="24" t="str">
        <f t="shared" si="61"/>
        <v>Terminal Handling Charge - DestinationUnited States</v>
      </c>
      <c r="C1928" s="24" t="s">
        <v>72</v>
      </c>
      <c r="D1928" s="24" t="s">
        <v>747</v>
      </c>
      <c r="E1928" s="1" t="s">
        <v>105</v>
      </c>
      <c r="F1928" s="12" t="s">
        <v>758</v>
      </c>
      <c r="G1928" s="13">
        <v>44866</v>
      </c>
      <c r="H1928" s="11" t="s">
        <v>187</v>
      </c>
      <c r="I1928" s="11" t="s">
        <v>278</v>
      </c>
      <c r="J1928" s="11" t="s">
        <v>278</v>
      </c>
      <c r="K1928" s="11" t="s">
        <v>19</v>
      </c>
      <c r="L1928" s="11" t="s">
        <v>19</v>
      </c>
      <c r="M1928" s="11" t="s">
        <v>19</v>
      </c>
      <c r="N1928" s="11" t="s">
        <v>19</v>
      </c>
      <c r="O1928" s="11" t="s">
        <v>400</v>
      </c>
      <c r="P1928" s="11" t="s">
        <v>401</v>
      </c>
      <c r="Q1928" s="11" t="s">
        <v>72</v>
      </c>
      <c r="R1928" s="11" t="s">
        <v>762</v>
      </c>
      <c r="S1928" s="20">
        <v>20</v>
      </c>
      <c r="T1928" s="11" t="s">
        <v>28</v>
      </c>
      <c r="U1928" s="11" t="s">
        <v>429</v>
      </c>
      <c r="V1928" s="11" t="s">
        <v>430</v>
      </c>
      <c r="W1928" s="11" t="s">
        <v>23</v>
      </c>
      <c r="X1928" s="11" t="s">
        <v>24</v>
      </c>
      <c r="Y1928">
        <v>535</v>
      </c>
      <c r="Z1928" t="e">
        <f t="shared" si="62"/>
        <v>#REF!</v>
      </c>
    </row>
    <row r="1929" spans="1:26" x14ac:dyDescent="0.35">
      <c r="A1929" s="24" t="str">
        <f>+IF(B1929&lt;&gt;'Terminal Handling Charge'!$B$3,"",IF(COUNTIF(B:B,B1929)&gt;0,COUNTIF(B$3:B1929,B1929),""))</f>
        <v/>
      </c>
      <c r="B1929" s="24" t="str">
        <f t="shared" ref="B1929:B1987" si="63">D1929&amp;C1929</f>
        <v>Terminal Handling Charge - DestinationUnited States</v>
      </c>
      <c r="C1929" s="24" t="s">
        <v>72</v>
      </c>
      <c r="D1929" s="24" t="s">
        <v>747</v>
      </c>
      <c r="E1929" s="1" t="s">
        <v>105</v>
      </c>
      <c r="F1929" s="12" t="s">
        <v>758</v>
      </c>
      <c r="G1929" s="13">
        <v>44866</v>
      </c>
      <c r="H1929" s="11" t="s">
        <v>187</v>
      </c>
      <c r="I1929" s="11" t="s">
        <v>278</v>
      </c>
      <c r="J1929" s="11" t="s">
        <v>278</v>
      </c>
      <c r="K1929" s="11" t="s">
        <v>19</v>
      </c>
      <c r="L1929" s="11" t="s">
        <v>19</v>
      </c>
      <c r="M1929" s="11" t="s">
        <v>19</v>
      </c>
      <c r="N1929" s="11" t="s">
        <v>19</v>
      </c>
      <c r="O1929" s="11" t="s">
        <v>400</v>
      </c>
      <c r="P1929" s="11" t="s">
        <v>401</v>
      </c>
      <c r="Q1929" s="11" t="s">
        <v>72</v>
      </c>
      <c r="R1929" s="11" t="s">
        <v>762</v>
      </c>
      <c r="S1929" s="20">
        <v>20</v>
      </c>
      <c r="T1929" s="11" t="s">
        <v>28</v>
      </c>
      <c r="U1929" s="11" t="s">
        <v>332</v>
      </c>
      <c r="V1929" s="11" t="s">
        <v>333</v>
      </c>
      <c r="W1929" s="11" t="s">
        <v>23</v>
      </c>
      <c r="X1929" s="11" t="s">
        <v>24</v>
      </c>
      <c r="Y1929">
        <v>535</v>
      </c>
      <c r="Z1929" t="e">
        <f t="shared" ref="Z1929:Z1987" si="64">Z1928+1</f>
        <v>#REF!</v>
      </c>
    </row>
    <row r="1930" spans="1:26" x14ac:dyDescent="0.35">
      <c r="A1930" s="24" t="str">
        <f>+IF(B1930&lt;&gt;'Terminal Handling Charge'!$B$3,"",IF(COUNTIF(B:B,B1930)&gt;0,COUNTIF(B$3:B1930,B1930),""))</f>
        <v/>
      </c>
      <c r="B1930" s="24" t="str">
        <f t="shared" si="63"/>
        <v>Terminal Handling Charge - DestinationUnited States</v>
      </c>
      <c r="C1930" s="24" t="s">
        <v>72</v>
      </c>
      <c r="D1930" s="24" t="s">
        <v>747</v>
      </c>
      <c r="E1930" s="1" t="s">
        <v>105</v>
      </c>
      <c r="F1930" s="12" t="s">
        <v>758</v>
      </c>
      <c r="G1930" s="13">
        <v>44866</v>
      </c>
      <c r="H1930" s="11" t="s">
        <v>187</v>
      </c>
      <c r="I1930" s="11" t="s">
        <v>278</v>
      </c>
      <c r="J1930" s="11" t="s">
        <v>278</v>
      </c>
      <c r="K1930" s="11" t="s">
        <v>19</v>
      </c>
      <c r="L1930" s="11" t="s">
        <v>19</v>
      </c>
      <c r="M1930" s="11" t="s">
        <v>19</v>
      </c>
      <c r="N1930" s="11" t="s">
        <v>19</v>
      </c>
      <c r="O1930" s="11" t="s">
        <v>400</v>
      </c>
      <c r="P1930" s="11" t="s">
        <v>401</v>
      </c>
      <c r="Q1930" s="11" t="s">
        <v>72</v>
      </c>
      <c r="R1930" s="11" t="s">
        <v>38</v>
      </c>
      <c r="S1930" s="20">
        <v>40</v>
      </c>
      <c r="T1930" s="11" t="s">
        <v>28</v>
      </c>
      <c r="U1930" s="11" t="s">
        <v>22</v>
      </c>
      <c r="V1930" s="11" t="s">
        <v>22</v>
      </c>
      <c r="W1930" s="11" t="s">
        <v>23</v>
      </c>
      <c r="X1930" s="11" t="s">
        <v>24</v>
      </c>
      <c r="Y1930">
        <v>705</v>
      </c>
      <c r="Z1930" t="e">
        <f t="shared" si="64"/>
        <v>#REF!</v>
      </c>
    </row>
    <row r="1931" spans="1:26" x14ac:dyDescent="0.35">
      <c r="A1931" s="24" t="str">
        <f>+IF(B1931&lt;&gt;'Terminal Handling Charge'!$B$3,"",IF(COUNTIF(B:B,B1931)&gt;0,COUNTIF(B$3:B1931,B1931),""))</f>
        <v/>
      </c>
      <c r="B1931" s="24" t="str">
        <f t="shared" si="63"/>
        <v>Terminal Handling Charge - DestinationUnited States</v>
      </c>
      <c r="C1931" s="24" t="s">
        <v>72</v>
      </c>
      <c r="D1931" s="24" t="s">
        <v>747</v>
      </c>
      <c r="E1931" s="1" t="s">
        <v>105</v>
      </c>
      <c r="F1931" s="12" t="s">
        <v>758</v>
      </c>
      <c r="G1931" s="13">
        <v>44866</v>
      </c>
      <c r="H1931" s="11" t="s">
        <v>187</v>
      </c>
      <c r="I1931" s="11" t="s">
        <v>278</v>
      </c>
      <c r="J1931" s="11" t="s">
        <v>278</v>
      </c>
      <c r="K1931" s="11" t="s">
        <v>19</v>
      </c>
      <c r="L1931" s="11" t="s">
        <v>19</v>
      </c>
      <c r="M1931" s="11" t="s">
        <v>19</v>
      </c>
      <c r="N1931" s="11" t="s">
        <v>19</v>
      </c>
      <c r="O1931" s="11" t="s">
        <v>445</v>
      </c>
      <c r="P1931" s="11" t="s">
        <v>446</v>
      </c>
      <c r="Q1931" s="11" t="s">
        <v>72</v>
      </c>
      <c r="R1931" s="11" t="s">
        <v>20</v>
      </c>
      <c r="S1931" s="20">
        <v>40</v>
      </c>
      <c r="T1931" s="11" t="s">
        <v>21</v>
      </c>
      <c r="U1931" s="11" t="s">
        <v>22</v>
      </c>
      <c r="V1931" s="11" t="s">
        <v>22</v>
      </c>
      <c r="W1931" s="11" t="s">
        <v>23</v>
      </c>
      <c r="X1931" s="11" t="s">
        <v>24</v>
      </c>
      <c r="Y1931">
        <v>675</v>
      </c>
      <c r="Z1931" t="e">
        <f t="shared" si="64"/>
        <v>#REF!</v>
      </c>
    </row>
    <row r="1932" spans="1:26" x14ac:dyDescent="0.35">
      <c r="A1932" s="24" t="str">
        <f>+IF(B1932&lt;&gt;'Terminal Handling Charge'!$B$3,"",IF(COUNTIF(B:B,B1932)&gt;0,COUNTIF(B$3:B1932,B1932),""))</f>
        <v/>
      </c>
      <c r="B1932" s="24" t="str">
        <f t="shared" si="63"/>
        <v>Terminal Handling Charge - DestinationUnited States</v>
      </c>
      <c r="C1932" s="24" t="s">
        <v>72</v>
      </c>
      <c r="D1932" s="24" t="s">
        <v>747</v>
      </c>
      <c r="E1932" s="1" t="s">
        <v>105</v>
      </c>
      <c r="F1932" s="12" t="s">
        <v>758</v>
      </c>
      <c r="G1932" s="13">
        <v>44866</v>
      </c>
      <c r="H1932" s="11" t="s">
        <v>187</v>
      </c>
      <c r="I1932" s="11" t="s">
        <v>278</v>
      </c>
      <c r="J1932" s="11" t="s">
        <v>278</v>
      </c>
      <c r="K1932" s="11" t="s">
        <v>19</v>
      </c>
      <c r="L1932" s="11" t="s">
        <v>19</v>
      </c>
      <c r="M1932" s="11" t="s">
        <v>19</v>
      </c>
      <c r="N1932" s="11" t="s">
        <v>19</v>
      </c>
      <c r="O1932" s="11" t="s">
        <v>445</v>
      </c>
      <c r="P1932" s="11" t="s">
        <v>446</v>
      </c>
      <c r="Q1932" s="11" t="s">
        <v>72</v>
      </c>
      <c r="R1932" s="11" t="s">
        <v>65</v>
      </c>
      <c r="S1932" s="20">
        <v>45</v>
      </c>
      <c r="T1932" s="11" t="s">
        <v>21</v>
      </c>
      <c r="U1932" s="11" t="s">
        <v>22</v>
      </c>
      <c r="V1932" s="11" t="s">
        <v>22</v>
      </c>
      <c r="W1932" s="11" t="s">
        <v>23</v>
      </c>
      <c r="X1932" s="11" t="s">
        <v>24</v>
      </c>
      <c r="Y1932">
        <v>675</v>
      </c>
      <c r="Z1932" t="e">
        <f t="shared" si="64"/>
        <v>#REF!</v>
      </c>
    </row>
    <row r="1933" spans="1:26" x14ac:dyDescent="0.35">
      <c r="A1933" s="24" t="str">
        <f>+IF(B1933&lt;&gt;'Terminal Handling Charge'!$B$3,"",IF(COUNTIF(B:B,B1933)&gt;0,COUNTIF(B$3:B1933,B1933),""))</f>
        <v/>
      </c>
      <c r="B1933" s="24" t="str">
        <f t="shared" si="63"/>
        <v>Terminal Handling Charge - DestinationUnited States</v>
      </c>
      <c r="C1933" s="24" t="s">
        <v>72</v>
      </c>
      <c r="D1933" s="24" t="s">
        <v>747</v>
      </c>
      <c r="E1933" s="1" t="s">
        <v>105</v>
      </c>
      <c r="F1933" s="12" t="s">
        <v>758</v>
      </c>
      <c r="G1933" s="13">
        <v>44866</v>
      </c>
      <c r="H1933" s="11" t="s">
        <v>187</v>
      </c>
      <c r="I1933" s="11" t="s">
        <v>278</v>
      </c>
      <c r="J1933" s="11" t="s">
        <v>278</v>
      </c>
      <c r="K1933" s="11" t="s">
        <v>19</v>
      </c>
      <c r="L1933" s="11" t="s">
        <v>19</v>
      </c>
      <c r="M1933" s="11" t="s">
        <v>19</v>
      </c>
      <c r="N1933" s="11" t="s">
        <v>19</v>
      </c>
      <c r="O1933" s="11" t="s">
        <v>445</v>
      </c>
      <c r="P1933" s="11" t="s">
        <v>446</v>
      </c>
      <c r="Q1933" s="11" t="s">
        <v>72</v>
      </c>
      <c r="R1933" s="11" t="s">
        <v>762</v>
      </c>
      <c r="S1933" s="20">
        <v>20</v>
      </c>
      <c r="T1933" s="11" t="s">
        <v>28</v>
      </c>
      <c r="U1933" s="11" t="s">
        <v>308</v>
      </c>
      <c r="V1933" s="11" t="s">
        <v>309</v>
      </c>
      <c r="W1933" s="11" t="s">
        <v>23</v>
      </c>
      <c r="X1933" s="11" t="s">
        <v>24</v>
      </c>
      <c r="Y1933">
        <v>535</v>
      </c>
      <c r="Z1933" t="e">
        <f t="shared" si="64"/>
        <v>#REF!</v>
      </c>
    </row>
    <row r="1934" spans="1:26" x14ac:dyDescent="0.35">
      <c r="A1934" s="24" t="str">
        <f>+IF(B1934&lt;&gt;'Terminal Handling Charge'!$B$3,"",IF(COUNTIF(B:B,B1934)&gt;0,COUNTIF(B$3:B1934,B1934),""))</f>
        <v/>
      </c>
      <c r="B1934" s="24" t="str">
        <f t="shared" si="63"/>
        <v>Terminal Handling Charge - DestinationUnited States</v>
      </c>
      <c r="C1934" s="24" t="s">
        <v>72</v>
      </c>
      <c r="D1934" s="24" t="s">
        <v>747</v>
      </c>
      <c r="E1934" s="1" t="s">
        <v>105</v>
      </c>
      <c r="F1934" s="12" t="s">
        <v>758</v>
      </c>
      <c r="G1934" s="13">
        <v>44866</v>
      </c>
      <c r="H1934" s="11" t="s">
        <v>187</v>
      </c>
      <c r="I1934" s="11" t="s">
        <v>278</v>
      </c>
      <c r="J1934" s="11" t="s">
        <v>278</v>
      </c>
      <c r="K1934" s="11" t="s">
        <v>19</v>
      </c>
      <c r="L1934" s="11" t="s">
        <v>19</v>
      </c>
      <c r="M1934" s="11" t="s">
        <v>19</v>
      </c>
      <c r="N1934" s="11" t="s">
        <v>19</v>
      </c>
      <c r="O1934" s="11" t="s">
        <v>445</v>
      </c>
      <c r="P1934" s="11" t="s">
        <v>446</v>
      </c>
      <c r="Q1934" s="11" t="s">
        <v>72</v>
      </c>
      <c r="R1934" s="11" t="s">
        <v>762</v>
      </c>
      <c r="S1934" s="20">
        <v>20</v>
      </c>
      <c r="T1934" s="11" t="s">
        <v>28</v>
      </c>
      <c r="U1934" s="11" t="s">
        <v>300</v>
      </c>
      <c r="V1934" s="11" t="s">
        <v>301</v>
      </c>
      <c r="W1934" s="11" t="s">
        <v>23</v>
      </c>
      <c r="X1934" s="11" t="s">
        <v>24</v>
      </c>
      <c r="Y1934">
        <v>535</v>
      </c>
      <c r="Z1934" t="e">
        <f t="shared" si="64"/>
        <v>#REF!</v>
      </c>
    </row>
    <row r="1935" spans="1:26" x14ac:dyDescent="0.35">
      <c r="A1935" s="24" t="str">
        <f>+IF(B1935&lt;&gt;'Terminal Handling Charge'!$B$3,"",IF(COUNTIF(B:B,B1935)&gt;0,COUNTIF(B$3:B1935,B1935),""))</f>
        <v/>
      </c>
      <c r="B1935" s="24" t="str">
        <f t="shared" si="63"/>
        <v>Terminal Handling Charge - DestinationUnited States</v>
      </c>
      <c r="C1935" s="24" t="s">
        <v>72</v>
      </c>
      <c r="D1935" s="24" t="s">
        <v>747</v>
      </c>
      <c r="E1935" s="1" t="s">
        <v>105</v>
      </c>
      <c r="F1935" s="12" t="s">
        <v>758</v>
      </c>
      <c r="G1935" s="13">
        <v>44866</v>
      </c>
      <c r="H1935" s="11" t="s">
        <v>187</v>
      </c>
      <c r="I1935" s="11" t="s">
        <v>278</v>
      </c>
      <c r="J1935" s="11" t="s">
        <v>278</v>
      </c>
      <c r="K1935" s="11" t="s">
        <v>19</v>
      </c>
      <c r="L1935" s="11" t="s">
        <v>19</v>
      </c>
      <c r="M1935" s="11" t="s">
        <v>19</v>
      </c>
      <c r="N1935" s="11" t="s">
        <v>19</v>
      </c>
      <c r="O1935" s="11" t="s">
        <v>445</v>
      </c>
      <c r="P1935" s="11" t="s">
        <v>446</v>
      </c>
      <c r="Q1935" s="11" t="s">
        <v>72</v>
      </c>
      <c r="R1935" s="11" t="s">
        <v>762</v>
      </c>
      <c r="S1935" s="20">
        <v>20</v>
      </c>
      <c r="T1935" s="11" t="s">
        <v>28</v>
      </c>
      <c r="U1935" s="11" t="s">
        <v>328</v>
      </c>
      <c r="V1935" s="11" t="s">
        <v>329</v>
      </c>
      <c r="W1935" s="11" t="s">
        <v>23</v>
      </c>
      <c r="X1935" s="11" t="s">
        <v>24</v>
      </c>
      <c r="Y1935">
        <v>535</v>
      </c>
      <c r="Z1935" t="e">
        <f t="shared" si="64"/>
        <v>#REF!</v>
      </c>
    </row>
    <row r="1936" spans="1:26" x14ac:dyDescent="0.35">
      <c r="A1936" s="24" t="str">
        <f>+IF(B1936&lt;&gt;'Terminal Handling Charge'!$B$3,"",IF(COUNTIF(B:B,B1936)&gt;0,COUNTIF(B$3:B1936,B1936),""))</f>
        <v/>
      </c>
      <c r="B1936" s="24" t="str">
        <f t="shared" si="63"/>
        <v>Terminal Handling Charge - DestinationUnited States</v>
      </c>
      <c r="C1936" s="24" t="s">
        <v>72</v>
      </c>
      <c r="D1936" s="24" t="s">
        <v>747</v>
      </c>
      <c r="E1936" s="1" t="s">
        <v>105</v>
      </c>
      <c r="F1936" s="12" t="s">
        <v>758</v>
      </c>
      <c r="G1936" s="13">
        <v>44866</v>
      </c>
      <c r="H1936" s="11" t="s">
        <v>187</v>
      </c>
      <c r="I1936" s="11" t="s">
        <v>278</v>
      </c>
      <c r="J1936" s="11" t="s">
        <v>278</v>
      </c>
      <c r="K1936" s="11" t="s">
        <v>19</v>
      </c>
      <c r="L1936" s="11" t="s">
        <v>19</v>
      </c>
      <c r="M1936" s="11" t="s">
        <v>19</v>
      </c>
      <c r="N1936" s="11" t="s">
        <v>19</v>
      </c>
      <c r="O1936" s="11" t="s">
        <v>445</v>
      </c>
      <c r="P1936" s="11" t="s">
        <v>446</v>
      </c>
      <c r="Q1936" s="11" t="s">
        <v>72</v>
      </c>
      <c r="R1936" s="11" t="s">
        <v>762</v>
      </c>
      <c r="S1936" s="20">
        <v>20</v>
      </c>
      <c r="T1936" s="11" t="s">
        <v>28</v>
      </c>
      <c r="U1936" s="11" t="s">
        <v>306</v>
      </c>
      <c r="V1936" s="11" t="s">
        <v>307</v>
      </c>
      <c r="W1936" s="11" t="s">
        <v>23</v>
      </c>
      <c r="X1936" s="11" t="s">
        <v>24</v>
      </c>
      <c r="Y1936">
        <v>535</v>
      </c>
      <c r="Z1936" t="e">
        <f t="shared" si="64"/>
        <v>#REF!</v>
      </c>
    </row>
    <row r="1937" spans="1:26" x14ac:dyDescent="0.35">
      <c r="A1937" s="24" t="str">
        <f>+IF(B1937&lt;&gt;'Terminal Handling Charge'!$B$3,"",IF(COUNTIF(B:B,B1937)&gt;0,COUNTIF(B$3:B1937,B1937),""))</f>
        <v/>
      </c>
      <c r="B1937" s="24" t="str">
        <f t="shared" si="63"/>
        <v>Terminal Handling Charge - DestinationUnited States</v>
      </c>
      <c r="C1937" s="24" t="s">
        <v>72</v>
      </c>
      <c r="D1937" s="24" t="s">
        <v>747</v>
      </c>
      <c r="E1937" s="1" t="s">
        <v>105</v>
      </c>
      <c r="F1937" s="12" t="s">
        <v>758</v>
      </c>
      <c r="G1937" s="13">
        <v>44866</v>
      </c>
      <c r="H1937" s="11" t="s">
        <v>187</v>
      </c>
      <c r="I1937" s="11" t="s">
        <v>278</v>
      </c>
      <c r="J1937" s="11" t="s">
        <v>278</v>
      </c>
      <c r="K1937" s="11" t="s">
        <v>19</v>
      </c>
      <c r="L1937" s="11" t="s">
        <v>19</v>
      </c>
      <c r="M1937" s="11" t="s">
        <v>19</v>
      </c>
      <c r="N1937" s="11" t="s">
        <v>19</v>
      </c>
      <c r="O1937" s="11" t="s">
        <v>445</v>
      </c>
      <c r="P1937" s="11" t="s">
        <v>446</v>
      </c>
      <c r="Q1937" s="11" t="s">
        <v>72</v>
      </c>
      <c r="R1937" s="11" t="s">
        <v>762</v>
      </c>
      <c r="S1937" s="20">
        <v>20</v>
      </c>
      <c r="T1937" s="11" t="s">
        <v>28</v>
      </c>
      <c r="U1937" s="11" t="s">
        <v>394</v>
      </c>
      <c r="V1937" s="11" t="s">
        <v>395</v>
      </c>
      <c r="W1937" s="11" t="s">
        <v>23</v>
      </c>
      <c r="X1937" s="11" t="s">
        <v>24</v>
      </c>
      <c r="Y1937">
        <v>535</v>
      </c>
      <c r="Z1937" t="e">
        <f t="shared" si="64"/>
        <v>#REF!</v>
      </c>
    </row>
    <row r="1938" spans="1:26" x14ac:dyDescent="0.35">
      <c r="A1938" s="24" t="str">
        <f>+IF(B1938&lt;&gt;'Terminal Handling Charge'!$B$3,"",IF(COUNTIF(B:B,B1938)&gt;0,COUNTIF(B$3:B1938,B1938),""))</f>
        <v/>
      </c>
      <c r="B1938" s="24" t="str">
        <f t="shared" si="63"/>
        <v>Terminal Handling Charge - DestinationUnited States</v>
      </c>
      <c r="C1938" s="24" t="s">
        <v>72</v>
      </c>
      <c r="D1938" s="24" t="s">
        <v>747</v>
      </c>
      <c r="E1938" s="1" t="s">
        <v>105</v>
      </c>
      <c r="F1938" s="12" t="s">
        <v>758</v>
      </c>
      <c r="G1938" s="13">
        <v>44866</v>
      </c>
      <c r="H1938" s="11" t="s">
        <v>187</v>
      </c>
      <c r="I1938" s="11" t="s">
        <v>278</v>
      </c>
      <c r="J1938" s="11" t="s">
        <v>278</v>
      </c>
      <c r="K1938" s="11" t="s">
        <v>19</v>
      </c>
      <c r="L1938" s="11" t="s">
        <v>19</v>
      </c>
      <c r="M1938" s="11" t="s">
        <v>19</v>
      </c>
      <c r="N1938" s="11" t="s">
        <v>19</v>
      </c>
      <c r="O1938" s="11" t="s">
        <v>445</v>
      </c>
      <c r="P1938" s="11" t="s">
        <v>446</v>
      </c>
      <c r="Q1938" s="11" t="s">
        <v>72</v>
      </c>
      <c r="R1938" s="11" t="s">
        <v>762</v>
      </c>
      <c r="S1938" s="20">
        <v>20</v>
      </c>
      <c r="T1938" s="11" t="s">
        <v>28</v>
      </c>
      <c r="U1938" s="11" t="s">
        <v>366</v>
      </c>
      <c r="V1938" s="11" t="s">
        <v>367</v>
      </c>
      <c r="W1938" s="11" t="s">
        <v>23</v>
      </c>
      <c r="X1938" s="11" t="s">
        <v>24</v>
      </c>
      <c r="Y1938">
        <v>535</v>
      </c>
      <c r="Z1938" t="e">
        <f t="shared" si="64"/>
        <v>#REF!</v>
      </c>
    </row>
    <row r="1939" spans="1:26" x14ac:dyDescent="0.35">
      <c r="A1939" s="24" t="str">
        <f>+IF(B1939&lt;&gt;'Terminal Handling Charge'!$B$3,"",IF(COUNTIF(B:B,B1939)&gt;0,COUNTIF(B$3:B1939,B1939),""))</f>
        <v/>
      </c>
      <c r="B1939" s="24" t="str">
        <f t="shared" si="63"/>
        <v>Terminal Handling Charge - DestinationUnited States</v>
      </c>
      <c r="C1939" s="24" t="s">
        <v>72</v>
      </c>
      <c r="D1939" s="24" t="s">
        <v>747</v>
      </c>
      <c r="E1939" s="1" t="s">
        <v>105</v>
      </c>
      <c r="F1939" s="12" t="s">
        <v>758</v>
      </c>
      <c r="G1939" s="13">
        <v>44866</v>
      </c>
      <c r="H1939" s="11" t="s">
        <v>187</v>
      </c>
      <c r="I1939" s="11" t="s">
        <v>278</v>
      </c>
      <c r="J1939" s="11" t="s">
        <v>278</v>
      </c>
      <c r="K1939" s="11" t="s">
        <v>19</v>
      </c>
      <c r="L1939" s="11" t="s">
        <v>19</v>
      </c>
      <c r="M1939" s="11" t="s">
        <v>19</v>
      </c>
      <c r="N1939" s="11" t="s">
        <v>19</v>
      </c>
      <c r="O1939" s="11" t="s">
        <v>445</v>
      </c>
      <c r="P1939" s="11" t="s">
        <v>446</v>
      </c>
      <c r="Q1939" s="11" t="s">
        <v>72</v>
      </c>
      <c r="R1939" s="11" t="s">
        <v>762</v>
      </c>
      <c r="S1939" s="20">
        <v>20</v>
      </c>
      <c r="T1939" s="11" t="s">
        <v>28</v>
      </c>
      <c r="U1939" s="11" t="s">
        <v>378</v>
      </c>
      <c r="V1939" s="11" t="s">
        <v>379</v>
      </c>
      <c r="W1939" s="11" t="s">
        <v>23</v>
      </c>
      <c r="X1939" s="11" t="s">
        <v>24</v>
      </c>
      <c r="Y1939">
        <v>535</v>
      </c>
      <c r="Z1939" t="e">
        <f t="shared" si="64"/>
        <v>#REF!</v>
      </c>
    </row>
    <row r="1940" spans="1:26" x14ac:dyDescent="0.35">
      <c r="A1940" s="24" t="str">
        <f>+IF(B1940&lt;&gt;'Terminal Handling Charge'!$B$3,"",IF(COUNTIF(B:B,B1940)&gt;0,COUNTIF(B$3:B1940,B1940),""))</f>
        <v/>
      </c>
      <c r="B1940" s="24" t="str">
        <f t="shared" si="63"/>
        <v>Terminal Handling Charge - DestinationUnited States</v>
      </c>
      <c r="C1940" s="24" t="s">
        <v>72</v>
      </c>
      <c r="D1940" s="24" t="s">
        <v>747</v>
      </c>
      <c r="E1940" s="1" t="s">
        <v>105</v>
      </c>
      <c r="F1940" s="12" t="s">
        <v>758</v>
      </c>
      <c r="G1940" s="13">
        <v>44866</v>
      </c>
      <c r="H1940" s="11" t="s">
        <v>187</v>
      </c>
      <c r="I1940" s="11" t="s">
        <v>278</v>
      </c>
      <c r="J1940" s="11" t="s">
        <v>278</v>
      </c>
      <c r="K1940" s="11" t="s">
        <v>19</v>
      </c>
      <c r="L1940" s="11" t="s">
        <v>19</v>
      </c>
      <c r="M1940" s="11" t="s">
        <v>19</v>
      </c>
      <c r="N1940" s="11" t="s">
        <v>19</v>
      </c>
      <c r="O1940" s="11" t="s">
        <v>445</v>
      </c>
      <c r="P1940" s="11" t="s">
        <v>446</v>
      </c>
      <c r="Q1940" s="11" t="s">
        <v>72</v>
      </c>
      <c r="R1940" s="11" t="s">
        <v>762</v>
      </c>
      <c r="S1940" s="20">
        <v>20</v>
      </c>
      <c r="T1940" s="11" t="s">
        <v>28</v>
      </c>
      <c r="U1940" s="11" t="s">
        <v>429</v>
      </c>
      <c r="V1940" s="11" t="s">
        <v>430</v>
      </c>
      <c r="W1940" s="11" t="s">
        <v>23</v>
      </c>
      <c r="X1940" s="11" t="s">
        <v>24</v>
      </c>
      <c r="Y1940">
        <v>535</v>
      </c>
      <c r="Z1940" t="e">
        <f t="shared" si="64"/>
        <v>#REF!</v>
      </c>
    </row>
    <row r="1941" spans="1:26" x14ac:dyDescent="0.35">
      <c r="A1941" s="24" t="str">
        <f>+IF(B1941&lt;&gt;'Terminal Handling Charge'!$B$3,"",IF(COUNTIF(B:B,B1941)&gt;0,COUNTIF(B$3:B1941,B1941),""))</f>
        <v/>
      </c>
      <c r="B1941" s="24" t="str">
        <f t="shared" si="63"/>
        <v>Terminal Handling Charge - DestinationUnited States</v>
      </c>
      <c r="C1941" s="24" t="s">
        <v>72</v>
      </c>
      <c r="D1941" s="24" t="s">
        <v>747</v>
      </c>
      <c r="E1941" s="1" t="s">
        <v>105</v>
      </c>
      <c r="F1941" s="12" t="s">
        <v>758</v>
      </c>
      <c r="G1941" s="13">
        <v>44866</v>
      </c>
      <c r="H1941" s="11" t="s">
        <v>187</v>
      </c>
      <c r="I1941" s="11" t="s">
        <v>278</v>
      </c>
      <c r="J1941" s="11" t="s">
        <v>278</v>
      </c>
      <c r="K1941" s="11" t="s">
        <v>19</v>
      </c>
      <c r="L1941" s="11" t="s">
        <v>19</v>
      </c>
      <c r="M1941" s="11" t="s">
        <v>19</v>
      </c>
      <c r="N1941" s="11" t="s">
        <v>19</v>
      </c>
      <c r="O1941" s="11" t="s">
        <v>445</v>
      </c>
      <c r="P1941" s="11" t="s">
        <v>446</v>
      </c>
      <c r="Q1941" s="11" t="s">
        <v>72</v>
      </c>
      <c r="R1941" s="11" t="s">
        <v>762</v>
      </c>
      <c r="S1941" s="20">
        <v>20</v>
      </c>
      <c r="T1941" s="11" t="s">
        <v>28</v>
      </c>
      <c r="U1941" s="11" t="s">
        <v>332</v>
      </c>
      <c r="V1941" s="11" t="s">
        <v>333</v>
      </c>
      <c r="W1941" s="11" t="s">
        <v>23</v>
      </c>
      <c r="X1941" s="11" t="s">
        <v>24</v>
      </c>
      <c r="Y1941">
        <v>535</v>
      </c>
      <c r="Z1941" t="e">
        <f t="shared" si="64"/>
        <v>#REF!</v>
      </c>
    </row>
    <row r="1942" spans="1:26" x14ac:dyDescent="0.35">
      <c r="A1942" s="24" t="str">
        <f>+IF(B1942&lt;&gt;'Terminal Handling Charge'!$B$3,"",IF(COUNTIF(B:B,B1942)&gt;0,COUNTIF(B$3:B1942,B1942),""))</f>
        <v/>
      </c>
      <c r="B1942" s="24" t="str">
        <f t="shared" si="63"/>
        <v>Terminal Handling Charge - DestinationUnited States</v>
      </c>
      <c r="C1942" s="24" t="s">
        <v>72</v>
      </c>
      <c r="D1942" s="24" t="s">
        <v>747</v>
      </c>
      <c r="E1942" s="1" t="s">
        <v>105</v>
      </c>
      <c r="F1942" s="12" t="s">
        <v>758</v>
      </c>
      <c r="G1942" s="13">
        <v>44866</v>
      </c>
      <c r="H1942" s="11" t="s">
        <v>187</v>
      </c>
      <c r="I1942" s="11" t="s">
        <v>278</v>
      </c>
      <c r="J1942" s="11" t="s">
        <v>278</v>
      </c>
      <c r="K1942" s="11" t="s">
        <v>19</v>
      </c>
      <c r="L1942" s="11" t="s">
        <v>19</v>
      </c>
      <c r="M1942" s="11" t="s">
        <v>19</v>
      </c>
      <c r="N1942" s="11" t="s">
        <v>19</v>
      </c>
      <c r="O1942" s="11" t="s">
        <v>445</v>
      </c>
      <c r="P1942" s="11" t="s">
        <v>446</v>
      </c>
      <c r="Q1942" s="11" t="s">
        <v>72</v>
      </c>
      <c r="R1942" s="11" t="s">
        <v>762</v>
      </c>
      <c r="S1942" s="20">
        <v>20</v>
      </c>
      <c r="T1942" s="11" t="s">
        <v>28</v>
      </c>
      <c r="U1942" s="11" t="s">
        <v>279</v>
      </c>
      <c r="V1942" s="11" t="s">
        <v>280</v>
      </c>
      <c r="W1942" s="11" t="s">
        <v>23</v>
      </c>
      <c r="X1942" s="11" t="s">
        <v>24</v>
      </c>
      <c r="Y1942">
        <v>535</v>
      </c>
      <c r="Z1942" t="e">
        <f t="shared" si="64"/>
        <v>#REF!</v>
      </c>
    </row>
    <row r="1943" spans="1:26" x14ac:dyDescent="0.35">
      <c r="A1943" s="24" t="str">
        <f>+IF(B1943&lt;&gt;'Terminal Handling Charge'!$B$3,"",IF(COUNTIF(B:B,B1943)&gt;0,COUNTIF(B$3:B1943,B1943),""))</f>
        <v/>
      </c>
      <c r="B1943" s="24" t="str">
        <f t="shared" si="63"/>
        <v>Terminal Handling Charge - DestinationUnited States</v>
      </c>
      <c r="C1943" s="24" t="s">
        <v>72</v>
      </c>
      <c r="D1943" s="24" t="s">
        <v>747</v>
      </c>
      <c r="E1943" s="1" t="s">
        <v>105</v>
      </c>
      <c r="F1943" s="12" t="s">
        <v>758</v>
      </c>
      <c r="G1943" s="13">
        <v>44866</v>
      </c>
      <c r="H1943" s="11" t="s">
        <v>187</v>
      </c>
      <c r="I1943" s="11" t="s">
        <v>278</v>
      </c>
      <c r="J1943" s="11" t="s">
        <v>278</v>
      </c>
      <c r="K1943" s="11" t="s">
        <v>19</v>
      </c>
      <c r="L1943" s="11" t="s">
        <v>19</v>
      </c>
      <c r="M1943" s="11" t="s">
        <v>19</v>
      </c>
      <c r="N1943" s="11" t="s">
        <v>19</v>
      </c>
      <c r="O1943" s="11" t="s">
        <v>445</v>
      </c>
      <c r="P1943" s="11" t="s">
        <v>446</v>
      </c>
      <c r="Q1943" s="11" t="s">
        <v>72</v>
      </c>
      <c r="R1943" s="11" t="s">
        <v>38</v>
      </c>
      <c r="S1943" s="20">
        <v>40</v>
      </c>
      <c r="T1943" s="11" t="s">
        <v>28</v>
      </c>
      <c r="U1943" s="11" t="s">
        <v>22</v>
      </c>
      <c r="V1943" s="11" t="s">
        <v>22</v>
      </c>
      <c r="W1943" s="11" t="s">
        <v>23</v>
      </c>
      <c r="X1943" s="11" t="s">
        <v>24</v>
      </c>
      <c r="Y1943">
        <v>705</v>
      </c>
      <c r="Z1943" t="e">
        <f t="shared" si="64"/>
        <v>#REF!</v>
      </c>
    </row>
    <row r="1944" spans="1:26" x14ac:dyDescent="0.35">
      <c r="A1944" s="24" t="str">
        <f>+IF(B1944&lt;&gt;'Terminal Handling Charge'!$B$3,"",IF(COUNTIF(B:B,B1944)&gt;0,COUNTIF(B$3:B1944,B1944),""))</f>
        <v/>
      </c>
      <c r="B1944" s="24" t="str">
        <f t="shared" si="63"/>
        <v>Terminal Handling Charge - OriginNetherlands</v>
      </c>
      <c r="C1944" s="24" t="s">
        <v>693</v>
      </c>
      <c r="D1944" s="24" t="s">
        <v>746</v>
      </c>
      <c r="E1944" s="1" t="s">
        <v>752</v>
      </c>
      <c r="F1944" s="12" t="s">
        <v>31</v>
      </c>
      <c r="G1944" s="13">
        <v>44866</v>
      </c>
      <c r="H1944" s="11" t="s">
        <v>29</v>
      </c>
      <c r="I1944" s="11" t="s">
        <v>693</v>
      </c>
      <c r="J1944" s="11" t="s">
        <v>693</v>
      </c>
      <c r="K1944" s="11" t="s">
        <v>19</v>
      </c>
      <c r="L1944" s="11" t="s">
        <v>19</v>
      </c>
      <c r="M1944" s="11" t="s">
        <v>19</v>
      </c>
      <c r="N1944" s="11" t="s">
        <v>19</v>
      </c>
      <c r="O1944" s="11" t="s">
        <v>18</v>
      </c>
      <c r="P1944" s="11" t="s">
        <v>18</v>
      </c>
      <c r="Q1944" s="11" t="s">
        <v>18</v>
      </c>
      <c r="R1944" s="11" t="s">
        <v>30</v>
      </c>
      <c r="S1944" s="20" t="s">
        <v>30</v>
      </c>
      <c r="T1944" s="11" t="s">
        <v>21</v>
      </c>
      <c r="U1944" s="11" t="s">
        <v>22</v>
      </c>
      <c r="V1944" s="11" t="s">
        <v>22</v>
      </c>
      <c r="W1944" s="11" t="s">
        <v>23</v>
      </c>
      <c r="X1944" s="11" t="s">
        <v>31</v>
      </c>
      <c r="Y1944">
        <v>250</v>
      </c>
      <c r="Z1944" t="e">
        <f t="shared" si="64"/>
        <v>#REF!</v>
      </c>
    </row>
    <row r="1945" spans="1:26" x14ac:dyDescent="0.35">
      <c r="A1945" s="24" t="str">
        <f>+IF(B1945&lt;&gt;'Terminal Handling Charge'!$B$3,"",IF(COUNTIF(B:B,B1945)&gt;0,COUNTIF(B$3:B1945,B1945),""))</f>
        <v/>
      </c>
      <c r="B1945" s="24" t="str">
        <f t="shared" si="63"/>
        <v>Terminal Handling Charge - OriginNetherlands</v>
      </c>
      <c r="C1945" s="24" t="s">
        <v>693</v>
      </c>
      <c r="D1945" s="24" t="s">
        <v>746</v>
      </c>
      <c r="E1945" s="1" t="s">
        <v>752</v>
      </c>
      <c r="F1945" s="12" t="s">
        <v>31</v>
      </c>
      <c r="G1945" s="13">
        <v>44866</v>
      </c>
      <c r="H1945" s="11" t="s">
        <v>29</v>
      </c>
      <c r="I1945" s="11" t="s">
        <v>693</v>
      </c>
      <c r="J1945" s="11" t="s">
        <v>693</v>
      </c>
      <c r="K1945" s="11" t="s">
        <v>19</v>
      </c>
      <c r="L1945" s="11" t="s">
        <v>19</v>
      </c>
      <c r="M1945" s="11" t="s">
        <v>19</v>
      </c>
      <c r="N1945" s="11" t="s">
        <v>19</v>
      </c>
      <c r="O1945" s="11" t="s">
        <v>18</v>
      </c>
      <c r="P1945" s="11" t="s">
        <v>18</v>
      </c>
      <c r="Q1945" s="11" t="s">
        <v>18</v>
      </c>
      <c r="R1945" s="11" t="s">
        <v>27</v>
      </c>
      <c r="S1945" s="20" t="s">
        <v>27</v>
      </c>
      <c r="T1945" s="11" t="s">
        <v>28</v>
      </c>
      <c r="U1945" s="11" t="s">
        <v>22</v>
      </c>
      <c r="V1945" s="11" t="s">
        <v>22</v>
      </c>
      <c r="W1945" s="11" t="s">
        <v>23</v>
      </c>
      <c r="X1945" s="11" t="s">
        <v>31</v>
      </c>
      <c r="Y1945">
        <v>350</v>
      </c>
      <c r="Z1945" t="e">
        <f t="shared" si="64"/>
        <v>#REF!</v>
      </c>
    </row>
    <row r="1946" spans="1:26" x14ac:dyDescent="0.35">
      <c r="A1946" s="24" t="str">
        <f>+IF(B1946&lt;&gt;'Terminal Handling Charge'!$B$3,"",IF(COUNTIF(B:B,B1946)&gt;0,COUNTIF(B$3:B1946,B1946),""))</f>
        <v/>
      </c>
      <c r="B1946" s="24" t="str">
        <f t="shared" si="63"/>
        <v>Terminal Handling Charge - OriginMozambique</v>
      </c>
      <c r="C1946" s="24" t="s">
        <v>694</v>
      </c>
      <c r="D1946" s="24" t="s">
        <v>746</v>
      </c>
      <c r="E1946" s="1" t="s">
        <v>35</v>
      </c>
      <c r="F1946" s="12" t="s">
        <v>755</v>
      </c>
      <c r="G1946" s="13">
        <v>44866</v>
      </c>
      <c r="H1946" s="11" t="s">
        <v>51</v>
      </c>
      <c r="I1946" s="11" t="s">
        <v>52</v>
      </c>
      <c r="J1946" s="11" t="s">
        <v>694</v>
      </c>
      <c r="K1946" s="11" t="s">
        <v>19</v>
      </c>
      <c r="L1946" s="11" t="s">
        <v>19</v>
      </c>
      <c r="M1946" s="11" t="s">
        <v>19</v>
      </c>
      <c r="N1946" s="11" t="s">
        <v>19</v>
      </c>
      <c r="O1946" s="11" t="s">
        <v>18</v>
      </c>
      <c r="P1946" s="11" t="s">
        <v>18</v>
      </c>
      <c r="Q1946" s="11" t="s">
        <v>18</v>
      </c>
      <c r="R1946" s="11" t="s">
        <v>40</v>
      </c>
      <c r="S1946" s="20">
        <v>20</v>
      </c>
      <c r="T1946" s="11" t="s">
        <v>21</v>
      </c>
      <c r="U1946" s="11" t="s">
        <v>22</v>
      </c>
      <c r="V1946" s="11" t="s">
        <v>22</v>
      </c>
      <c r="W1946" s="11" t="s">
        <v>23</v>
      </c>
      <c r="X1946" s="11" t="s">
        <v>24</v>
      </c>
      <c r="Y1946">
        <v>120</v>
      </c>
      <c r="Z1946" t="e">
        <f t="shared" si="64"/>
        <v>#REF!</v>
      </c>
    </row>
    <row r="1947" spans="1:26" x14ac:dyDescent="0.35">
      <c r="A1947" s="24" t="str">
        <f>+IF(B1947&lt;&gt;'Terminal Handling Charge'!$B$3,"",IF(COUNTIF(B:B,B1947)&gt;0,COUNTIF(B$3:B1947,B1947),""))</f>
        <v/>
      </c>
      <c r="B1947" s="24" t="str">
        <f t="shared" si="63"/>
        <v>Terminal Handling Charge - OriginMozambique</v>
      </c>
      <c r="C1947" s="24" t="s">
        <v>694</v>
      </c>
      <c r="D1947" s="24" t="s">
        <v>746</v>
      </c>
      <c r="E1947" s="1" t="s">
        <v>35</v>
      </c>
      <c r="F1947" s="12" t="s">
        <v>755</v>
      </c>
      <c r="G1947" s="13">
        <v>44866</v>
      </c>
      <c r="H1947" s="11" t="s">
        <v>51</v>
      </c>
      <c r="I1947" s="11" t="s">
        <v>52</v>
      </c>
      <c r="J1947" s="11" t="s">
        <v>694</v>
      </c>
      <c r="K1947" s="11" t="s">
        <v>19</v>
      </c>
      <c r="L1947" s="11" t="s">
        <v>19</v>
      </c>
      <c r="M1947" s="11" t="s">
        <v>19</v>
      </c>
      <c r="N1947" s="11" t="s">
        <v>19</v>
      </c>
      <c r="O1947" s="11" t="s">
        <v>18</v>
      </c>
      <c r="P1947" s="11" t="s">
        <v>18</v>
      </c>
      <c r="Q1947" s="11" t="s">
        <v>18</v>
      </c>
      <c r="R1947" s="11" t="s">
        <v>20</v>
      </c>
      <c r="S1947" s="20">
        <v>40</v>
      </c>
      <c r="T1947" s="11" t="s">
        <v>21</v>
      </c>
      <c r="U1947" s="11" t="s">
        <v>22</v>
      </c>
      <c r="V1947" s="11" t="s">
        <v>22</v>
      </c>
      <c r="W1947" s="11" t="s">
        <v>23</v>
      </c>
      <c r="X1947" s="11" t="s">
        <v>24</v>
      </c>
      <c r="Y1947">
        <v>210</v>
      </c>
      <c r="Z1947" t="e">
        <f t="shared" si="64"/>
        <v>#REF!</v>
      </c>
    </row>
    <row r="1948" spans="1:26" x14ac:dyDescent="0.35">
      <c r="A1948" s="24" t="str">
        <f>+IF(B1948&lt;&gt;'Terminal Handling Charge'!$B$3,"",IF(COUNTIF(B:B,B1948)&gt;0,COUNTIF(B$3:B1948,B1948),""))</f>
        <v/>
      </c>
      <c r="B1948" s="24" t="str">
        <f t="shared" si="63"/>
        <v>Terminal Handling Charge - OriginMozambique</v>
      </c>
      <c r="C1948" s="24" t="s">
        <v>694</v>
      </c>
      <c r="D1948" s="24" t="s">
        <v>746</v>
      </c>
      <c r="E1948" s="1" t="s">
        <v>35</v>
      </c>
      <c r="F1948" s="12" t="s">
        <v>755</v>
      </c>
      <c r="G1948" s="13">
        <v>44866</v>
      </c>
      <c r="H1948" s="11" t="s">
        <v>51</v>
      </c>
      <c r="I1948" s="11" t="s">
        <v>52</v>
      </c>
      <c r="J1948" s="11" t="s">
        <v>694</v>
      </c>
      <c r="K1948" s="11" t="s">
        <v>19</v>
      </c>
      <c r="L1948" s="11" t="s">
        <v>19</v>
      </c>
      <c r="M1948" s="11" t="s">
        <v>19</v>
      </c>
      <c r="N1948" s="11" t="s">
        <v>19</v>
      </c>
      <c r="O1948" s="11" t="s">
        <v>18</v>
      </c>
      <c r="P1948" s="11" t="s">
        <v>18</v>
      </c>
      <c r="Q1948" s="11" t="s">
        <v>18</v>
      </c>
      <c r="R1948" s="11" t="s">
        <v>65</v>
      </c>
      <c r="S1948" s="20">
        <v>45</v>
      </c>
      <c r="T1948" s="11" t="s">
        <v>21</v>
      </c>
      <c r="U1948" s="11" t="s">
        <v>22</v>
      </c>
      <c r="V1948" s="11" t="s">
        <v>22</v>
      </c>
      <c r="W1948" s="11" t="s">
        <v>23</v>
      </c>
      <c r="X1948" s="11" t="s">
        <v>24</v>
      </c>
      <c r="Y1948">
        <v>210</v>
      </c>
      <c r="Z1948" t="e">
        <f t="shared" si="64"/>
        <v>#REF!</v>
      </c>
    </row>
    <row r="1949" spans="1:26" x14ac:dyDescent="0.35">
      <c r="A1949" s="24" t="str">
        <f>+IF(B1949&lt;&gt;'Terminal Handling Charge'!$B$3,"",IF(COUNTIF(B:B,B1949)&gt;0,COUNTIF(B$3:B1949,B1949),""))</f>
        <v/>
      </c>
      <c r="B1949" s="24" t="str">
        <f t="shared" si="63"/>
        <v>Terminal Handling Charge - OriginMozambique</v>
      </c>
      <c r="C1949" s="24" t="s">
        <v>694</v>
      </c>
      <c r="D1949" s="24" t="s">
        <v>746</v>
      </c>
      <c r="E1949" s="1" t="s">
        <v>35</v>
      </c>
      <c r="F1949" s="12" t="s">
        <v>755</v>
      </c>
      <c r="G1949" s="13">
        <v>44866</v>
      </c>
      <c r="H1949" s="11" t="s">
        <v>51</v>
      </c>
      <c r="I1949" s="11" t="s">
        <v>52</v>
      </c>
      <c r="J1949" s="11" t="s">
        <v>694</v>
      </c>
      <c r="K1949" s="11" t="s">
        <v>19</v>
      </c>
      <c r="L1949" s="11" t="s">
        <v>19</v>
      </c>
      <c r="M1949" s="11" t="s">
        <v>19</v>
      </c>
      <c r="N1949" s="11" t="s">
        <v>19</v>
      </c>
      <c r="O1949" s="11" t="s">
        <v>18</v>
      </c>
      <c r="P1949" s="11" t="s">
        <v>18</v>
      </c>
      <c r="Q1949" s="11" t="s">
        <v>18</v>
      </c>
      <c r="R1949" s="11" t="s">
        <v>762</v>
      </c>
      <c r="S1949" s="20">
        <v>20</v>
      </c>
      <c r="T1949" s="11" t="s">
        <v>28</v>
      </c>
      <c r="U1949" s="11" t="s">
        <v>22</v>
      </c>
      <c r="V1949" s="11" t="s">
        <v>22</v>
      </c>
      <c r="W1949" s="11" t="s">
        <v>23</v>
      </c>
      <c r="X1949" s="11" t="s">
        <v>24</v>
      </c>
      <c r="Y1949">
        <v>175</v>
      </c>
      <c r="Z1949" t="e">
        <f t="shared" si="64"/>
        <v>#REF!</v>
      </c>
    </row>
    <row r="1950" spans="1:26" x14ac:dyDescent="0.35">
      <c r="A1950" s="24" t="str">
        <f>+IF(B1950&lt;&gt;'Terminal Handling Charge'!$B$3,"",IF(COUNTIF(B:B,B1950)&gt;0,COUNTIF(B$3:B1950,B1950),""))</f>
        <v/>
      </c>
      <c r="B1950" s="24" t="str">
        <f t="shared" si="63"/>
        <v>Terminal Handling Charge - OriginMozambique</v>
      </c>
      <c r="C1950" s="24" t="s">
        <v>694</v>
      </c>
      <c r="D1950" s="24" t="s">
        <v>746</v>
      </c>
      <c r="E1950" s="1" t="s">
        <v>35</v>
      </c>
      <c r="F1950" s="12" t="s">
        <v>755</v>
      </c>
      <c r="G1950" s="13">
        <v>44866</v>
      </c>
      <c r="H1950" s="11" t="s">
        <v>51</v>
      </c>
      <c r="I1950" s="11" t="s">
        <v>52</v>
      </c>
      <c r="J1950" s="11" t="s">
        <v>694</v>
      </c>
      <c r="K1950" s="11" t="s">
        <v>19</v>
      </c>
      <c r="L1950" s="11" t="s">
        <v>19</v>
      </c>
      <c r="M1950" s="11" t="s">
        <v>19</v>
      </c>
      <c r="N1950" s="11" t="s">
        <v>19</v>
      </c>
      <c r="O1950" s="11" t="s">
        <v>18</v>
      </c>
      <c r="P1950" s="11" t="s">
        <v>18</v>
      </c>
      <c r="Q1950" s="11" t="s">
        <v>18</v>
      </c>
      <c r="R1950" s="11" t="s">
        <v>38</v>
      </c>
      <c r="S1950" s="20">
        <v>40</v>
      </c>
      <c r="T1950" s="11" t="s">
        <v>28</v>
      </c>
      <c r="U1950" s="11" t="s">
        <v>22</v>
      </c>
      <c r="V1950" s="11" t="s">
        <v>22</v>
      </c>
      <c r="W1950" s="11" t="s">
        <v>23</v>
      </c>
      <c r="X1950" s="11" t="s">
        <v>24</v>
      </c>
      <c r="Y1950">
        <v>280</v>
      </c>
      <c r="Z1950" t="e">
        <f t="shared" si="64"/>
        <v>#REF!</v>
      </c>
    </row>
    <row r="1951" spans="1:26" x14ac:dyDescent="0.35">
      <c r="A1951" s="24" t="str">
        <f>+IF(B1951&lt;&gt;'Terminal Handling Charge'!$B$3,"",IF(COUNTIF(B:B,B1951)&gt;0,COUNTIF(B$3:B1951,B1951),""))</f>
        <v/>
      </c>
      <c r="B1951" s="24" t="str">
        <f t="shared" si="63"/>
        <v>Terminal Handling Charge - OriginIndia</v>
      </c>
      <c r="C1951" s="24" t="s">
        <v>764</v>
      </c>
      <c r="D1951" s="24" t="s">
        <v>746</v>
      </c>
      <c r="E1951" s="1" t="s">
        <v>773</v>
      </c>
      <c r="F1951" s="12" t="s">
        <v>774</v>
      </c>
      <c r="G1951" s="13">
        <v>44866</v>
      </c>
      <c r="H1951" s="11" t="s">
        <v>785</v>
      </c>
      <c r="I1951" s="11" t="s">
        <v>798</v>
      </c>
      <c r="J1951" s="11" t="s">
        <v>764</v>
      </c>
      <c r="K1951" s="11" t="s">
        <v>19</v>
      </c>
      <c r="L1951" s="11" t="s">
        <v>19</v>
      </c>
      <c r="M1951" s="11" t="s">
        <v>19</v>
      </c>
      <c r="N1951" s="11" t="s">
        <v>19</v>
      </c>
      <c r="O1951" s="11" t="s">
        <v>18</v>
      </c>
      <c r="P1951" s="11" t="s">
        <v>18</v>
      </c>
      <c r="Q1951" s="11" t="s">
        <v>18</v>
      </c>
      <c r="R1951" s="11" t="s">
        <v>40</v>
      </c>
      <c r="S1951" s="20">
        <v>20</v>
      </c>
      <c r="T1951" s="11" t="s">
        <v>21</v>
      </c>
      <c r="U1951" s="11"/>
      <c r="V1951" s="11"/>
      <c r="W1951" s="11"/>
      <c r="X1951" s="11" t="s">
        <v>801</v>
      </c>
      <c r="Y1951">
        <v>10539</v>
      </c>
      <c r="Z1951" t="e">
        <f t="shared" si="64"/>
        <v>#REF!</v>
      </c>
    </row>
    <row r="1952" spans="1:26" x14ac:dyDescent="0.35">
      <c r="A1952" s="24" t="str">
        <f>+IF(B1952&lt;&gt;'Terminal Handling Charge'!$B$3,"",IF(COUNTIF(B:B,B1952)&gt;0,COUNTIF(B$3:B1952,B1952),""))</f>
        <v/>
      </c>
      <c r="B1952" s="24" t="str">
        <f t="shared" si="63"/>
        <v>Terminal Handling Charge - OriginIndia</v>
      </c>
      <c r="C1952" s="24" t="s">
        <v>764</v>
      </c>
      <c r="D1952" s="24" t="s">
        <v>746</v>
      </c>
      <c r="E1952" s="1" t="s">
        <v>773</v>
      </c>
      <c r="F1952" s="12" t="s">
        <v>774</v>
      </c>
      <c r="G1952" s="13">
        <v>44866</v>
      </c>
      <c r="H1952" s="11" t="s">
        <v>785</v>
      </c>
      <c r="I1952" s="11" t="s">
        <v>798</v>
      </c>
      <c r="J1952" s="11" t="s">
        <v>764</v>
      </c>
      <c r="K1952" s="11" t="s">
        <v>19</v>
      </c>
      <c r="L1952" s="11" t="s">
        <v>19</v>
      </c>
      <c r="M1952" s="11" t="s">
        <v>19</v>
      </c>
      <c r="N1952" s="11" t="s">
        <v>19</v>
      </c>
      <c r="O1952" s="11" t="s">
        <v>18</v>
      </c>
      <c r="P1952" s="11" t="s">
        <v>18</v>
      </c>
      <c r="Q1952" s="11" t="s">
        <v>18</v>
      </c>
      <c r="R1952" s="11" t="s">
        <v>20</v>
      </c>
      <c r="S1952" s="20">
        <v>40</v>
      </c>
      <c r="T1952" s="11" t="s">
        <v>21</v>
      </c>
      <c r="U1952" s="11"/>
      <c r="V1952" s="11"/>
      <c r="W1952" s="11"/>
      <c r="X1952" s="11" t="s">
        <v>801</v>
      </c>
      <c r="Y1952">
        <v>14244</v>
      </c>
      <c r="Z1952" t="e">
        <f t="shared" si="64"/>
        <v>#REF!</v>
      </c>
    </row>
    <row r="1953" spans="1:26" x14ac:dyDescent="0.35">
      <c r="A1953" s="24" t="str">
        <f>+IF(B1953&lt;&gt;'Terminal Handling Charge'!$B$3,"",IF(COUNTIF(B:B,B1953)&gt;0,COUNTIF(B$3:B1953,B1953),""))</f>
        <v/>
      </c>
      <c r="B1953" s="24" t="str">
        <f t="shared" si="63"/>
        <v>Terminal Handling Charge - OriginIndia</v>
      </c>
      <c r="C1953" s="24" t="s">
        <v>764</v>
      </c>
      <c r="D1953" s="24" t="s">
        <v>746</v>
      </c>
      <c r="E1953" s="1" t="s">
        <v>773</v>
      </c>
      <c r="F1953" s="12" t="s">
        <v>774</v>
      </c>
      <c r="G1953" s="13">
        <v>44866</v>
      </c>
      <c r="H1953" s="11" t="s">
        <v>785</v>
      </c>
      <c r="I1953" s="11" t="s">
        <v>798</v>
      </c>
      <c r="J1953" s="11" t="s">
        <v>764</v>
      </c>
      <c r="K1953" s="11" t="s">
        <v>19</v>
      </c>
      <c r="L1953" s="11" t="s">
        <v>19</v>
      </c>
      <c r="M1953" s="11" t="s">
        <v>19</v>
      </c>
      <c r="N1953" s="11" t="s">
        <v>19</v>
      </c>
      <c r="O1953" s="11" t="s">
        <v>18</v>
      </c>
      <c r="P1953" s="11" t="s">
        <v>18</v>
      </c>
      <c r="Q1953" s="11" t="s">
        <v>18</v>
      </c>
      <c r="R1953" s="11" t="s">
        <v>65</v>
      </c>
      <c r="S1953" s="20">
        <v>45</v>
      </c>
      <c r="T1953" s="11" t="s">
        <v>21</v>
      </c>
      <c r="U1953" s="11"/>
      <c r="V1953" s="11"/>
      <c r="W1953" s="11"/>
      <c r="X1953" s="11" t="s">
        <v>801</v>
      </c>
      <c r="Y1953">
        <v>18026</v>
      </c>
      <c r="Z1953" t="e">
        <f t="shared" si="64"/>
        <v>#REF!</v>
      </c>
    </row>
    <row r="1954" spans="1:26" x14ac:dyDescent="0.35">
      <c r="A1954" s="24" t="str">
        <f>+IF(B1954&lt;&gt;'Terminal Handling Charge'!$B$3,"",IF(COUNTIF(B:B,B1954)&gt;0,COUNTIF(B$3:B1954,B1954),""))</f>
        <v/>
      </c>
      <c r="B1954" s="24" t="str">
        <f t="shared" si="63"/>
        <v>Terminal Handling Charge - OriginIndia</v>
      </c>
      <c r="C1954" s="24" t="s">
        <v>764</v>
      </c>
      <c r="D1954" s="24" t="s">
        <v>746</v>
      </c>
      <c r="E1954" s="1" t="s">
        <v>773</v>
      </c>
      <c r="F1954" s="12" t="s">
        <v>774</v>
      </c>
      <c r="G1954" s="13">
        <v>44866</v>
      </c>
      <c r="H1954" s="11" t="s">
        <v>785</v>
      </c>
      <c r="I1954" s="11" t="s">
        <v>798</v>
      </c>
      <c r="J1954" s="11" t="s">
        <v>764</v>
      </c>
      <c r="K1954" s="11" t="s">
        <v>19</v>
      </c>
      <c r="L1954" s="11" t="s">
        <v>19</v>
      </c>
      <c r="M1954" s="11" t="s">
        <v>19</v>
      </c>
      <c r="N1954" s="11" t="s">
        <v>19</v>
      </c>
      <c r="O1954" s="11" t="s">
        <v>18</v>
      </c>
      <c r="P1954" s="11" t="s">
        <v>18</v>
      </c>
      <c r="Q1954" s="11" t="s">
        <v>18</v>
      </c>
      <c r="R1954" s="11" t="s">
        <v>77</v>
      </c>
      <c r="S1954" s="20">
        <v>20</v>
      </c>
      <c r="T1954" s="11" t="s">
        <v>772</v>
      </c>
      <c r="U1954" s="11"/>
      <c r="V1954" s="11"/>
      <c r="W1954" s="11"/>
      <c r="X1954" s="11" t="s">
        <v>801</v>
      </c>
      <c r="Y1954">
        <v>17799</v>
      </c>
      <c r="Z1954" t="e">
        <f t="shared" si="64"/>
        <v>#REF!</v>
      </c>
    </row>
    <row r="1955" spans="1:26" x14ac:dyDescent="0.35">
      <c r="A1955" s="24" t="str">
        <f>+IF(B1955&lt;&gt;'Terminal Handling Charge'!$B$3,"",IF(COUNTIF(B:B,B1955)&gt;0,COUNTIF(B$3:B1955,B1955),""))</f>
        <v/>
      </c>
      <c r="B1955" s="24" t="str">
        <f t="shared" si="63"/>
        <v>Terminal Handling Charge - OriginIndia</v>
      </c>
      <c r="C1955" s="24" t="s">
        <v>764</v>
      </c>
      <c r="D1955" s="24" t="s">
        <v>746</v>
      </c>
      <c r="E1955" s="1" t="s">
        <v>773</v>
      </c>
      <c r="F1955" s="12" t="s">
        <v>774</v>
      </c>
      <c r="G1955" s="13">
        <v>44866</v>
      </c>
      <c r="H1955" s="11" t="s">
        <v>785</v>
      </c>
      <c r="I1955" s="11" t="s">
        <v>798</v>
      </c>
      <c r="J1955" s="11" t="s">
        <v>764</v>
      </c>
      <c r="K1955" s="11" t="s">
        <v>19</v>
      </c>
      <c r="L1955" s="11" t="s">
        <v>19</v>
      </c>
      <c r="M1955" s="11" t="s">
        <v>19</v>
      </c>
      <c r="N1955" s="11" t="s">
        <v>19</v>
      </c>
      <c r="O1955" s="11" t="s">
        <v>18</v>
      </c>
      <c r="P1955" s="11" t="s">
        <v>18</v>
      </c>
      <c r="Q1955" s="11" t="s">
        <v>18</v>
      </c>
      <c r="R1955" s="11" t="s">
        <v>61</v>
      </c>
      <c r="S1955" s="20">
        <v>20</v>
      </c>
      <c r="T1955" s="11" t="s">
        <v>772</v>
      </c>
      <c r="U1955" s="11"/>
      <c r="V1955" s="11"/>
      <c r="W1955" s="11"/>
      <c r="X1955" s="11" t="s">
        <v>801</v>
      </c>
      <c r="Y1955">
        <v>17799</v>
      </c>
      <c r="Z1955" t="e">
        <f t="shared" si="64"/>
        <v>#REF!</v>
      </c>
    </row>
    <row r="1956" spans="1:26" x14ac:dyDescent="0.35">
      <c r="A1956" s="24" t="str">
        <f>+IF(B1956&lt;&gt;'Terminal Handling Charge'!$B$3,"",IF(COUNTIF(B:B,B1956)&gt;0,COUNTIF(B$3:B1956,B1956),""))</f>
        <v/>
      </c>
      <c r="B1956" s="24" t="str">
        <f t="shared" si="63"/>
        <v>Terminal Handling Charge - OriginIndia</v>
      </c>
      <c r="C1956" s="24" t="s">
        <v>764</v>
      </c>
      <c r="D1956" s="24" t="s">
        <v>746</v>
      </c>
      <c r="E1956" s="1" t="s">
        <v>773</v>
      </c>
      <c r="F1956" s="12" t="s">
        <v>774</v>
      </c>
      <c r="G1956" s="13">
        <v>44866</v>
      </c>
      <c r="H1956" s="11" t="s">
        <v>785</v>
      </c>
      <c r="I1956" s="11" t="s">
        <v>798</v>
      </c>
      <c r="J1956" s="11" t="s">
        <v>764</v>
      </c>
      <c r="K1956" s="11" t="s">
        <v>19</v>
      </c>
      <c r="L1956" s="11" t="s">
        <v>19</v>
      </c>
      <c r="M1956" s="11" t="s">
        <v>19</v>
      </c>
      <c r="N1956" s="11" t="s">
        <v>19</v>
      </c>
      <c r="O1956" s="11" t="s">
        <v>18</v>
      </c>
      <c r="P1956" s="11" t="s">
        <v>18</v>
      </c>
      <c r="Q1956" s="11" t="s">
        <v>18</v>
      </c>
      <c r="R1956" s="11" t="s">
        <v>56</v>
      </c>
      <c r="S1956" s="20">
        <v>20</v>
      </c>
      <c r="T1956" s="11" t="s">
        <v>772</v>
      </c>
      <c r="U1956" s="11"/>
      <c r="V1956" s="11"/>
      <c r="W1956" s="11"/>
      <c r="X1956" s="11" t="s">
        <v>801</v>
      </c>
      <c r="Y1956">
        <v>17799</v>
      </c>
      <c r="Z1956" t="e">
        <f t="shared" si="64"/>
        <v>#REF!</v>
      </c>
    </row>
    <row r="1957" spans="1:26" x14ac:dyDescent="0.35">
      <c r="A1957" s="24" t="str">
        <f>+IF(B1957&lt;&gt;'Terminal Handling Charge'!$B$3,"",IF(COUNTIF(B:B,B1957)&gt;0,COUNTIF(B$3:B1957,B1957),""))</f>
        <v/>
      </c>
      <c r="B1957" s="24" t="str">
        <f t="shared" si="63"/>
        <v>Terminal Handling Charge - OriginIndia</v>
      </c>
      <c r="C1957" s="24" t="s">
        <v>764</v>
      </c>
      <c r="D1957" s="24" t="s">
        <v>746</v>
      </c>
      <c r="E1957" s="1" t="s">
        <v>773</v>
      </c>
      <c r="F1957" s="12" t="s">
        <v>774</v>
      </c>
      <c r="G1957" s="13">
        <v>44866</v>
      </c>
      <c r="H1957" s="11" t="s">
        <v>785</v>
      </c>
      <c r="I1957" s="11" t="s">
        <v>798</v>
      </c>
      <c r="J1957" s="11" t="s">
        <v>764</v>
      </c>
      <c r="K1957" s="11" t="s">
        <v>19</v>
      </c>
      <c r="L1957" s="11" t="s">
        <v>19</v>
      </c>
      <c r="M1957" s="11" t="s">
        <v>19</v>
      </c>
      <c r="N1957" s="11" t="s">
        <v>19</v>
      </c>
      <c r="O1957" s="11" t="s">
        <v>18</v>
      </c>
      <c r="P1957" s="11" t="s">
        <v>18</v>
      </c>
      <c r="Q1957" s="11" t="s">
        <v>18</v>
      </c>
      <c r="R1957" s="11" t="s">
        <v>59</v>
      </c>
      <c r="S1957" s="20">
        <v>20</v>
      </c>
      <c r="T1957" s="11" t="s">
        <v>772</v>
      </c>
      <c r="U1957" s="11"/>
      <c r="V1957" s="11"/>
      <c r="W1957" s="11"/>
      <c r="X1957" s="11" t="s">
        <v>801</v>
      </c>
      <c r="Y1957">
        <v>17799</v>
      </c>
      <c r="Z1957" t="e">
        <f t="shared" si="64"/>
        <v>#REF!</v>
      </c>
    </row>
    <row r="1958" spans="1:26" x14ac:dyDescent="0.35">
      <c r="A1958" s="24" t="str">
        <f>+IF(B1958&lt;&gt;'Terminal Handling Charge'!$B$3,"",IF(COUNTIF(B:B,B1958)&gt;0,COUNTIF(B$3:B1958,B1958),""))</f>
        <v/>
      </c>
      <c r="B1958" s="24" t="str">
        <f t="shared" si="63"/>
        <v>Terminal Handling Charge - OriginIndia</v>
      </c>
      <c r="C1958" s="24" t="s">
        <v>764</v>
      </c>
      <c r="D1958" s="24" t="s">
        <v>746</v>
      </c>
      <c r="E1958" s="1" t="s">
        <v>773</v>
      </c>
      <c r="F1958" s="12" t="s">
        <v>774</v>
      </c>
      <c r="G1958" s="13">
        <v>44866</v>
      </c>
      <c r="H1958" s="11" t="s">
        <v>785</v>
      </c>
      <c r="I1958" s="11" t="s">
        <v>798</v>
      </c>
      <c r="J1958" s="11" t="s">
        <v>764</v>
      </c>
      <c r="K1958" s="11" t="s">
        <v>19</v>
      </c>
      <c r="L1958" s="11" t="s">
        <v>19</v>
      </c>
      <c r="M1958" s="11" t="s">
        <v>19</v>
      </c>
      <c r="N1958" s="11" t="s">
        <v>19</v>
      </c>
      <c r="O1958" s="11" t="s">
        <v>18</v>
      </c>
      <c r="P1958" s="11" t="s">
        <v>18</v>
      </c>
      <c r="Q1958" s="11" t="s">
        <v>18</v>
      </c>
      <c r="R1958" s="11" t="s">
        <v>63</v>
      </c>
      <c r="S1958" s="20">
        <v>20</v>
      </c>
      <c r="T1958" s="11" t="s">
        <v>772</v>
      </c>
      <c r="U1958" s="11"/>
      <c r="V1958" s="11"/>
      <c r="W1958" s="11"/>
      <c r="X1958" s="11" t="s">
        <v>801</v>
      </c>
      <c r="Y1958">
        <v>17799</v>
      </c>
      <c r="Z1958" t="e">
        <f t="shared" si="64"/>
        <v>#REF!</v>
      </c>
    </row>
    <row r="1959" spans="1:26" x14ac:dyDescent="0.35">
      <c r="A1959" s="24" t="str">
        <f>+IF(B1959&lt;&gt;'Terminal Handling Charge'!$B$3,"",IF(COUNTIF(B:B,B1959)&gt;0,COUNTIF(B$3:B1959,B1959),""))</f>
        <v/>
      </c>
      <c r="B1959" s="24" t="str">
        <f t="shared" si="63"/>
        <v>Terminal Handling Charge - OriginIndia</v>
      </c>
      <c r="C1959" s="24" t="s">
        <v>764</v>
      </c>
      <c r="D1959" s="24" t="s">
        <v>746</v>
      </c>
      <c r="E1959" s="1" t="s">
        <v>773</v>
      </c>
      <c r="F1959" s="12" t="s">
        <v>774</v>
      </c>
      <c r="G1959" s="13">
        <v>44866</v>
      </c>
      <c r="H1959" s="11" t="s">
        <v>785</v>
      </c>
      <c r="I1959" s="11" t="s">
        <v>798</v>
      </c>
      <c r="J1959" s="11" t="s">
        <v>764</v>
      </c>
      <c r="K1959" s="11" t="s">
        <v>19</v>
      </c>
      <c r="L1959" s="11" t="s">
        <v>19</v>
      </c>
      <c r="M1959" s="11" t="s">
        <v>19</v>
      </c>
      <c r="N1959" s="11" t="s">
        <v>19</v>
      </c>
      <c r="O1959" s="11" t="s">
        <v>18</v>
      </c>
      <c r="P1959" s="11" t="s">
        <v>18</v>
      </c>
      <c r="Q1959" s="11" t="s">
        <v>18</v>
      </c>
      <c r="R1959" s="11" t="s">
        <v>60</v>
      </c>
      <c r="S1959" s="20">
        <v>40</v>
      </c>
      <c r="T1959" s="11" t="s">
        <v>772</v>
      </c>
      <c r="U1959" s="11"/>
      <c r="V1959" s="11"/>
      <c r="W1959" s="11"/>
      <c r="X1959" s="11" t="s">
        <v>801</v>
      </c>
      <c r="Y1959">
        <v>23024</v>
      </c>
      <c r="Z1959" t="e">
        <f t="shared" si="64"/>
        <v>#REF!</v>
      </c>
    </row>
    <row r="1960" spans="1:26" x14ac:dyDescent="0.35">
      <c r="A1960" s="24" t="str">
        <f>+IF(B1960&lt;&gt;'Terminal Handling Charge'!$B$3,"",IF(COUNTIF(B:B,B1960)&gt;0,COUNTIF(B$3:B1960,B1960),""))</f>
        <v/>
      </c>
      <c r="B1960" s="24" t="str">
        <f t="shared" si="63"/>
        <v>Terminal Handling Charge - OriginIndia</v>
      </c>
      <c r="C1960" s="24" t="s">
        <v>764</v>
      </c>
      <c r="D1960" s="24" t="s">
        <v>746</v>
      </c>
      <c r="E1960" s="1" t="s">
        <v>773</v>
      </c>
      <c r="F1960" s="12" t="s">
        <v>774</v>
      </c>
      <c r="G1960" s="13">
        <v>44866</v>
      </c>
      <c r="H1960" s="11" t="s">
        <v>785</v>
      </c>
      <c r="I1960" s="11" t="s">
        <v>798</v>
      </c>
      <c r="J1960" s="11" t="s">
        <v>764</v>
      </c>
      <c r="K1960" s="11" t="s">
        <v>19</v>
      </c>
      <c r="L1960" s="11" t="s">
        <v>19</v>
      </c>
      <c r="M1960" s="11" t="s">
        <v>19</v>
      </c>
      <c r="N1960" s="11" t="s">
        <v>19</v>
      </c>
      <c r="O1960" s="11" t="s">
        <v>18</v>
      </c>
      <c r="P1960" s="11" t="s">
        <v>18</v>
      </c>
      <c r="Q1960" s="11" t="s">
        <v>18</v>
      </c>
      <c r="R1960" s="11" t="s">
        <v>64</v>
      </c>
      <c r="S1960" s="20">
        <v>40</v>
      </c>
      <c r="T1960" s="11" t="s">
        <v>772</v>
      </c>
      <c r="U1960" s="11"/>
      <c r="V1960" s="11"/>
      <c r="W1960" s="11"/>
      <c r="X1960" s="11" t="s">
        <v>801</v>
      </c>
      <c r="Y1960">
        <v>23024</v>
      </c>
      <c r="Z1960" t="e">
        <f t="shared" si="64"/>
        <v>#REF!</v>
      </c>
    </row>
    <row r="1961" spans="1:26" x14ac:dyDescent="0.35">
      <c r="A1961" s="24" t="str">
        <f>+IF(B1961&lt;&gt;'Terminal Handling Charge'!$B$3,"",IF(COUNTIF(B:B,B1961)&gt;0,COUNTIF(B$3:B1961,B1961),""))</f>
        <v/>
      </c>
      <c r="B1961" s="24" t="str">
        <f t="shared" si="63"/>
        <v>Terminal Handling Charge - OriginIndia</v>
      </c>
      <c r="C1961" s="24" t="s">
        <v>764</v>
      </c>
      <c r="D1961" s="24" t="s">
        <v>746</v>
      </c>
      <c r="E1961" s="1" t="s">
        <v>773</v>
      </c>
      <c r="F1961" s="12" t="s">
        <v>774</v>
      </c>
      <c r="G1961" s="13">
        <v>44866</v>
      </c>
      <c r="H1961" s="11" t="s">
        <v>785</v>
      </c>
      <c r="I1961" s="11" t="s">
        <v>798</v>
      </c>
      <c r="J1961" s="11" t="s">
        <v>764</v>
      </c>
      <c r="K1961" s="11" t="s">
        <v>19</v>
      </c>
      <c r="L1961" s="11" t="s">
        <v>19</v>
      </c>
      <c r="M1961" s="11" t="s">
        <v>19</v>
      </c>
      <c r="N1961" s="11" t="s">
        <v>19</v>
      </c>
      <c r="O1961" s="11" t="s">
        <v>18</v>
      </c>
      <c r="P1961" s="11" t="s">
        <v>18</v>
      </c>
      <c r="Q1961" s="11" t="s">
        <v>18</v>
      </c>
      <c r="R1961" s="11" t="s">
        <v>58</v>
      </c>
      <c r="S1961" s="20">
        <v>40</v>
      </c>
      <c r="T1961" s="11" t="s">
        <v>772</v>
      </c>
      <c r="U1961" s="11"/>
      <c r="V1961" s="11"/>
      <c r="W1961" s="11"/>
      <c r="X1961" s="11" t="s">
        <v>801</v>
      </c>
      <c r="Y1961">
        <v>23024</v>
      </c>
      <c r="Z1961" t="e">
        <f t="shared" si="64"/>
        <v>#REF!</v>
      </c>
    </row>
    <row r="1962" spans="1:26" x14ac:dyDescent="0.35">
      <c r="A1962" s="24" t="str">
        <f>+IF(B1962&lt;&gt;'Terminal Handling Charge'!$B$3,"",IF(COUNTIF(B:B,B1962)&gt;0,COUNTIF(B$3:B1962,B1962),""))</f>
        <v/>
      </c>
      <c r="B1962" s="24" t="str">
        <f t="shared" si="63"/>
        <v>Terminal Handling Charge - OriginIndia</v>
      </c>
      <c r="C1962" s="24" t="s">
        <v>764</v>
      </c>
      <c r="D1962" s="24" t="s">
        <v>746</v>
      </c>
      <c r="E1962" s="1" t="s">
        <v>773</v>
      </c>
      <c r="F1962" s="12" t="s">
        <v>774</v>
      </c>
      <c r="G1962" s="13">
        <v>44866</v>
      </c>
      <c r="H1962" s="11" t="s">
        <v>785</v>
      </c>
      <c r="I1962" s="11" t="s">
        <v>798</v>
      </c>
      <c r="J1962" s="11" t="s">
        <v>764</v>
      </c>
      <c r="K1962" s="11" t="s">
        <v>19</v>
      </c>
      <c r="L1962" s="11" t="s">
        <v>19</v>
      </c>
      <c r="M1962" s="11" t="s">
        <v>19</v>
      </c>
      <c r="N1962" s="11" t="s">
        <v>19</v>
      </c>
      <c r="O1962" s="11" t="s">
        <v>18</v>
      </c>
      <c r="P1962" s="11" t="s">
        <v>18</v>
      </c>
      <c r="Q1962" s="11" t="s">
        <v>18</v>
      </c>
      <c r="R1962" s="11" t="s">
        <v>33</v>
      </c>
      <c r="S1962" s="20">
        <v>40</v>
      </c>
      <c r="T1962" s="11" t="s">
        <v>772</v>
      </c>
      <c r="U1962" s="11"/>
      <c r="V1962" s="11"/>
      <c r="W1962" s="11"/>
      <c r="X1962" s="11" t="s">
        <v>801</v>
      </c>
      <c r="Y1962">
        <v>23024</v>
      </c>
      <c r="Z1962" t="e">
        <f t="shared" si="64"/>
        <v>#REF!</v>
      </c>
    </row>
    <row r="1963" spans="1:26" x14ac:dyDescent="0.35">
      <c r="A1963" s="24" t="str">
        <f>+IF(B1963&lt;&gt;'Terminal Handling Charge'!$B$3,"",IF(COUNTIF(B:B,B1963)&gt;0,COUNTIF(B$3:B1963,B1963),""))</f>
        <v/>
      </c>
      <c r="B1963" s="24" t="str">
        <f t="shared" si="63"/>
        <v>Terminal Handling Charge - DestinationCanada</v>
      </c>
      <c r="C1963" s="24" t="s">
        <v>48</v>
      </c>
      <c r="D1963" s="24" t="s">
        <v>747</v>
      </c>
      <c r="E1963" s="1" t="s">
        <v>105</v>
      </c>
      <c r="F1963" s="12" t="s">
        <v>758</v>
      </c>
      <c r="G1963" s="13">
        <v>44866</v>
      </c>
      <c r="H1963" s="11" t="s">
        <v>461</v>
      </c>
      <c r="I1963" s="11" t="s">
        <v>462</v>
      </c>
      <c r="J1963" s="11" t="s">
        <v>462</v>
      </c>
      <c r="K1963" s="11" t="s">
        <v>19</v>
      </c>
      <c r="L1963" s="11" t="s">
        <v>19</v>
      </c>
      <c r="M1963" s="11" t="s">
        <v>19</v>
      </c>
      <c r="N1963" s="11" t="s">
        <v>19</v>
      </c>
      <c r="O1963" s="11" t="s">
        <v>47</v>
      </c>
      <c r="P1963" s="11" t="s">
        <v>48</v>
      </c>
      <c r="Q1963" s="11" t="s">
        <v>48</v>
      </c>
      <c r="R1963" s="11" t="s">
        <v>45</v>
      </c>
      <c r="S1963" s="20">
        <v>20</v>
      </c>
      <c r="T1963" s="11" t="s">
        <v>32</v>
      </c>
      <c r="U1963" s="11" t="s">
        <v>22</v>
      </c>
      <c r="V1963" s="11" t="s">
        <v>22</v>
      </c>
      <c r="W1963" s="11" t="s">
        <v>23</v>
      </c>
      <c r="X1963" s="11" t="s">
        <v>24</v>
      </c>
      <c r="Y1963">
        <v>445</v>
      </c>
      <c r="Z1963" t="e">
        <f t="shared" si="64"/>
        <v>#REF!</v>
      </c>
    </row>
    <row r="1964" spans="1:26" x14ac:dyDescent="0.35">
      <c r="A1964" s="24" t="str">
        <f>+IF(B1964&lt;&gt;'Terminal Handling Charge'!$B$3,"",IF(COUNTIF(B:B,B1964)&gt;0,COUNTIF(B$3:B1964,B1964),""))</f>
        <v/>
      </c>
      <c r="B1964" s="24" t="str">
        <f t="shared" si="63"/>
        <v>Terminal Handling Charge - OriginMontenegro</v>
      </c>
      <c r="C1964" s="24" t="s">
        <v>80</v>
      </c>
      <c r="D1964" s="24" t="s">
        <v>746</v>
      </c>
      <c r="E1964" s="1" t="s">
        <v>750</v>
      </c>
      <c r="F1964" s="12" t="s">
        <v>31</v>
      </c>
      <c r="G1964" s="13">
        <v>44866</v>
      </c>
      <c r="H1964" s="11" t="s">
        <v>79</v>
      </c>
      <c r="I1964" s="11" t="s">
        <v>80</v>
      </c>
      <c r="J1964" s="11" t="s">
        <v>80</v>
      </c>
      <c r="K1964" s="11" t="s">
        <v>81</v>
      </c>
      <c r="L1964" s="11" t="s">
        <v>82</v>
      </c>
      <c r="M1964" s="11" t="s">
        <v>19</v>
      </c>
      <c r="N1964" s="11" t="s">
        <v>19</v>
      </c>
      <c r="O1964" s="11" t="s">
        <v>18</v>
      </c>
      <c r="P1964" s="11" t="s">
        <v>18</v>
      </c>
      <c r="Q1964" s="11" t="s">
        <v>18</v>
      </c>
      <c r="R1964" s="11" t="s">
        <v>45</v>
      </c>
      <c r="S1964" s="20">
        <v>20</v>
      </c>
      <c r="T1964" s="11" t="s">
        <v>32</v>
      </c>
      <c r="U1964" s="11" t="s">
        <v>22</v>
      </c>
      <c r="V1964" s="11" t="s">
        <v>22</v>
      </c>
      <c r="W1964" s="11" t="s">
        <v>23</v>
      </c>
      <c r="X1964" s="11" t="s">
        <v>31</v>
      </c>
      <c r="Y1964">
        <v>150</v>
      </c>
      <c r="Z1964" t="e">
        <f t="shared" si="64"/>
        <v>#REF!</v>
      </c>
    </row>
    <row r="1965" spans="1:26" x14ac:dyDescent="0.35">
      <c r="A1965" s="24" t="str">
        <f>+IF(B1965&lt;&gt;'Terminal Handling Charge'!$B$3,"",IF(COUNTIF(B:B,B1965)&gt;0,COUNTIF(B$3:B1965,B1965),""))</f>
        <v/>
      </c>
      <c r="B1965" s="24" t="str">
        <f t="shared" si="63"/>
        <v>Terminal Handling Charge - OriginMontenegro</v>
      </c>
      <c r="C1965" s="24" t="s">
        <v>80</v>
      </c>
      <c r="D1965" s="24" t="s">
        <v>746</v>
      </c>
      <c r="E1965" s="1" t="s">
        <v>750</v>
      </c>
      <c r="F1965" s="12" t="s">
        <v>31</v>
      </c>
      <c r="G1965" s="13">
        <v>44866</v>
      </c>
      <c r="H1965" s="11" t="s">
        <v>79</v>
      </c>
      <c r="I1965" s="11" t="s">
        <v>80</v>
      </c>
      <c r="J1965" s="11" t="s">
        <v>80</v>
      </c>
      <c r="K1965" s="11" t="s">
        <v>81</v>
      </c>
      <c r="L1965" s="11" t="s">
        <v>82</v>
      </c>
      <c r="M1965" s="11" t="s">
        <v>19</v>
      </c>
      <c r="N1965" s="11" t="s">
        <v>19</v>
      </c>
      <c r="O1965" s="11" t="s">
        <v>18</v>
      </c>
      <c r="P1965" s="11" t="s">
        <v>18</v>
      </c>
      <c r="Q1965" s="11" t="s">
        <v>18</v>
      </c>
      <c r="R1965" s="11" t="s">
        <v>737</v>
      </c>
      <c r="S1965" s="20">
        <v>40</v>
      </c>
      <c r="T1965" s="11" t="s">
        <v>32</v>
      </c>
      <c r="U1965" s="11" t="s">
        <v>22</v>
      </c>
      <c r="V1965" s="11" t="s">
        <v>22</v>
      </c>
      <c r="W1965" s="11" t="s">
        <v>23</v>
      </c>
      <c r="X1965" s="11" t="s">
        <v>31</v>
      </c>
      <c r="Y1965">
        <v>154</v>
      </c>
      <c r="Z1965" t="e">
        <f t="shared" si="64"/>
        <v>#REF!</v>
      </c>
    </row>
    <row r="1966" spans="1:26" x14ac:dyDescent="0.35">
      <c r="A1966" s="24" t="str">
        <f>+IF(B1966&lt;&gt;'Terminal Handling Charge'!$B$3,"",IF(COUNTIF(B:B,B1966)&gt;0,COUNTIF(B$3:B1966,B1966),""))</f>
        <v/>
      </c>
      <c r="B1966" s="24" t="str">
        <f t="shared" si="63"/>
        <v>Terminal Handling Charge - OriginMontenegro</v>
      </c>
      <c r="C1966" s="24" t="s">
        <v>80</v>
      </c>
      <c r="D1966" s="24" t="s">
        <v>746</v>
      </c>
      <c r="E1966" s="1" t="s">
        <v>750</v>
      </c>
      <c r="F1966" s="12" t="s">
        <v>31</v>
      </c>
      <c r="G1966" s="13">
        <v>44866</v>
      </c>
      <c r="H1966" s="11" t="s">
        <v>79</v>
      </c>
      <c r="I1966" s="11" t="s">
        <v>80</v>
      </c>
      <c r="J1966" s="11" t="s">
        <v>80</v>
      </c>
      <c r="K1966" s="11" t="s">
        <v>81</v>
      </c>
      <c r="L1966" s="11" t="s">
        <v>82</v>
      </c>
      <c r="M1966" s="11" t="s">
        <v>19</v>
      </c>
      <c r="N1966" s="11" t="s">
        <v>19</v>
      </c>
      <c r="O1966" s="11" t="s">
        <v>18</v>
      </c>
      <c r="P1966" s="11" t="s">
        <v>18</v>
      </c>
      <c r="Q1966" s="11" t="s">
        <v>18</v>
      </c>
      <c r="R1966" s="11" t="s">
        <v>45</v>
      </c>
      <c r="S1966" s="20">
        <v>20</v>
      </c>
      <c r="T1966" s="11" t="s">
        <v>34</v>
      </c>
      <c r="U1966" s="11" t="s">
        <v>22</v>
      </c>
      <c r="V1966" s="11" t="s">
        <v>22</v>
      </c>
      <c r="W1966" s="11" t="s">
        <v>23</v>
      </c>
      <c r="X1966" s="11" t="s">
        <v>31</v>
      </c>
      <c r="Y1966">
        <v>217</v>
      </c>
      <c r="Z1966" t="e">
        <f t="shared" si="64"/>
        <v>#REF!</v>
      </c>
    </row>
    <row r="1967" spans="1:26" x14ac:dyDescent="0.35">
      <c r="A1967" s="24" t="str">
        <f>+IF(B1967&lt;&gt;'Terminal Handling Charge'!$B$3,"",IF(COUNTIF(B:B,B1967)&gt;0,COUNTIF(B$3:B1967,B1967),""))</f>
        <v/>
      </c>
      <c r="B1967" s="24" t="str">
        <f t="shared" si="63"/>
        <v>Terminal Handling Charge - OriginMontenegro</v>
      </c>
      <c r="C1967" s="24" t="s">
        <v>80</v>
      </c>
      <c r="D1967" s="24" t="s">
        <v>746</v>
      </c>
      <c r="E1967" s="1" t="s">
        <v>750</v>
      </c>
      <c r="F1967" s="12" t="s">
        <v>31</v>
      </c>
      <c r="G1967" s="13">
        <v>44866</v>
      </c>
      <c r="H1967" s="11" t="s">
        <v>79</v>
      </c>
      <c r="I1967" s="11" t="s">
        <v>80</v>
      </c>
      <c r="J1967" s="11" t="s">
        <v>80</v>
      </c>
      <c r="K1967" s="11" t="s">
        <v>81</v>
      </c>
      <c r="L1967" s="11" t="s">
        <v>82</v>
      </c>
      <c r="M1967" s="11" t="s">
        <v>19</v>
      </c>
      <c r="N1967" s="11" t="s">
        <v>19</v>
      </c>
      <c r="O1967" s="11" t="s">
        <v>18</v>
      </c>
      <c r="P1967" s="11" t="s">
        <v>18</v>
      </c>
      <c r="Q1967" s="11" t="s">
        <v>18</v>
      </c>
      <c r="R1967" s="11" t="s">
        <v>737</v>
      </c>
      <c r="S1967" s="20">
        <v>40</v>
      </c>
      <c r="T1967" s="11" t="s">
        <v>34</v>
      </c>
      <c r="U1967" s="11" t="s">
        <v>22</v>
      </c>
      <c r="V1967" s="11" t="s">
        <v>22</v>
      </c>
      <c r="W1967" s="11" t="s">
        <v>23</v>
      </c>
      <c r="X1967" s="11" t="s">
        <v>31</v>
      </c>
      <c r="Y1967">
        <v>222</v>
      </c>
      <c r="Z1967" t="e">
        <f t="shared" si="64"/>
        <v>#REF!</v>
      </c>
    </row>
    <row r="1968" spans="1:26" x14ac:dyDescent="0.35">
      <c r="A1968" s="24" t="str">
        <f>+IF(B1968&lt;&gt;'Terminal Handling Charge'!$B$3,"",IF(COUNTIF(B:B,B1968)&gt;0,COUNTIF(B$3:B1968,B1968),""))</f>
        <v/>
      </c>
      <c r="B1968" s="24" t="str">
        <f t="shared" si="63"/>
        <v>Terminal Handling Charge - OriginMontenegro</v>
      </c>
      <c r="C1968" s="24" t="s">
        <v>80</v>
      </c>
      <c r="D1968" s="24" t="s">
        <v>746</v>
      </c>
      <c r="E1968" s="1" t="s">
        <v>750</v>
      </c>
      <c r="F1968" s="12" t="s">
        <v>31</v>
      </c>
      <c r="G1968" s="13">
        <v>44866</v>
      </c>
      <c r="H1968" s="11" t="s">
        <v>79</v>
      </c>
      <c r="I1968" s="11" t="s">
        <v>80</v>
      </c>
      <c r="J1968" s="11" t="s">
        <v>80</v>
      </c>
      <c r="K1968" s="11" t="s">
        <v>81</v>
      </c>
      <c r="L1968" s="11" t="s">
        <v>82</v>
      </c>
      <c r="M1968" s="11" t="s">
        <v>19</v>
      </c>
      <c r="N1968" s="11" t="s">
        <v>19</v>
      </c>
      <c r="O1968" s="11" t="s">
        <v>18</v>
      </c>
      <c r="P1968" s="11" t="s">
        <v>18</v>
      </c>
      <c r="Q1968" s="11" t="s">
        <v>18</v>
      </c>
      <c r="R1968" s="11" t="s">
        <v>65</v>
      </c>
      <c r="S1968" s="20">
        <v>45</v>
      </c>
      <c r="T1968" s="11" t="s">
        <v>34</v>
      </c>
      <c r="U1968" s="11" t="s">
        <v>22</v>
      </c>
      <c r="V1968" s="11" t="s">
        <v>22</v>
      </c>
      <c r="W1968" s="11" t="s">
        <v>23</v>
      </c>
      <c r="X1968" s="11" t="s">
        <v>31</v>
      </c>
      <c r="Y1968">
        <v>222</v>
      </c>
      <c r="Z1968" t="e">
        <f t="shared" si="64"/>
        <v>#REF!</v>
      </c>
    </row>
    <row r="1969" spans="1:26" x14ac:dyDescent="0.35">
      <c r="A1969" s="24" t="str">
        <f>+IF(B1969&lt;&gt;'Terminal Handling Charge'!$B$3,"",IF(COUNTIF(B:B,B1969)&gt;0,COUNTIF(B$3:B1969,B1969),""))</f>
        <v/>
      </c>
      <c r="B1969" s="24" t="str">
        <f t="shared" si="63"/>
        <v>Terminal Handling Charge - OriginMontenegro</v>
      </c>
      <c r="C1969" s="24" t="s">
        <v>80</v>
      </c>
      <c r="D1969" s="24" t="s">
        <v>746</v>
      </c>
      <c r="E1969" s="1" t="s">
        <v>750</v>
      </c>
      <c r="F1969" s="12" t="s">
        <v>31</v>
      </c>
      <c r="G1969" s="13">
        <v>44866</v>
      </c>
      <c r="H1969" s="11" t="s">
        <v>79</v>
      </c>
      <c r="I1969" s="11" t="s">
        <v>80</v>
      </c>
      <c r="J1969" s="11" t="s">
        <v>80</v>
      </c>
      <c r="K1969" s="11" t="s">
        <v>81</v>
      </c>
      <c r="L1969" s="11" t="s">
        <v>82</v>
      </c>
      <c r="M1969" s="11" t="s">
        <v>19</v>
      </c>
      <c r="N1969" s="11" t="s">
        <v>19</v>
      </c>
      <c r="O1969" s="11" t="s">
        <v>18</v>
      </c>
      <c r="P1969" s="11" t="s">
        <v>18</v>
      </c>
      <c r="Q1969" s="11" t="s">
        <v>18</v>
      </c>
      <c r="R1969" s="11" t="s">
        <v>65</v>
      </c>
      <c r="S1969" s="20">
        <v>45</v>
      </c>
      <c r="T1969" s="11" t="s">
        <v>21</v>
      </c>
      <c r="U1969" s="11" t="s">
        <v>22</v>
      </c>
      <c r="V1969" s="11" t="s">
        <v>22</v>
      </c>
      <c r="W1969" s="11" t="s">
        <v>23</v>
      </c>
      <c r="X1969" s="11" t="s">
        <v>31</v>
      </c>
      <c r="Y1969">
        <v>154</v>
      </c>
      <c r="Z1969" t="e">
        <f t="shared" si="64"/>
        <v>#REF!</v>
      </c>
    </row>
    <row r="1970" spans="1:26" x14ac:dyDescent="0.35">
      <c r="A1970" s="24" t="str">
        <f>+IF(B1970&lt;&gt;'Terminal Handling Charge'!$B$3,"",IF(COUNTIF(B:B,B1970)&gt;0,COUNTIF(B$3:B1970,B1970),""))</f>
        <v/>
      </c>
      <c r="B1970" s="24" t="str">
        <f t="shared" si="63"/>
        <v>Terminal Handling Charge - DestinationCanada</v>
      </c>
      <c r="C1970" s="24" t="s">
        <v>48</v>
      </c>
      <c r="D1970" s="24" t="s">
        <v>747</v>
      </c>
      <c r="E1970" s="1" t="s">
        <v>105</v>
      </c>
      <c r="F1970" s="12" t="s">
        <v>758</v>
      </c>
      <c r="G1970" s="13">
        <v>44866</v>
      </c>
      <c r="H1970" s="11" t="s">
        <v>79</v>
      </c>
      <c r="I1970" s="11" t="s">
        <v>80</v>
      </c>
      <c r="J1970" s="11" t="s">
        <v>80</v>
      </c>
      <c r="K1970" s="11" t="s">
        <v>19</v>
      </c>
      <c r="L1970" s="11" t="s">
        <v>19</v>
      </c>
      <c r="M1970" s="11" t="s">
        <v>19</v>
      </c>
      <c r="N1970" s="11" t="s">
        <v>19</v>
      </c>
      <c r="O1970" s="11" t="s">
        <v>47</v>
      </c>
      <c r="P1970" s="11" t="s">
        <v>48</v>
      </c>
      <c r="Q1970" s="11" t="s">
        <v>48</v>
      </c>
      <c r="R1970" s="11" t="s">
        <v>45</v>
      </c>
      <c r="S1970" s="20">
        <v>20</v>
      </c>
      <c r="T1970" s="11" t="s">
        <v>32</v>
      </c>
      <c r="U1970" s="11" t="s">
        <v>22</v>
      </c>
      <c r="V1970" s="11" t="s">
        <v>22</v>
      </c>
      <c r="W1970" s="11" t="s">
        <v>23</v>
      </c>
      <c r="X1970" s="11" t="s">
        <v>24</v>
      </c>
      <c r="Y1970">
        <v>445</v>
      </c>
      <c r="Z1970" t="e">
        <f t="shared" si="64"/>
        <v>#REF!</v>
      </c>
    </row>
    <row r="1971" spans="1:26" x14ac:dyDescent="0.35">
      <c r="A1971" s="24" t="str">
        <f>+IF(B1971&lt;&gt;'Terminal Handling Charge'!$B$3,"",IF(COUNTIF(B:B,B1971)&gt;0,COUNTIF(B$3:B1971,B1971),""))</f>
        <v/>
      </c>
      <c r="B1971" s="24" t="str">
        <f t="shared" si="63"/>
        <v>Terminal Handling Charge - DestinationCanada</v>
      </c>
      <c r="C1971" s="24" t="s">
        <v>48</v>
      </c>
      <c r="D1971" s="24" t="s">
        <v>747</v>
      </c>
      <c r="E1971" s="1" t="s">
        <v>105</v>
      </c>
      <c r="F1971" s="12" t="s">
        <v>758</v>
      </c>
      <c r="G1971" s="13">
        <v>44866</v>
      </c>
      <c r="H1971" s="11" t="s">
        <v>563</v>
      </c>
      <c r="I1971" s="11" t="s">
        <v>564</v>
      </c>
      <c r="J1971" s="11" t="s">
        <v>564</v>
      </c>
      <c r="K1971" s="11" t="s">
        <v>19</v>
      </c>
      <c r="L1971" s="11" t="s">
        <v>19</v>
      </c>
      <c r="M1971" s="11" t="s">
        <v>19</v>
      </c>
      <c r="N1971" s="11" t="s">
        <v>19</v>
      </c>
      <c r="O1971" s="11" t="s">
        <v>47</v>
      </c>
      <c r="P1971" s="11" t="s">
        <v>48</v>
      </c>
      <c r="Q1971" s="11" t="s">
        <v>48</v>
      </c>
      <c r="R1971" s="11" t="s">
        <v>45</v>
      </c>
      <c r="S1971" s="20">
        <v>20</v>
      </c>
      <c r="T1971" s="11" t="s">
        <v>32</v>
      </c>
      <c r="U1971" s="11" t="s">
        <v>22</v>
      </c>
      <c r="V1971" s="11" t="s">
        <v>22</v>
      </c>
      <c r="W1971" s="11" t="s">
        <v>23</v>
      </c>
      <c r="X1971" s="11" t="s">
        <v>24</v>
      </c>
      <c r="Y1971">
        <v>445</v>
      </c>
      <c r="Z1971" t="e">
        <f t="shared" si="64"/>
        <v>#REF!</v>
      </c>
    </row>
    <row r="1972" spans="1:26" x14ac:dyDescent="0.35">
      <c r="A1972" s="24" t="str">
        <f>+IF(B1972&lt;&gt;'Terminal Handling Charge'!$B$3,"",IF(COUNTIF(B:B,B1972)&gt;0,COUNTIF(B$3:B1972,B1972),""))</f>
        <v/>
      </c>
      <c r="B1972" s="24" t="str">
        <f t="shared" si="63"/>
        <v>Terminal Handling Charge - DestinationCanada</v>
      </c>
      <c r="C1972" s="24" t="s">
        <v>48</v>
      </c>
      <c r="D1972" s="24" t="s">
        <v>747</v>
      </c>
      <c r="E1972" s="1" t="s">
        <v>105</v>
      </c>
      <c r="F1972" s="12" t="s">
        <v>758</v>
      </c>
      <c r="G1972" s="13">
        <v>44866</v>
      </c>
      <c r="H1972" s="11" t="s">
        <v>667</v>
      </c>
      <c r="I1972" s="11" t="s">
        <v>668</v>
      </c>
      <c r="J1972" s="11" t="s">
        <v>668</v>
      </c>
      <c r="K1972" s="11" t="s">
        <v>19</v>
      </c>
      <c r="L1972" s="11" t="s">
        <v>19</v>
      </c>
      <c r="M1972" s="11" t="s">
        <v>19</v>
      </c>
      <c r="N1972" s="11" t="s">
        <v>19</v>
      </c>
      <c r="O1972" s="11" t="s">
        <v>47</v>
      </c>
      <c r="P1972" s="11" t="s">
        <v>48</v>
      </c>
      <c r="Q1972" s="11" t="s">
        <v>48</v>
      </c>
      <c r="R1972" s="11" t="s">
        <v>45</v>
      </c>
      <c r="S1972" s="20">
        <v>20</v>
      </c>
      <c r="T1972" s="11" t="s">
        <v>32</v>
      </c>
      <c r="U1972" s="11" t="s">
        <v>22</v>
      </c>
      <c r="V1972" s="11" t="s">
        <v>22</v>
      </c>
      <c r="W1972" s="11" t="s">
        <v>23</v>
      </c>
      <c r="X1972" s="11" t="s">
        <v>24</v>
      </c>
      <c r="Y1972">
        <v>445</v>
      </c>
      <c r="Z1972" t="e">
        <f t="shared" si="64"/>
        <v>#REF!</v>
      </c>
    </row>
    <row r="1973" spans="1:26" x14ac:dyDescent="0.35">
      <c r="A1973" s="24" t="str">
        <f>+IF(B1973&lt;&gt;'Terminal Handling Charge'!$B$3,"",IF(COUNTIF(B:B,B1973)&gt;0,COUNTIF(B$3:B1973,B1973),""))</f>
        <v/>
      </c>
      <c r="B1973" s="24" t="str">
        <f t="shared" si="63"/>
        <v>Terminal Handling Charge - OriginItaly</v>
      </c>
      <c r="C1973" s="24" t="s">
        <v>622</v>
      </c>
      <c r="D1973" s="24" t="s">
        <v>746</v>
      </c>
      <c r="E1973" s="1" t="s">
        <v>750</v>
      </c>
      <c r="F1973" s="12" t="s">
        <v>31</v>
      </c>
      <c r="G1973" s="13">
        <v>44866</v>
      </c>
      <c r="H1973" s="11" t="s">
        <v>49</v>
      </c>
      <c r="I1973" s="11" t="s">
        <v>50</v>
      </c>
      <c r="J1973" s="11" t="s">
        <v>622</v>
      </c>
      <c r="K1973" s="11" t="s">
        <v>19</v>
      </c>
      <c r="L1973" s="11" t="s">
        <v>19</v>
      </c>
      <c r="M1973" s="11" t="s">
        <v>19</v>
      </c>
      <c r="N1973" s="11" t="s">
        <v>19</v>
      </c>
      <c r="O1973" s="11" t="s">
        <v>18</v>
      </c>
      <c r="P1973" s="11" t="s">
        <v>18</v>
      </c>
      <c r="Q1973" s="11" t="s">
        <v>18</v>
      </c>
      <c r="R1973" s="11" t="s">
        <v>30</v>
      </c>
      <c r="S1973" s="20" t="s">
        <v>30</v>
      </c>
      <c r="T1973" s="11" t="s">
        <v>21</v>
      </c>
      <c r="U1973" s="11" t="s">
        <v>22</v>
      </c>
      <c r="V1973" s="11" t="s">
        <v>22</v>
      </c>
      <c r="W1973" s="11" t="s">
        <v>23</v>
      </c>
      <c r="X1973" s="11" t="s">
        <v>31</v>
      </c>
      <c r="Y1973">
        <v>215</v>
      </c>
      <c r="Z1973" t="e">
        <f t="shared" si="64"/>
        <v>#REF!</v>
      </c>
    </row>
    <row r="1974" spans="1:26" x14ac:dyDescent="0.35">
      <c r="A1974" s="24" t="str">
        <f>+IF(B1974&lt;&gt;'Terminal Handling Charge'!$B$3,"",IF(COUNTIF(B:B,B1974)&gt;0,COUNTIF(B$3:B1974,B1974),""))</f>
        <v/>
      </c>
      <c r="B1974" s="24" t="str">
        <f t="shared" si="63"/>
        <v>Terminal Handling Charge - OriginTurkey</v>
      </c>
      <c r="C1974" s="30" t="s">
        <v>621</v>
      </c>
      <c r="D1974" s="24" t="s">
        <v>746</v>
      </c>
      <c r="E1974" s="24" t="s">
        <v>17</v>
      </c>
      <c r="F1974" s="12" t="s">
        <v>31</v>
      </c>
      <c r="G1974" s="13">
        <v>44866</v>
      </c>
      <c r="H1974" s="24" t="s">
        <v>194</v>
      </c>
      <c r="I1974" s="24" t="s">
        <v>195</v>
      </c>
      <c r="J1974" s="24" t="s">
        <v>621</v>
      </c>
      <c r="K1974" s="11" t="s">
        <v>19</v>
      </c>
      <c r="L1974" s="11" t="s">
        <v>19</v>
      </c>
      <c r="M1974" s="11" t="s">
        <v>19</v>
      </c>
      <c r="N1974" s="11" t="s">
        <v>19</v>
      </c>
      <c r="O1974" s="11" t="s">
        <v>18</v>
      </c>
      <c r="P1974" s="11" t="s">
        <v>18</v>
      </c>
      <c r="Q1974" s="11" t="s">
        <v>18</v>
      </c>
      <c r="R1974" s="11" t="s">
        <v>78</v>
      </c>
      <c r="S1974" s="11" t="s">
        <v>78</v>
      </c>
      <c r="T1974" s="11" t="s">
        <v>34</v>
      </c>
      <c r="U1974" s="11" t="s">
        <v>22</v>
      </c>
      <c r="V1974" s="11" t="s">
        <v>22</v>
      </c>
      <c r="W1974" s="11" t="s">
        <v>23</v>
      </c>
      <c r="X1974" s="11" t="s">
        <v>24</v>
      </c>
      <c r="Y1974">
        <v>430</v>
      </c>
      <c r="Z1974" t="e">
        <f t="shared" si="64"/>
        <v>#REF!</v>
      </c>
    </row>
    <row r="1975" spans="1:26" x14ac:dyDescent="0.35">
      <c r="A1975" s="24" t="str">
        <f>+IF(B1975&lt;&gt;'Terminal Handling Charge'!$B$3,"",IF(COUNTIF(B:B,B1975)&gt;0,COUNTIF(B$3:B1975,B1975),""))</f>
        <v/>
      </c>
      <c r="B1975" s="24" t="str">
        <f t="shared" si="63"/>
        <v>Terminal Handling Charge - OriginTurkey</v>
      </c>
      <c r="C1975" s="30" t="s">
        <v>621</v>
      </c>
      <c r="D1975" s="24" t="s">
        <v>746</v>
      </c>
      <c r="E1975" s="24" t="s">
        <v>17</v>
      </c>
      <c r="F1975" s="12" t="s">
        <v>31</v>
      </c>
      <c r="G1975" s="13">
        <v>44866</v>
      </c>
      <c r="H1975" s="24" t="s">
        <v>194</v>
      </c>
      <c r="I1975" s="24" t="s">
        <v>195</v>
      </c>
      <c r="J1975" s="24" t="s">
        <v>621</v>
      </c>
      <c r="K1975" s="11" t="s">
        <v>19</v>
      </c>
      <c r="L1975" s="11" t="s">
        <v>19</v>
      </c>
      <c r="M1975" s="11" t="s">
        <v>19</v>
      </c>
      <c r="N1975" s="11" t="s">
        <v>19</v>
      </c>
      <c r="O1975" s="11" t="s">
        <v>18</v>
      </c>
      <c r="P1975" s="11" t="s">
        <v>18</v>
      </c>
      <c r="Q1975" s="11" t="s">
        <v>18</v>
      </c>
      <c r="R1975" s="11" t="s">
        <v>30</v>
      </c>
      <c r="S1975" s="11" t="s">
        <v>30</v>
      </c>
      <c r="T1975" s="11" t="s">
        <v>21</v>
      </c>
      <c r="U1975" s="11" t="s">
        <v>22</v>
      </c>
      <c r="V1975" s="11" t="s">
        <v>22</v>
      </c>
      <c r="W1975" s="11" t="s">
        <v>23</v>
      </c>
      <c r="X1975" s="11" t="s">
        <v>24</v>
      </c>
      <c r="Y1975">
        <v>320</v>
      </c>
      <c r="Z1975" t="e">
        <f t="shared" si="64"/>
        <v>#REF!</v>
      </c>
    </row>
    <row r="1976" spans="1:26" x14ac:dyDescent="0.35">
      <c r="A1976" s="24" t="str">
        <f>+IF(B1976&lt;&gt;'Terminal Handling Charge'!$B$3,"",IF(COUNTIF(B:B,B1976)&gt;0,COUNTIF(B$3:B1976,B1976),""))</f>
        <v/>
      </c>
      <c r="B1976" s="24" t="str">
        <f t="shared" si="63"/>
        <v>Terminal Handling Charge - OriginTurkey</v>
      </c>
      <c r="C1976" s="30" t="s">
        <v>621</v>
      </c>
      <c r="D1976" s="24" t="s">
        <v>746</v>
      </c>
      <c r="E1976" s="24" t="s">
        <v>17</v>
      </c>
      <c r="F1976" s="12" t="s">
        <v>31</v>
      </c>
      <c r="G1976" s="13">
        <v>44866</v>
      </c>
      <c r="H1976" s="24" t="s">
        <v>194</v>
      </c>
      <c r="I1976" s="24" t="s">
        <v>195</v>
      </c>
      <c r="J1976" s="24" t="s">
        <v>621</v>
      </c>
      <c r="K1976" s="11" t="s">
        <v>19</v>
      </c>
      <c r="L1976" s="11" t="s">
        <v>19</v>
      </c>
      <c r="M1976" s="11" t="s">
        <v>19</v>
      </c>
      <c r="N1976" s="11" t="s">
        <v>19</v>
      </c>
      <c r="O1976" s="11" t="s">
        <v>18</v>
      </c>
      <c r="P1976" s="11" t="s">
        <v>18</v>
      </c>
      <c r="Q1976" s="11" t="s">
        <v>18</v>
      </c>
      <c r="R1976" s="11" t="s">
        <v>27</v>
      </c>
      <c r="S1976" s="11" t="s">
        <v>27</v>
      </c>
      <c r="T1976" s="11" t="s">
        <v>28</v>
      </c>
      <c r="U1976" s="11" t="s">
        <v>22</v>
      </c>
      <c r="V1976" s="11" t="s">
        <v>22</v>
      </c>
      <c r="W1976" s="11" t="s">
        <v>23</v>
      </c>
      <c r="X1976" s="11" t="s">
        <v>24</v>
      </c>
      <c r="Y1976">
        <v>430</v>
      </c>
      <c r="Z1976" t="e">
        <f t="shared" si="64"/>
        <v>#REF!</v>
      </c>
    </row>
    <row r="1977" spans="1:26" x14ac:dyDescent="0.35">
      <c r="A1977" s="24" t="str">
        <f>+IF(B1977&lt;&gt;'Terminal Handling Charge'!$B$3,"",IF(COUNTIF(B:B,B1977)&gt;0,COUNTIF(B$3:B1977,B1977),""))</f>
        <v/>
      </c>
      <c r="B1977" s="24" t="str">
        <f t="shared" si="63"/>
        <v>Terminal Handling Charge - DestinationCanada</v>
      </c>
      <c r="C1977" s="24" t="s">
        <v>48</v>
      </c>
      <c r="D1977" s="24" t="s">
        <v>747</v>
      </c>
      <c r="E1977" s="1" t="s">
        <v>105</v>
      </c>
      <c r="F1977" s="12" t="s">
        <v>758</v>
      </c>
      <c r="G1977" s="13">
        <v>44866</v>
      </c>
      <c r="H1977" s="11" t="s">
        <v>370</v>
      </c>
      <c r="I1977" s="11" t="s">
        <v>371</v>
      </c>
      <c r="J1977" s="11" t="s">
        <v>710</v>
      </c>
      <c r="K1977" s="11" t="s">
        <v>19</v>
      </c>
      <c r="L1977" s="11" t="s">
        <v>19</v>
      </c>
      <c r="M1977" s="11" t="s">
        <v>19</v>
      </c>
      <c r="N1977" s="11" t="s">
        <v>19</v>
      </c>
      <c r="O1977" s="11" t="s">
        <v>47</v>
      </c>
      <c r="P1977" s="11" t="s">
        <v>48</v>
      </c>
      <c r="Q1977" s="11" t="s">
        <v>48</v>
      </c>
      <c r="R1977" s="11" t="s">
        <v>45</v>
      </c>
      <c r="S1977" s="20">
        <v>20</v>
      </c>
      <c r="T1977" s="11" t="s">
        <v>32</v>
      </c>
      <c r="U1977" s="11" t="s">
        <v>22</v>
      </c>
      <c r="V1977" s="11" t="s">
        <v>22</v>
      </c>
      <c r="W1977" s="11" t="s">
        <v>23</v>
      </c>
      <c r="X1977" s="11" t="s">
        <v>24</v>
      </c>
      <c r="Y1977">
        <v>445</v>
      </c>
      <c r="Z1977" t="e">
        <f>#REF!+1</f>
        <v>#REF!</v>
      </c>
    </row>
    <row r="1978" spans="1:26" x14ac:dyDescent="0.35">
      <c r="A1978" s="24">
        <f>+IF(B1978&lt;&gt;'Terminal Handling Charge'!$B$3,"",IF(COUNTIF(B:B,B1978)&gt;0,COUNTIF(B$3:B1978,B1978),""))</f>
        <v>25</v>
      </c>
      <c r="B1978" s="24" t="str">
        <f t="shared" si="63"/>
        <v>Terminal Handling Charge - OriginArgentina</v>
      </c>
      <c r="C1978" s="24" t="s">
        <v>697</v>
      </c>
      <c r="D1978" s="24" t="s">
        <v>746</v>
      </c>
      <c r="E1978" s="1" t="s">
        <v>55</v>
      </c>
      <c r="F1978" s="12" t="s">
        <v>757</v>
      </c>
      <c r="G1978" s="13">
        <v>44866</v>
      </c>
      <c r="H1978" s="11" t="s">
        <v>252</v>
      </c>
      <c r="I1978" s="11" t="s">
        <v>253</v>
      </c>
      <c r="J1978" s="11" t="s">
        <v>697</v>
      </c>
      <c r="K1978" s="11" t="s">
        <v>19</v>
      </c>
      <c r="L1978" s="11" t="s">
        <v>19</v>
      </c>
      <c r="M1978" s="11" t="s">
        <v>19</v>
      </c>
      <c r="N1978" s="11" t="s">
        <v>19</v>
      </c>
      <c r="O1978" s="11" t="s">
        <v>18</v>
      </c>
      <c r="P1978" s="11" t="s">
        <v>18</v>
      </c>
      <c r="Q1978" s="11" t="s">
        <v>18</v>
      </c>
      <c r="R1978" s="11" t="s">
        <v>40</v>
      </c>
      <c r="S1978" s="20">
        <v>20</v>
      </c>
      <c r="T1978" s="11" t="s">
        <v>21</v>
      </c>
      <c r="U1978" s="11" t="s">
        <v>22</v>
      </c>
      <c r="V1978" s="11" t="s">
        <v>22</v>
      </c>
      <c r="W1978" s="11" t="s">
        <v>23</v>
      </c>
      <c r="X1978" s="11" t="s">
        <v>24</v>
      </c>
      <c r="Y1978">
        <v>445</v>
      </c>
      <c r="Z1978" t="e">
        <f t="shared" si="64"/>
        <v>#REF!</v>
      </c>
    </row>
    <row r="1979" spans="1:26" x14ac:dyDescent="0.35">
      <c r="A1979" s="24">
        <f>+IF(B1979&lt;&gt;'Terminal Handling Charge'!$B$3,"",IF(COUNTIF(B:B,B1979)&gt;0,COUNTIF(B$3:B1979,B1979),""))</f>
        <v>26</v>
      </c>
      <c r="B1979" s="24" t="str">
        <f t="shared" si="63"/>
        <v>Terminal Handling Charge - OriginArgentina</v>
      </c>
      <c r="C1979" s="24" t="s">
        <v>697</v>
      </c>
      <c r="D1979" s="24" t="s">
        <v>746</v>
      </c>
      <c r="E1979" s="1" t="s">
        <v>55</v>
      </c>
      <c r="F1979" s="12" t="s">
        <v>757</v>
      </c>
      <c r="G1979" s="13">
        <v>44866</v>
      </c>
      <c r="H1979" s="11" t="s">
        <v>252</v>
      </c>
      <c r="I1979" s="11" t="s">
        <v>253</v>
      </c>
      <c r="J1979" s="11" t="s">
        <v>697</v>
      </c>
      <c r="K1979" s="11" t="s">
        <v>19</v>
      </c>
      <c r="L1979" s="11" t="s">
        <v>19</v>
      </c>
      <c r="M1979" s="11" t="s">
        <v>19</v>
      </c>
      <c r="N1979" s="11" t="s">
        <v>19</v>
      </c>
      <c r="O1979" s="11" t="s">
        <v>18</v>
      </c>
      <c r="P1979" s="11" t="s">
        <v>18</v>
      </c>
      <c r="Q1979" s="11" t="s">
        <v>18</v>
      </c>
      <c r="R1979" s="11" t="s">
        <v>20</v>
      </c>
      <c r="S1979" s="20">
        <v>40</v>
      </c>
      <c r="T1979" s="11" t="s">
        <v>21</v>
      </c>
      <c r="U1979" s="11" t="s">
        <v>22</v>
      </c>
      <c r="V1979" s="11" t="s">
        <v>22</v>
      </c>
      <c r="W1979" s="11" t="s">
        <v>23</v>
      </c>
      <c r="X1979" s="11" t="s">
        <v>24</v>
      </c>
      <c r="Y1979">
        <v>445</v>
      </c>
      <c r="Z1979" t="e">
        <f t="shared" si="64"/>
        <v>#REF!</v>
      </c>
    </row>
    <row r="1980" spans="1:26" x14ac:dyDescent="0.35">
      <c r="A1980" s="24">
        <f>+IF(B1980&lt;&gt;'Terminal Handling Charge'!$B$3,"",IF(COUNTIF(B:B,B1980)&gt;0,COUNTIF(B$3:B1980,B1980),""))</f>
        <v>27</v>
      </c>
      <c r="B1980" s="24" t="str">
        <f t="shared" si="63"/>
        <v>Terminal Handling Charge - OriginArgentina</v>
      </c>
      <c r="C1980" s="24" t="s">
        <v>697</v>
      </c>
      <c r="D1980" s="24" t="s">
        <v>746</v>
      </c>
      <c r="E1980" s="1" t="s">
        <v>55</v>
      </c>
      <c r="F1980" s="12" t="s">
        <v>757</v>
      </c>
      <c r="G1980" s="13">
        <v>44866</v>
      </c>
      <c r="H1980" s="11" t="s">
        <v>252</v>
      </c>
      <c r="I1980" s="11" t="s">
        <v>253</v>
      </c>
      <c r="J1980" s="11" t="s">
        <v>697</v>
      </c>
      <c r="K1980" s="11" t="s">
        <v>19</v>
      </c>
      <c r="L1980" s="11" t="s">
        <v>19</v>
      </c>
      <c r="M1980" s="11" t="s">
        <v>19</v>
      </c>
      <c r="N1980" s="11" t="s">
        <v>19</v>
      </c>
      <c r="O1980" s="11" t="s">
        <v>18</v>
      </c>
      <c r="P1980" s="11" t="s">
        <v>18</v>
      </c>
      <c r="Q1980" s="11" t="s">
        <v>18</v>
      </c>
      <c r="R1980" s="11" t="s">
        <v>65</v>
      </c>
      <c r="S1980" s="20">
        <v>45</v>
      </c>
      <c r="T1980" s="11" t="s">
        <v>21</v>
      </c>
      <c r="U1980" s="11" t="s">
        <v>22</v>
      </c>
      <c r="V1980" s="11" t="s">
        <v>22</v>
      </c>
      <c r="W1980" s="11" t="s">
        <v>23</v>
      </c>
      <c r="X1980" s="11" t="s">
        <v>24</v>
      </c>
      <c r="Y1980">
        <v>445</v>
      </c>
      <c r="Z1980" t="e">
        <f t="shared" si="64"/>
        <v>#REF!</v>
      </c>
    </row>
    <row r="1981" spans="1:26" x14ac:dyDescent="0.35">
      <c r="A1981" s="24">
        <f>+IF(B1981&lt;&gt;'Terminal Handling Charge'!$B$3,"",IF(COUNTIF(B:B,B1981)&gt;0,COUNTIF(B$3:B1981,B1981),""))</f>
        <v>28</v>
      </c>
      <c r="B1981" s="24" t="str">
        <f t="shared" si="63"/>
        <v>Terminal Handling Charge - OriginArgentina</v>
      </c>
      <c r="C1981" s="24" t="s">
        <v>697</v>
      </c>
      <c r="D1981" s="24" t="s">
        <v>746</v>
      </c>
      <c r="E1981" s="1" t="s">
        <v>55</v>
      </c>
      <c r="F1981" s="12" t="s">
        <v>757</v>
      </c>
      <c r="G1981" s="13">
        <v>44866</v>
      </c>
      <c r="H1981" s="11" t="s">
        <v>252</v>
      </c>
      <c r="I1981" s="11" t="s">
        <v>253</v>
      </c>
      <c r="J1981" s="11" t="s">
        <v>697</v>
      </c>
      <c r="K1981" s="11" t="s">
        <v>19</v>
      </c>
      <c r="L1981" s="11" t="s">
        <v>19</v>
      </c>
      <c r="M1981" s="11" t="s">
        <v>19</v>
      </c>
      <c r="N1981" s="11" t="s">
        <v>19</v>
      </c>
      <c r="O1981" s="11" t="s">
        <v>18</v>
      </c>
      <c r="P1981" s="11" t="s">
        <v>18</v>
      </c>
      <c r="Q1981" s="11" t="s">
        <v>18</v>
      </c>
      <c r="R1981" s="11" t="s">
        <v>27</v>
      </c>
      <c r="S1981" s="20" t="s">
        <v>27</v>
      </c>
      <c r="T1981" s="11" t="s">
        <v>28</v>
      </c>
      <c r="U1981" s="11" t="s">
        <v>22</v>
      </c>
      <c r="V1981" s="11" t="s">
        <v>22</v>
      </c>
      <c r="W1981" s="11" t="s">
        <v>23</v>
      </c>
      <c r="X1981" s="11" t="s">
        <v>24</v>
      </c>
      <c r="Y1981">
        <v>565</v>
      </c>
      <c r="Z1981" t="e">
        <f t="shared" si="64"/>
        <v>#REF!</v>
      </c>
    </row>
    <row r="1982" spans="1:26" x14ac:dyDescent="0.35">
      <c r="A1982" s="24" t="str">
        <f>+IF(B1982&lt;&gt;'Terminal Handling Charge'!$B$3,"",IF(COUNTIF(B:B,B1982)&gt;0,COUNTIF(B$3:B1982,B1982),""))</f>
        <v/>
      </c>
      <c r="B1982" s="24" t="str">
        <f t="shared" si="63"/>
        <v>Terminal Handling Charge - OriginMozambique</v>
      </c>
      <c r="C1982" s="24" t="s">
        <v>694</v>
      </c>
      <c r="D1982" s="24" t="s">
        <v>746</v>
      </c>
      <c r="E1982" s="1" t="s">
        <v>35</v>
      </c>
      <c r="F1982" s="12" t="s">
        <v>755</v>
      </c>
      <c r="G1982" s="13">
        <v>44866</v>
      </c>
      <c r="H1982" s="11" t="s">
        <v>215</v>
      </c>
      <c r="I1982" s="11" t="s">
        <v>216</v>
      </c>
      <c r="J1982" s="11" t="s">
        <v>694</v>
      </c>
      <c r="K1982" s="11" t="s">
        <v>19</v>
      </c>
      <c r="L1982" s="11" t="s">
        <v>19</v>
      </c>
      <c r="M1982" s="11" t="s">
        <v>19</v>
      </c>
      <c r="N1982" s="11" t="s">
        <v>19</v>
      </c>
      <c r="O1982" s="11" t="s">
        <v>18</v>
      </c>
      <c r="P1982" s="11" t="s">
        <v>18</v>
      </c>
      <c r="Q1982" s="11" t="s">
        <v>18</v>
      </c>
      <c r="R1982" s="11" t="s">
        <v>40</v>
      </c>
      <c r="S1982" s="20">
        <v>20</v>
      </c>
      <c r="T1982" s="11" t="s">
        <v>21</v>
      </c>
      <c r="U1982" s="11" t="s">
        <v>22</v>
      </c>
      <c r="V1982" s="11" t="s">
        <v>22</v>
      </c>
      <c r="W1982" s="11" t="s">
        <v>23</v>
      </c>
      <c r="X1982" s="11" t="s">
        <v>24</v>
      </c>
      <c r="Y1982">
        <v>215</v>
      </c>
      <c r="Z1982" t="e">
        <f t="shared" si="64"/>
        <v>#REF!</v>
      </c>
    </row>
    <row r="1983" spans="1:26" x14ac:dyDescent="0.35">
      <c r="A1983" s="24" t="str">
        <f>+IF(B1983&lt;&gt;'Terminal Handling Charge'!$B$3,"",IF(COUNTIF(B:B,B1983)&gt;0,COUNTIF(B$3:B1983,B1983),""))</f>
        <v/>
      </c>
      <c r="B1983" s="24" t="str">
        <f t="shared" si="63"/>
        <v>Terminal Handling Charge - OriginMozambique</v>
      </c>
      <c r="C1983" s="24" t="s">
        <v>694</v>
      </c>
      <c r="D1983" s="24" t="s">
        <v>746</v>
      </c>
      <c r="E1983" s="1" t="s">
        <v>35</v>
      </c>
      <c r="F1983" s="12" t="s">
        <v>755</v>
      </c>
      <c r="G1983" s="13">
        <v>44866</v>
      </c>
      <c r="H1983" s="11" t="s">
        <v>215</v>
      </c>
      <c r="I1983" s="11" t="s">
        <v>216</v>
      </c>
      <c r="J1983" s="11" t="s">
        <v>694</v>
      </c>
      <c r="K1983" s="11" t="s">
        <v>19</v>
      </c>
      <c r="L1983" s="11" t="s">
        <v>19</v>
      </c>
      <c r="M1983" s="11" t="s">
        <v>19</v>
      </c>
      <c r="N1983" s="11" t="s">
        <v>19</v>
      </c>
      <c r="O1983" s="11" t="s">
        <v>18</v>
      </c>
      <c r="P1983" s="11" t="s">
        <v>18</v>
      </c>
      <c r="Q1983" s="11" t="s">
        <v>18</v>
      </c>
      <c r="R1983" s="11" t="s">
        <v>20</v>
      </c>
      <c r="S1983" s="20">
        <v>40</v>
      </c>
      <c r="T1983" s="11" t="s">
        <v>21</v>
      </c>
      <c r="U1983" s="11" t="s">
        <v>22</v>
      </c>
      <c r="V1983" s="11" t="s">
        <v>22</v>
      </c>
      <c r="W1983" s="11" t="s">
        <v>23</v>
      </c>
      <c r="X1983" s="11" t="s">
        <v>24</v>
      </c>
      <c r="Y1983">
        <v>400</v>
      </c>
      <c r="Z1983" t="e">
        <f t="shared" si="64"/>
        <v>#REF!</v>
      </c>
    </row>
    <row r="1984" spans="1:26" x14ac:dyDescent="0.35">
      <c r="A1984" s="24" t="str">
        <f>+IF(B1984&lt;&gt;'Terminal Handling Charge'!$B$3,"",IF(COUNTIF(B:B,B1984)&gt;0,COUNTIF(B$3:B1984,B1984),""))</f>
        <v/>
      </c>
      <c r="B1984" s="24" t="str">
        <f t="shared" si="63"/>
        <v>Terminal Handling Charge - OriginMozambique</v>
      </c>
      <c r="C1984" s="24" t="s">
        <v>694</v>
      </c>
      <c r="D1984" s="24" t="s">
        <v>746</v>
      </c>
      <c r="E1984" s="1" t="s">
        <v>35</v>
      </c>
      <c r="F1984" s="12" t="s">
        <v>755</v>
      </c>
      <c r="G1984" s="13">
        <v>44866</v>
      </c>
      <c r="H1984" s="11" t="s">
        <v>215</v>
      </c>
      <c r="I1984" s="11" t="s">
        <v>216</v>
      </c>
      <c r="J1984" s="11" t="s">
        <v>694</v>
      </c>
      <c r="K1984" s="11" t="s">
        <v>19</v>
      </c>
      <c r="L1984" s="11" t="s">
        <v>19</v>
      </c>
      <c r="M1984" s="11" t="s">
        <v>19</v>
      </c>
      <c r="N1984" s="11" t="s">
        <v>19</v>
      </c>
      <c r="O1984" s="11" t="s">
        <v>18</v>
      </c>
      <c r="P1984" s="11" t="s">
        <v>18</v>
      </c>
      <c r="Q1984" s="11" t="s">
        <v>18</v>
      </c>
      <c r="R1984" s="11" t="s">
        <v>65</v>
      </c>
      <c r="S1984" s="20">
        <v>45</v>
      </c>
      <c r="T1984" s="11" t="s">
        <v>21</v>
      </c>
      <c r="U1984" s="11" t="s">
        <v>22</v>
      </c>
      <c r="V1984" s="11" t="s">
        <v>22</v>
      </c>
      <c r="W1984" s="11" t="s">
        <v>23</v>
      </c>
      <c r="X1984" s="11" t="s">
        <v>24</v>
      </c>
      <c r="Y1984">
        <v>400</v>
      </c>
      <c r="Z1984" t="e">
        <f t="shared" si="64"/>
        <v>#REF!</v>
      </c>
    </row>
    <row r="1985" spans="1:26" x14ac:dyDescent="0.35">
      <c r="A1985" s="24" t="str">
        <f>+IF(B1985&lt;&gt;'Terminal Handling Charge'!$B$3,"",IF(COUNTIF(B:B,B1985)&gt;0,COUNTIF(B$3:B1985,B1985),""))</f>
        <v/>
      </c>
      <c r="B1985" s="24" t="str">
        <f t="shared" si="63"/>
        <v>Terminal Handling Charge - OriginMozambique</v>
      </c>
      <c r="C1985" s="24" t="s">
        <v>694</v>
      </c>
      <c r="D1985" s="24" t="s">
        <v>746</v>
      </c>
      <c r="E1985" s="1" t="s">
        <v>35</v>
      </c>
      <c r="F1985" s="12" t="s">
        <v>755</v>
      </c>
      <c r="G1985" s="13">
        <v>44866</v>
      </c>
      <c r="H1985" s="11" t="s">
        <v>215</v>
      </c>
      <c r="I1985" s="11" t="s">
        <v>216</v>
      </c>
      <c r="J1985" s="11" t="s">
        <v>694</v>
      </c>
      <c r="K1985" s="11" t="s">
        <v>19</v>
      </c>
      <c r="L1985" s="11" t="s">
        <v>19</v>
      </c>
      <c r="M1985" s="11" t="s">
        <v>19</v>
      </c>
      <c r="N1985" s="11" t="s">
        <v>19</v>
      </c>
      <c r="O1985" s="11" t="s">
        <v>18</v>
      </c>
      <c r="P1985" s="11" t="s">
        <v>18</v>
      </c>
      <c r="Q1985" s="11" t="s">
        <v>18</v>
      </c>
      <c r="R1985" s="11" t="s">
        <v>762</v>
      </c>
      <c r="S1985" s="20">
        <v>20</v>
      </c>
      <c r="T1985" s="11" t="s">
        <v>28</v>
      </c>
      <c r="U1985" s="11" t="s">
        <v>22</v>
      </c>
      <c r="V1985" s="11" t="s">
        <v>22</v>
      </c>
      <c r="W1985" s="11" t="s">
        <v>23</v>
      </c>
      <c r="X1985" s="11" t="s">
        <v>24</v>
      </c>
      <c r="Y1985">
        <v>275</v>
      </c>
      <c r="Z1985" t="e">
        <f t="shared" si="64"/>
        <v>#REF!</v>
      </c>
    </row>
    <row r="1986" spans="1:26" x14ac:dyDescent="0.35">
      <c r="A1986" s="24" t="str">
        <f>+IF(B1986&lt;&gt;'Terminal Handling Charge'!$B$3,"",IF(COUNTIF(B:B,B1986)&gt;0,COUNTIF(B$3:B1986,B1986),""))</f>
        <v/>
      </c>
      <c r="B1986" s="24" t="str">
        <f t="shared" si="63"/>
        <v>Terminal Handling Charge - OriginMozambique</v>
      </c>
      <c r="C1986" s="24" t="s">
        <v>694</v>
      </c>
      <c r="D1986" s="24" t="s">
        <v>746</v>
      </c>
      <c r="E1986" s="1" t="s">
        <v>35</v>
      </c>
      <c r="F1986" s="12" t="s">
        <v>755</v>
      </c>
      <c r="G1986" s="13">
        <v>44866</v>
      </c>
      <c r="H1986" s="11" t="s">
        <v>215</v>
      </c>
      <c r="I1986" s="11" t="s">
        <v>216</v>
      </c>
      <c r="J1986" s="11" t="s">
        <v>694</v>
      </c>
      <c r="K1986" s="11" t="s">
        <v>19</v>
      </c>
      <c r="L1986" s="11" t="s">
        <v>19</v>
      </c>
      <c r="M1986" s="11" t="s">
        <v>19</v>
      </c>
      <c r="N1986" s="11" t="s">
        <v>19</v>
      </c>
      <c r="O1986" s="11" t="s">
        <v>18</v>
      </c>
      <c r="P1986" s="11" t="s">
        <v>18</v>
      </c>
      <c r="Q1986" s="11" t="s">
        <v>18</v>
      </c>
      <c r="R1986" s="11" t="s">
        <v>38</v>
      </c>
      <c r="S1986" s="20">
        <v>40</v>
      </c>
      <c r="T1986" s="11" t="s">
        <v>28</v>
      </c>
      <c r="U1986" s="11" t="s">
        <v>22</v>
      </c>
      <c r="V1986" s="11" t="s">
        <v>22</v>
      </c>
      <c r="W1986" s="11" t="s">
        <v>23</v>
      </c>
      <c r="X1986" s="11" t="s">
        <v>24</v>
      </c>
      <c r="Y1986">
        <v>485</v>
      </c>
      <c r="Z1986" t="e">
        <f t="shared" si="64"/>
        <v>#REF!</v>
      </c>
    </row>
    <row r="1987" spans="1:26" x14ac:dyDescent="0.35">
      <c r="A1987" s="24" t="str">
        <f>+IF(B1987&lt;&gt;'Terminal Handling Charge'!$B$3,"",IF(COUNTIF(B:B,B1987)&gt;0,COUNTIF(B$3:B1987,B1987),""))</f>
        <v/>
      </c>
      <c r="B1987" s="24" t="str">
        <f t="shared" si="63"/>
        <v>Terminal Handling Charge - DestinationCanada</v>
      </c>
      <c r="C1987" s="24" t="s">
        <v>48</v>
      </c>
      <c r="D1987" s="24" t="s">
        <v>747</v>
      </c>
      <c r="E1987" s="1" t="s">
        <v>105</v>
      </c>
      <c r="F1987" s="12" t="s">
        <v>758</v>
      </c>
      <c r="G1987" s="13">
        <v>44866</v>
      </c>
      <c r="H1987" s="11" t="s">
        <v>629</v>
      </c>
      <c r="I1987" s="11" t="s">
        <v>630</v>
      </c>
      <c r="J1987" s="11" t="s">
        <v>630</v>
      </c>
      <c r="K1987" s="11" t="s">
        <v>19</v>
      </c>
      <c r="L1987" s="11" t="s">
        <v>19</v>
      </c>
      <c r="M1987" s="11" t="s">
        <v>19</v>
      </c>
      <c r="N1987" s="11" t="s">
        <v>19</v>
      </c>
      <c r="O1987" s="11" t="s">
        <v>47</v>
      </c>
      <c r="P1987" s="11" t="s">
        <v>48</v>
      </c>
      <c r="Q1987" s="11" t="s">
        <v>48</v>
      </c>
      <c r="R1987" s="11" t="s">
        <v>45</v>
      </c>
      <c r="S1987" s="20">
        <v>20</v>
      </c>
      <c r="T1987" s="11" t="s">
        <v>32</v>
      </c>
      <c r="U1987" s="11" t="s">
        <v>22</v>
      </c>
      <c r="V1987" s="11" t="s">
        <v>22</v>
      </c>
      <c r="W1987" s="11" t="s">
        <v>23</v>
      </c>
      <c r="X1987" s="11" t="s">
        <v>24</v>
      </c>
      <c r="Y1987">
        <v>445</v>
      </c>
      <c r="Z1987" t="e">
        <f t="shared" si="64"/>
        <v>#REF!</v>
      </c>
    </row>
    <row r="1988" spans="1:26" x14ac:dyDescent="0.35">
      <c r="A1988" s="24" t="str">
        <f>+IF(B1988&lt;&gt;'Terminal Handling Charge'!$B$3,"",IF(COUNTIF(B:B,B1988)&gt;0,COUNTIF(B$3:B1988,B1988),""))</f>
        <v/>
      </c>
      <c r="B1988" s="24" t="str">
        <f t="shared" ref="B1988:B2046" si="65">D1988&amp;C1988</f>
        <v>Terminal Handling Charge - OriginMalawi</v>
      </c>
      <c r="C1988" s="24" t="s">
        <v>218</v>
      </c>
      <c r="D1988" s="24" t="s">
        <v>746</v>
      </c>
      <c r="E1988" s="1" t="s">
        <v>35</v>
      </c>
      <c r="F1988" s="12" t="s">
        <v>755</v>
      </c>
      <c r="G1988" s="13">
        <v>44866</v>
      </c>
      <c r="H1988" s="11" t="s">
        <v>217</v>
      </c>
      <c r="I1988" s="11" t="s">
        <v>218</v>
      </c>
      <c r="J1988" s="11" t="s">
        <v>218</v>
      </c>
      <c r="K1988" s="11" t="s">
        <v>215</v>
      </c>
      <c r="L1988" s="11" t="s">
        <v>216</v>
      </c>
      <c r="M1988" s="11" t="s">
        <v>19</v>
      </c>
      <c r="N1988" s="11" t="s">
        <v>19</v>
      </c>
      <c r="O1988" s="11" t="s">
        <v>18</v>
      </c>
      <c r="P1988" s="11" t="s">
        <v>18</v>
      </c>
      <c r="Q1988" s="11" t="s">
        <v>18</v>
      </c>
      <c r="R1988" s="11" t="s">
        <v>45</v>
      </c>
      <c r="S1988" s="20">
        <v>20</v>
      </c>
      <c r="T1988" s="11" t="s">
        <v>34</v>
      </c>
      <c r="U1988" s="11" t="s">
        <v>22</v>
      </c>
      <c r="V1988" s="11" t="s">
        <v>22</v>
      </c>
      <c r="W1988" s="11" t="s">
        <v>23</v>
      </c>
      <c r="X1988" s="11" t="s">
        <v>24</v>
      </c>
      <c r="Y1988">
        <v>150</v>
      </c>
      <c r="Z1988" t="e">
        <f t="shared" ref="Z1988:Z2046" si="66">Z1987+1</f>
        <v>#REF!</v>
      </c>
    </row>
    <row r="1989" spans="1:26" x14ac:dyDescent="0.35">
      <c r="A1989" s="24" t="str">
        <f>+IF(B1989&lt;&gt;'Terminal Handling Charge'!$B$3,"",IF(COUNTIF(B:B,B1989)&gt;0,COUNTIF(B$3:B1989,B1989),""))</f>
        <v/>
      </c>
      <c r="B1989" s="24" t="str">
        <f t="shared" si="65"/>
        <v>Terminal Handling Charge - OriginMalawi</v>
      </c>
      <c r="C1989" s="24" t="s">
        <v>218</v>
      </c>
      <c r="D1989" s="24" t="s">
        <v>746</v>
      </c>
      <c r="E1989" s="1" t="s">
        <v>35</v>
      </c>
      <c r="F1989" s="12" t="s">
        <v>755</v>
      </c>
      <c r="G1989" s="13">
        <v>44866</v>
      </c>
      <c r="H1989" s="11" t="s">
        <v>217</v>
      </c>
      <c r="I1989" s="11" t="s">
        <v>218</v>
      </c>
      <c r="J1989" s="11" t="s">
        <v>218</v>
      </c>
      <c r="K1989" s="11" t="s">
        <v>215</v>
      </c>
      <c r="L1989" s="11" t="s">
        <v>216</v>
      </c>
      <c r="M1989" s="11" t="s">
        <v>19</v>
      </c>
      <c r="N1989" s="11" t="s">
        <v>19</v>
      </c>
      <c r="O1989" s="11" t="s">
        <v>18</v>
      </c>
      <c r="P1989" s="11" t="s">
        <v>18</v>
      </c>
      <c r="Q1989" s="11" t="s">
        <v>18</v>
      </c>
      <c r="R1989" s="11" t="s">
        <v>737</v>
      </c>
      <c r="S1989" s="20">
        <v>40</v>
      </c>
      <c r="T1989" s="11" t="s">
        <v>34</v>
      </c>
      <c r="U1989" s="11" t="s">
        <v>22</v>
      </c>
      <c r="V1989" s="11" t="s">
        <v>22</v>
      </c>
      <c r="W1989" s="11" t="s">
        <v>23</v>
      </c>
      <c r="X1989" s="11" t="s">
        <v>24</v>
      </c>
      <c r="Y1989">
        <v>240</v>
      </c>
      <c r="Z1989" t="e">
        <f t="shared" si="66"/>
        <v>#REF!</v>
      </c>
    </row>
    <row r="1990" spans="1:26" x14ac:dyDescent="0.35">
      <c r="A1990" s="24" t="str">
        <f>+IF(B1990&lt;&gt;'Terminal Handling Charge'!$B$3,"",IF(COUNTIF(B:B,B1990)&gt;0,COUNTIF(B$3:B1990,B1990),""))</f>
        <v/>
      </c>
      <c r="B1990" s="24" t="str">
        <f t="shared" si="65"/>
        <v>Terminal Handling Charge - OriginMalawi</v>
      </c>
      <c r="C1990" s="24" t="s">
        <v>218</v>
      </c>
      <c r="D1990" s="24" t="s">
        <v>746</v>
      </c>
      <c r="E1990" s="1" t="s">
        <v>35</v>
      </c>
      <c r="F1990" s="12" t="s">
        <v>755</v>
      </c>
      <c r="G1990" s="13">
        <v>44866</v>
      </c>
      <c r="H1990" s="11" t="s">
        <v>217</v>
      </c>
      <c r="I1990" s="11" t="s">
        <v>218</v>
      </c>
      <c r="J1990" s="11" t="s">
        <v>218</v>
      </c>
      <c r="K1990" s="11" t="s">
        <v>215</v>
      </c>
      <c r="L1990" s="11" t="s">
        <v>216</v>
      </c>
      <c r="M1990" s="11" t="s">
        <v>19</v>
      </c>
      <c r="N1990" s="11" t="s">
        <v>19</v>
      </c>
      <c r="O1990" s="11" t="s">
        <v>18</v>
      </c>
      <c r="P1990" s="11" t="s">
        <v>18</v>
      </c>
      <c r="Q1990" s="11" t="s">
        <v>18</v>
      </c>
      <c r="R1990" s="11" t="s">
        <v>65</v>
      </c>
      <c r="S1990" s="20">
        <v>45</v>
      </c>
      <c r="T1990" s="11" t="s">
        <v>34</v>
      </c>
      <c r="U1990" s="11" t="s">
        <v>22</v>
      </c>
      <c r="V1990" s="11" t="s">
        <v>22</v>
      </c>
      <c r="W1990" s="11" t="s">
        <v>23</v>
      </c>
      <c r="X1990" s="11" t="s">
        <v>24</v>
      </c>
      <c r="Y1990">
        <v>240</v>
      </c>
      <c r="Z1990" t="e">
        <f t="shared" si="66"/>
        <v>#REF!</v>
      </c>
    </row>
    <row r="1991" spans="1:26" x14ac:dyDescent="0.35">
      <c r="A1991" s="24" t="str">
        <f>+IF(B1991&lt;&gt;'Terminal Handling Charge'!$B$3,"",IF(COUNTIF(B:B,B1991)&gt;0,COUNTIF(B$3:B1991,B1991),""))</f>
        <v/>
      </c>
      <c r="B1991" s="24" t="str">
        <f t="shared" si="65"/>
        <v>Terminal Handling Charge - OriginMalawi</v>
      </c>
      <c r="C1991" s="24" t="s">
        <v>218</v>
      </c>
      <c r="D1991" s="24" t="s">
        <v>746</v>
      </c>
      <c r="E1991" s="1" t="s">
        <v>35</v>
      </c>
      <c r="F1991" s="12" t="s">
        <v>755</v>
      </c>
      <c r="G1991" s="13">
        <v>44866</v>
      </c>
      <c r="H1991" s="11" t="s">
        <v>217</v>
      </c>
      <c r="I1991" s="11" t="s">
        <v>218</v>
      </c>
      <c r="J1991" s="11" t="s">
        <v>218</v>
      </c>
      <c r="K1991" s="11" t="s">
        <v>215</v>
      </c>
      <c r="L1991" s="11" t="s">
        <v>216</v>
      </c>
      <c r="M1991" s="11" t="s">
        <v>19</v>
      </c>
      <c r="N1991" s="11" t="s">
        <v>19</v>
      </c>
      <c r="O1991" s="11" t="s">
        <v>18</v>
      </c>
      <c r="P1991" s="11" t="s">
        <v>18</v>
      </c>
      <c r="Q1991" s="11" t="s">
        <v>18</v>
      </c>
      <c r="R1991" s="11" t="s">
        <v>56</v>
      </c>
      <c r="S1991" s="20">
        <v>20</v>
      </c>
      <c r="T1991" s="11" t="s">
        <v>21</v>
      </c>
      <c r="U1991" s="11" t="s">
        <v>22</v>
      </c>
      <c r="V1991" s="11" t="s">
        <v>22</v>
      </c>
      <c r="W1991" s="11" t="s">
        <v>23</v>
      </c>
      <c r="X1991" s="11" t="s">
        <v>24</v>
      </c>
      <c r="Y1991">
        <v>150</v>
      </c>
      <c r="Z1991" t="e">
        <f t="shared" si="66"/>
        <v>#REF!</v>
      </c>
    </row>
    <row r="1992" spans="1:26" x14ac:dyDescent="0.35">
      <c r="A1992" s="24" t="str">
        <f>+IF(B1992&lt;&gt;'Terminal Handling Charge'!$B$3,"",IF(COUNTIF(B:B,B1992)&gt;0,COUNTIF(B$3:B1992,B1992),""))</f>
        <v/>
      </c>
      <c r="B1992" s="24" t="str">
        <f t="shared" si="65"/>
        <v>Terminal Handling Charge - OriginMalawi</v>
      </c>
      <c r="C1992" s="24" t="s">
        <v>218</v>
      </c>
      <c r="D1992" s="24" t="s">
        <v>746</v>
      </c>
      <c r="E1992" s="1" t="s">
        <v>35</v>
      </c>
      <c r="F1992" s="12" t="s">
        <v>755</v>
      </c>
      <c r="G1992" s="13">
        <v>44866</v>
      </c>
      <c r="H1992" s="11" t="s">
        <v>217</v>
      </c>
      <c r="I1992" s="11" t="s">
        <v>218</v>
      </c>
      <c r="J1992" s="11" t="s">
        <v>218</v>
      </c>
      <c r="K1992" s="11" t="s">
        <v>215</v>
      </c>
      <c r="L1992" s="11" t="s">
        <v>216</v>
      </c>
      <c r="M1992" s="11" t="s">
        <v>19</v>
      </c>
      <c r="N1992" s="11" t="s">
        <v>19</v>
      </c>
      <c r="O1992" s="11" t="s">
        <v>18</v>
      </c>
      <c r="P1992" s="11" t="s">
        <v>18</v>
      </c>
      <c r="Q1992" s="11" t="s">
        <v>18</v>
      </c>
      <c r="R1992" s="11" t="s">
        <v>40</v>
      </c>
      <c r="S1992" s="20">
        <v>20</v>
      </c>
      <c r="T1992" s="11" t="s">
        <v>21</v>
      </c>
      <c r="U1992" s="11" t="s">
        <v>22</v>
      </c>
      <c r="V1992" s="11" t="s">
        <v>22</v>
      </c>
      <c r="W1992" s="11" t="s">
        <v>23</v>
      </c>
      <c r="X1992" s="11" t="s">
        <v>24</v>
      </c>
      <c r="Y1992">
        <v>130</v>
      </c>
      <c r="Z1992" t="e">
        <f t="shared" si="66"/>
        <v>#REF!</v>
      </c>
    </row>
    <row r="1993" spans="1:26" x14ac:dyDescent="0.35">
      <c r="A1993" s="24" t="str">
        <f>+IF(B1993&lt;&gt;'Terminal Handling Charge'!$B$3,"",IF(COUNTIF(B:B,B1993)&gt;0,COUNTIF(B$3:B1993,B1993),""))</f>
        <v/>
      </c>
      <c r="B1993" s="24" t="str">
        <f t="shared" si="65"/>
        <v>Terminal Handling Charge - OriginMalawi</v>
      </c>
      <c r="C1993" s="24" t="s">
        <v>218</v>
      </c>
      <c r="D1993" s="24" t="s">
        <v>746</v>
      </c>
      <c r="E1993" s="1" t="s">
        <v>35</v>
      </c>
      <c r="F1993" s="12" t="s">
        <v>755</v>
      </c>
      <c r="G1993" s="13">
        <v>44866</v>
      </c>
      <c r="H1993" s="11" t="s">
        <v>217</v>
      </c>
      <c r="I1993" s="11" t="s">
        <v>218</v>
      </c>
      <c r="J1993" s="11" t="s">
        <v>218</v>
      </c>
      <c r="K1993" s="11" t="s">
        <v>215</v>
      </c>
      <c r="L1993" s="11" t="s">
        <v>216</v>
      </c>
      <c r="M1993" s="11" t="s">
        <v>19</v>
      </c>
      <c r="N1993" s="11" t="s">
        <v>19</v>
      </c>
      <c r="O1993" s="11" t="s">
        <v>18</v>
      </c>
      <c r="P1993" s="11" t="s">
        <v>18</v>
      </c>
      <c r="Q1993" s="11" t="s">
        <v>18</v>
      </c>
      <c r="R1993" s="11" t="s">
        <v>20</v>
      </c>
      <c r="S1993" s="20">
        <v>40</v>
      </c>
      <c r="T1993" s="11" t="s">
        <v>21</v>
      </c>
      <c r="U1993" s="11" t="s">
        <v>22</v>
      </c>
      <c r="V1993" s="11" t="s">
        <v>22</v>
      </c>
      <c r="W1993" s="11" t="s">
        <v>23</v>
      </c>
      <c r="X1993" s="11" t="s">
        <v>24</v>
      </c>
      <c r="Y1993">
        <v>210</v>
      </c>
      <c r="Z1993" t="e">
        <f t="shared" si="66"/>
        <v>#REF!</v>
      </c>
    </row>
    <row r="1994" spans="1:26" x14ac:dyDescent="0.35">
      <c r="A1994" s="24" t="str">
        <f>+IF(B1994&lt;&gt;'Terminal Handling Charge'!$B$3,"",IF(COUNTIF(B:B,B1994)&gt;0,COUNTIF(B$3:B1994,B1994),""))</f>
        <v/>
      </c>
      <c r="B1994" s="24" t="str">
        <f t="shared" si="65"/>
        <v>Terminal Handling Charge - OriginMalawi</v>
      </c>
      <c r="C1994" s="24" t="s">
        <v>218</v>
      </c>
      <c r="D1994" s="24" t="s">
        <v>746</v>
      </c>
      <c r="E1994" s="1" t="s">
        <v>35</v>
      </c>
      <c r="F1994" s="12" t="s">
        <v>755</v>
      </c>
      <c r="G1994" s="13">
        <v>44866</v>
      </c>
      <c r="H1994" s="11" t="s">
        <v>217</v>
      </c>
      <c r="I1994" s="11" t="s">
        <v>218</v>
      </c>
      <c r="J1994" s="11" t="s">
        <v>218</v>
      </c>
      <c r="K1994" s="11" t="s">
        <v>215</v>
      </c>
      <c r="L1994" s="11" t="s">
        <v>216</v>
      </c>
      <c r="M1994" s="11" t="s">
        <v>19</v>
      </c>
      <c r="N1994" s="11" t="s">
        <v>19</v>
      </c>
      <c r="O1994" s="11" t="s">
        <v>18</v>
      </c>
      <c r="P1994" s="11" t="s">
        <v>18</v>
      </c>
      <c r="Q1994" s="11" t="s">
        <v>18</v>
      </c>
      <c r="R1994" s="11" t="s">
        <v>65</v>
      </c>
      <c r="S1994" s="20">
        <v>45</v>
      </c>
      <c r="T1994" s="11" t="s">
        <v>21</v>
      </c>
      <c r="U1994" s="11" t="s">
        <v>22</v>
      </c>
      <c r="V1994" s="11" t="s">
        <v>22</v>
      </c>
      <c r="W1994" s="11" t="s">
        <v>23</v>
      </c>
      <c r="X1994" s="11" t="s">
        <v>24</v>
      </c>
      <c r="Y1994">
        <v>210</v>
      </c>
      <c r="Z1994" t="e">
        <f t="shared" si="66"/>
        <v>#REF!</v>
      </c>
    </row>
    <row r="1995" spans="1:26" x14ac:dyDescent="0.35">
      <c r="A1995" s="24" t="str">
        <f>+IF(B1995&lt;&gt;'Terminal Handling Charge'!$B$3,"",IF(COUNTIF(B:B,B1995)&gt;0,COUNTIF(B$3:B1995,B1995),""))</f>
        <v/>
      </c>
      <c r="B1995" s="24" t="str">
        <f t="shared" si="65"/>
        <v>Terminal Handling Charge - OriginMalawi</v>
      </c>
      <c r="C1995" s="24" t="s">
        <v>218</v>
      </c>
      <c r="D1995" s="24" t="s">
        <v>746</v>
      </c>
      <c r="E1995" s="1" t="s">
        <v>35</v>
      </c>
      <c r="F1995" s="12" t="s">
        <v>755</v>
      </c>
      <c r="G1995" s="13">
        <v>44866</v>
      </c>
      <c r="H1995" s="11" t="s">
        <v>217</v>
      </c>
      <c r="I1995" s="11" t="s">
        <v>218</v>
      </c>
      <c r="J1995" s="11" t="s">
        <v>218</v>
      </c>
      <c r="K1995" s="11" t="s">
        <v>215</v>
      </c>
      <c r="L1995" s="11" t="s">
        <v>216</v>
      </c>
      <c r="M1995" s="11" t="s">
        <v>19</v>
      </c>
      <c r="N1995" s="11" t="s">
        <v>19</v>
      </c>
      <c r="O1995" s="11" t="s">
        <v>18</v>
      </c>
      <c r="P1995" s="11" t="s">
        <v>18</v>
      </c>
      <c r="Q1995" s="11" t="s">
        <v>18</v>
      </c>
      <c r="R1995" s="11" t="s">
        <v>762</v>
      </c>
      <c r="S1995" s="20">
        <v>20</v>
      </c>
      <c r="T1995" s="11" t="s">
        <v>28</v>
      </c>
      <c r="U1995" s="11" t="s">
        <v>22</v>
      </c>
      <c r="V1995" s="11" t="s">
        <v>22</v>
      </c>
      <c r="W1995" s="11" t="s">
        <v>23</v>
      </c>
      <c r="X1995" s="11" t="s">
        <v>24</v>
      </c>
      <c r="Y1995">
        <v>150</v>
      </c>
      <c r="Z1995" t="e">
        <f t="shared" si="66"/>
        <v>#REF!</v>
      </c>
    </row>
    <row r="1996" spans="1:26" x14ac:dyDescent="0.35">
      <c r="A1996" s="24" t="str">
        <f>+IF(B1996&lt;&gt;'Terminal Handling Charge'!$B$3,"",IF(COUNTIF(B:B,B1996)&gt;0,COUNTIF(B$3:B1996,B1996),""))</f>
        <v/>
      </c>
      <c r="B1996" s="24" t="str">
        <f t="shared" si="65"/>
        <v>Terminal Handling Charge - OriginMalawi</v>
      </c>
      <c r="C1996" s="24" t="s">
        <v>218</v>
      </c>
      <c r="D1996" s="24" t="s">
        <v>746</v>
      </c>
      <c r="E1996" s="1" t="s">
        <v>35</v>
      </c>
      <c r="F1996" s="12" t="s">
        <v>755</v>
      </c>
      <c r="G1996" s="13">
        <v>44866</v>
      </c>
      <c r="H1996" s="11" t="s">
        <v>217</v>
      </c>
      <c r="I1996" s="11" t="s">
        <v>218</v>
      </c>
      <c r="J1996" s="11" t="s">
        <v>218</v>
      </c>
      <c r="K1996" s="11" t="s">
        <v>215</v>
      </c>
      <c r="L1996" s="11" t="s">
        <v>216</v>
      </c>
      <c r="M1996" s="11" t="s">
        <v>19</v>
      </c>
      <c r="N1996" s="11" t="s">
        <v>19</v>
      </c>
      <c r="O1996" s="11" t="s">
        <v>18</v>
      </c>
      <c r="P1996" s="11" t="s">
        <v>18</v>
      </c>
      <c r="Q1996" s="11" t="s">
        <v>18</v>
      </c>
      <c r="R1996" s="11" t="s">
        <v>38</v>
      </c>
      <c r="S1996" s="20">
        <v>40</v>
      </c>
      <c r="T1996" s="11" t="s">
        <v>28</v>
      </c>
      <c r="U1996" s="11" t="s">
        <v>22</v>
      </c>
      <c r="V1996" s="11" t="s">
        <v>22</v>
      </c>
      <c r="W1996" s="11" t="s">
        <v>23</v>
      </c>
      <c r="X1996" s="11" t="s">
        <v>24</v>
      </c>
      <c r="Y1996">
        <v>240</v>
      </c>
      <c r="Z1996" t="e">
        <f t="shared" si="66"/>
        <v>#REF!</v>
      </c>
    </row>
    <row r="1997" spans="1:26" x14ac:dyDescent="0.35">
      <c r="A1997" s="24" t="str">
        <f>+IF(B1997&lt;&gt;'Terminal Handling Charge'!$B$3,"",IF(COUNTIF(B:B,B1997)&gt;0,COUNTIF(B$3:B1997,B1997),""))</f>
        <v/>
      </c>
      <c r="B1997" s="24" t="str">
        <f t="shared" si="65"/>
        <v>Terminal Handling Charge - OriginMalawi</v>
      </c>
      <c r="C1997" s="24" t="s">
        <v>218</v>
      </c>
      <c r="D1997" s="24" t="s">
        <v>746</v>
      </c>
      <c r="E1997" s="1" t="s">
        <v>35</v>
      </c>
      <c r="F1997" s="12" t="s">
        <v>755</v>
      </c>
      <c r="G1997" s="13">
        <v>44866</v>
      </c>
      <c r="H1997" s="11" t="s">
        <v>217</v>
      </c>
      <c r="I1997" s="11" t="s">
        <v>218</v>
      </c>
      <c r="J1997" s="11" t="s">
        <v>218</v>
      </c>
      <c r="K1997" s="11" t="s">
        <v>215</v>
      </c>
      <c r="L1997" s="11" t="s">
        <v>216</v>
      </c>
      <c r="M1997" s="11" t="s">
        <v>19</v>
      </c>
      <c r="N1997" s="11" t="s">
        <v>19</v>
      </c>
      <c r="O1997" s="11" t="s">
        <v>18</v>
      </c>
      <c r="P1997" s="11" t="s">
        <v>18</v>
      </c>
      <c r="Q1997" s="11" t="s">
        <v>18</v>
      </c>
      <c r="R1997" s="11" t="s">
        <v>63</v>
      </c>
      <c r="S1997" s="20">
        <v>20</v>
      </c>
      <c r="T1997" s="11" t="s">
        <v>738</v>
      </c>
      <c r="U1997" s="11" t="s">
        <v>22</v>
      </c>
      <c r="V1997" s="11" t="s">
        <v>22</v>
      </c>
      <c r="W1997" s="11" t="s">
        <v>23</v>
      </c>
      <c r="X1997" s="11" t="s">
        <v>24</v>
      </c>
      <c r="Y1997">
        <v>150</v>
      </c>
      <c r="Z1997" t="e">
        <f t="shared" si="66"/>
        <v>#REF!</v>
      </c>
    </row>
    <row r="1998" spans="1:26" x14ac:dyDescent="0.35">
      <c r="A1998" s="24" t="str">
        <f>+IF(B1998&lt;&gt;'Terminal Handling Charge'!$B$3,"",IF(COUNTIF(B:B,B1998)&gt;0,COUNTIF(B$3:B1998,B1998),""))</f>
        <v/>
      </c>
      <c r="B1998" s="24" t="str">
        <f t="shared" si="65"/>
        <v>Terminal Handling Charge - OriginMalawi</v>
      </c>
      <c r="C1998" s="24" t="s">
        <v>218</v>
      </c>
      <c r="D1998" s="24" t="s">
        <v>746</v>
      </c>
      <c r="E1998" s="1" t="s">
        <v>35</v>
      </c>
      <c r="F1998" s="12" t="s">
        <v>755</v>
      </c>
      <c r="G1998" s="13">
        <v>44866</v>
      </c>
      <c r="H1998" s="11" t="s">
        <v>217</v>
      </c>
      <c r="I1998" s="11" t="s">
        <v>218</v>
      </c>
      <c r="J1998" s="11" t="s">
        <v>218</v>
      </c>
      <c r="K1998" s="11" t="s">
        <v>215</v>
      </c>
      <c r="L1998" s="11" t="s">
        <v>216</v>
      </c>
      <c r="M1998" s="11" t="s">
        <v>19</v>
      </c>
      <c r="N1998" s="11" t="s">
        <v>19</v>
      </c>
      <c r="O1998" s="11" t="s">
        <v>18</v>
      </c>
      <c r="P1998" s="11" t="s">
        <v>18</v>
      </c>
      <c r="Q1998" s="11" t="s">
        <v>18</v>
      </c>
      <c r="R1998" s="11" t="s">
        <v>59</v>
      </c>
      <c r="S1998" s="20">
        <v>20</v>
      </c>
      <c r="T1998" s="11" t="s">
        <v>738</v>
      </c>
      <c r="U1998" s="11" t="s">
        <v>22</v>
      </c>
      <c r="V1998" s="11" t="s">
        <v>22</v>
      </c>
      <c r="W1998" s="11" t="s">
        <v>23</v>
      </c>
      <c r="X1998" s="11" t="s">
        <v>24</v>
      </c>
      <c r="Y1998">
        <v>150</v>
      </c>
      <c r="Z1998" t="e">
        <f t="shared" si="66"/>
        <v>#REF!</v>
      </c>
    </row>
    <row r="1999" spans="1:26" x14ac:dyDescent="0.35">
      <c r="A1999" s="24" t="str">
        <f>+IF(B1999&lt;&gt;'Terminal Handling Charge'!$B$3,"",IF(COUNTIF(B:B,B1999)&gt;0,COUNTIF(B$3:B1999,B1999),""))</f>
        <v/>
      </c>
      <c r="B1999" s="24" t="str">
        <f t="shared" si="65"/>
        <v>Terminal Handling Charge - OriginMalawi</v>
      </c>
      <c r="C1999" s="24" t="s">
        <v>218</v>
      </c>
      <c r="D1999" s="24" t="s">
        <v>746</v>
      </c>
      <c r="E1999" s="1" t="s">
        <v>35</v>
      </c>
      <c r="F1999" s="12" t="s">
        <v>755</v>
      </c>
      <c r="G1999" s="13">
        <v>44866</v>
      </c>
      <c r="H1999" s="11" t="s">
        <v>217</v>
      </c>
      <c r="I1999" s="11" t="s">
        <v>218</v>
      </c>
      <c r="J1999" s="11" t="s">
        <v>218</v>
      </c>
      <c r="K1999" s="11" t="s">
        <v>215</v>
      </c>
      <c r="L1999" s="11" t="s">
        <v>216</v>
      </c>
      <c r="M1999" s="11" t="s">
        <v>19</v>
      </c>
      <c r="N1999" s="11" t="s">
        <v>19</v>
      </c>
      <c r="O1999" s="11" t="s">
        <v>18</v>
      </c>
      <c r="P1999" s="11" t="s">
        <v>18</v>
      </c>
      <c r="Q1999" s="11" t="s">
        <v>18</v>
      </c>
      <c r="R1999" s="11" t="s">
        <v>77</v>
      </c>
      <c r="S1999" s="20">
        <v>20</v>
      </c>
      <c r="T1999" s="11" t="s">
        <v>738</v>
      </c>
      <c r="U1999" s="11" t="s">
        <v>22</v>
      </c>
      <c r="V1999" s="11" t="s">
        <v>22</v>
      </c>
      <c r="W1999" s="11" t="s">
        <v>23</v>
      </c>
      <c r="X1999" s="11" t="s">
        <v>24</v>
      </c>
      <c r="Y1999">
        <v>150</v>
      </c>
      <c r="Z1999" t="e">
        <f t="shared" si="66"/>
        <v>#REF!</v>
      </c>
    </row>
    <row r="2000" spans="1:26" x14ac:dyDescent="0.35">
      <c r="A2000" s="24" t="str">
        <f>+IF(B2000&lt;&gt;'Terminal Handling Charge'!$B$3,"",IF(COUNTIF(B:B,B2000)&gt;0,COUNTIF(B$3:B2000,B2000),""))</f>
        <v/>
      </c>
      <c r="B2000" s="24" t="str">
        <f t="shared" si="65"/>
        <v>Terminal Handling Charge - OriginMalawi</v>
      </c>
      <c r="C2000" s="24" t="s">
        <v>218</v>
      </c>
      <c r="D2000" s="24" t="s">
        <v>746</v>
      </c>
      <c r="E2000" s="1" t="s">
        <v>35</v>
      </c>
      <c r="F2000" s="12" t="s">
        <v>755</v>
      </c>
      <c r="G2000" s="13">
        <v>44866</v>
      </c>
      <c r="H2000" s="11" t="s">
        <v>217</v>
      </c>
      <c r="I2000" s="11" t="s">
        <v>218</v>
      </c>
      <c r="J2000" s="11" t="s">
        <v>218</v>
      </c>
      <c r="K2000" s="11" t="s">
        <v>215</v>
      </c>
      <c r="L2000" s="11" t="s">
        <v>216</v>
      </c>
      <c r="M2000" s="11" t="s">
        <v>19</v>
      </c>
      <c r="N2000" s="11" t="s">
        <v>19</v>
      </c>
      <c r="O2000" s="11" t="s">
        <v>18</v>
      </c>
      <c r="P2000" s="11" t="s">
        <v>18</v>
      </c>
      <c r="Q2000" s="11" t="s">
        <v>18</v>
      </c>
      <c r="R2000" s="11" t="s">
        <v>61</v>
      </c>
      <c r="S2000" s="20">
        <v>20</v>
      </c>
      <c r="T2000" s="11" t="s">
        <v>738</v>
      </c>
      <c r="U2000" s="11" t="s">
        <v>22</v>
      </c>
      <c r="V2000" s="11" t="s">
        <v>22</v>
      </c>
      <c r="W2000" s="11" t="s">
        <v>23</v>
      </c>
      <c r="X2000" s="11" t="s">
        <v>24</v>
      </c>
      <c r="Y2000">
        <v>150</v>
      </c>
      <c r="Z2000" t="e">
        <f t="shared" si="66"/>
        <v>#REF!</v>
      </c>
    </row>
    <row r="2001" spans="1:26" x14ac:dyDescent="0.35">
      <c r="A2001" s="24" t="str">
        <f>+IF(B2001&lt;&gt;'Terminal Handling Charge'!$B$3,"",IF(COUNTIF(B:B,B2001)&gt;0,COUNTIF(B$3:B2001,B2001),""))</f>
        <v/>
      </c>
      <c r="B2001" s="24" t="str">
        <f t="shared" si="65"/>
        <v>Terminal Handling Charge - OriginMalawi</v>
      </c>
      <c r="C2001" s="24" t="s">
        <v>218</v>
      </c>
      <c r="D2001" s="24" t="s">
        <v>746</v>
      </c>
      <c r="E2001" s="1" t="s">
        <v>35</v>
      </c>
      <c r="F2001" s="12" t="s">
        <v>755</v>
      </c>
      <c r="G2001" s="13">
        <v>44866</v>
      </c>
      <c r="H2001" s="11" t="s">
        <v>217</v>
      </c>
      <c r="I2001" s="11" t="s">
        <v>218</v>
      </c>
      <c r="J2001" s="11" t="s">
        <v>218</v>
      </c>
      <c r="K2001" s="11" t="s">
        <v>215</v>
      </c>
      <c r="L2001" s="11" t="s">
        <v>216</v>
      </c>
      <c r="M2001" s="11" t="s">
        <v>19</v>
      </c>
      <c r="N2001" s="11" t="s">
        <v>19</v>
      </c>
      <c r="O2001" s="11" t="s">
        <v>18</v>
      </c>
      <c r="P2001" s="11" t="s">
        <v>18</v>
      </c>
      <c r="Q2001" s="11" t="s">
        <v>18</v>
      </c>
      <c r="R2001" s="11" t="s">
        <v>60</v>
      </c>
      <c r="S2001" s="20">
        <v>40</v>
      </c>
      <c r="T2001" s="11" t="s">
        <v>738</v>
      </c>
      <c r="U2001" s="11" t="s">
        <v>22</v>
      </c>
      <c r="V2001" s="11" t="s">
        <v>22</v>
      </c>
      <c r="W2001" s="11" t="s">
        <v>23</v>
      </c>
      <c r="X2001" s="11" t="s">
        <v>24</v>
      </c>
      <c r="Y2001">
        <v>240</v>
      </c>
      <c r="Z2001" t="e">
        <f t="shared" si="66"/>
        <v>#REF!</v>
      </c>
    </row>
    <row r="2002" spans="1:26" x14ac:dyDescent="0.35">
      <c r="A2002" s="24" t="str">
        <f>+IF(B2002&lt;&gt;'Terminal Handling Charge'!$B$3,"",IF(COUNTIF(B:B,B2002)&gt;0,COUNTIF(B$3:B2002,B2002),""))</f>
        <v/>
      </c>
      <c r="B2002" s="24" t="str">
        <f t="shared" si="65"/>
        <v>Terminal Handling Charge - OriginMalawi</v>
      </c>
      <c r="C2002" s="24" t="s">
        <v>218</v>
      </c>
      <c r="D2002" s="24" t="s">
        <v>746</v>
      </c>
      <c r="E2002" s="1" t="s">
        <v>35</v>
      </c>
      <c r="F2002" s="12" t="s">
        <v>755</v>
      </c>
      <c r="G2002" s="13">
        <v>44866</v>
      </c>
      <c r="H2002" s="11" t="s">
        <v>217</v>
      </c>
      <c r="I2002" s="11" t="s">
        <v>218</v>
      </c>
      <c r="J2002" s="11" t="s">
        <v>218</v>
      </c>
      <c r="K2002" s="11" t="s">
        <v>215</v>
      </c>
      <c r="L2002" s="11" t="s">
        <v>216</v>
      </c>
      <c r="M2002" s="11" t="s">
        <v>19</v>
      </c>
      <c r="N2002" s="11" t="s">
        <v>19</v>
      </c>
      <c r="O2002" s="11" t="s">
        <v>18</v>
      </c>
      <c r="P2002" s="11" t="s">
        <v>18</v>
      </c>
      <c r="Q2002" s="11" t="s">
        <v>18</v>
      </c>
      <c r="R2002" s="11" t="s">
        <v>64</v>
      </c>
      <c r="S2002" s="20">
        <v>40</v>
      </c>
      <c r="T2002" s="11" t="s">
        <v>738</v>
      </c>
      <c r="U2002" s="11" t="s">
        <v>22</v>
      </c>
      <c r="V2002" s="11" t="s">
        <v>22</v>
      </c>
      <c r="W2002" s="11" t="s">
        <v>23</v>
      </c>
      <c r="X2002" s="11" t="s">
        <v>24</v>
      </c>
      <c r="Y2002">
        <v>240</v>
      </c>
      <c r="Z2002" t="e">
        <f t="shared" si="66"/>
        <v>#REF!</v>
      </c>
    </row>
    <row r="2003" spans="1:26" x14ac:dyDescent="0.35">
      <c r="A2003" s="24" t="str">
        <f>+IF(B2003&lt;&gt;'Terminal Handling Charge'!$B$3,"",IF(COUNTIF(B:B,B2003)&gt;0,COUNTIF(B$3:B2003,B2003),""))</f>
        <v/>
      </c>
      <c r="B2003" s="24" t="str">
        <f t="shared" si="65"/>
        <v>Terminal Handling Charge - OriginMalawi</v>
      </c>
      <c r="C2003" s="24" t="s">
        <v>218</v>
      </c>
      <c r="D2003" s="24" t="s">
        <v>746</v>
      </c>
      <c r="E2003" s="1" t="s">
        <v>35</v>
      </c>
      <c r="F2003" s="12" t="s">
        <v>755</v>
      </c>
      <c r="G2003" s="13">
        <v>44866</v>
      </c>
      <c r="H2003" s="11" t="s">
        <v>217</v>
      </c>
      <c r="I2003" s="11" t="s">
        <v>218</v>
      </c>
      <c r="J2003" s="11" t="s">
        <v>218</v>
      </c>
      <c r="K2003" s="11" t="s">
        <v>215</v>
      </c>
      <c r="L2003" s="11" t="s">
        <v>216</v>
      </c>
      <c r="M2003" s="11" t="s">
        <v>19</v>
      </c>
      <c r="N2003" s="11" t="s">
        <v>19</v>
      </c>
      <c r="O2003" s="11" t="s">
        <v>18</v>
      </c>
      <c r="P2003" s="11" t="s">
        <v>18</v>
      </c>
      <c r="Q2003" s="11" t="s">
        <v>18</v>
      </c>
      <c r="R2003" s="11" t="s">
        <v>33</v>
      </c>
      <c r="S2003" s="20">
        <v>40</v>
      </c>
      <c r="T2003" s="11" t="s">
        <v>738</v>
      </c>
      <c r="U2003" s="11" t="s">
        <v>22</v>
      </c>
      <c r="V2003" s="11" t="s">
        <v>22</v>
      </c>
      <c r="W2003" s="11" t="s">
        <v>23</v>
      </c>
      <c r="X2003" s="11" t="s">
        <v>24</v>
      </c>
      <c r="Y2003">
        <v>240</v>
      </c>
      <c r="Z2003" t="e">
        <f t="shared" si="66"/>
        <v>#REF!</v>
      </c>
    </row>
    <row r="2004" spans="1:26" x14ac:dyDescent="0.35">
      <c r="A2004" s="24" t="str">
        <f>+IF(B2004&lt;&gt;'Terminal Handling Charge'!$B$3,"",IF(COUNTIF(B:B,B2004)&gt;0,COUNTIF(B$3:B2004,B2004),""))</f>
        <v/>
      </c>
      <c r="B2004" s="24" t="str">
        <f t="shared" si="65"/>
        <v>Terminal Handling Charge - OriginMalawi</v>
      </c>
      <c r="C2004" s="24" t="s">
        <v>218</v>
      </c>
      <c r="D2004" s="24" t="s">
        <v>746</v>
      </c>
      <c r="E2004" s="1" t="s">
        <v>35</v>
      </c>
      <c r="F2004" s="12" t="s">
        <v>755</v>
      </c>
      <c r="G2004" s="13">
        <v>44866</v>
      </c>
      <c r="H2004" s="11" t="s">
        <v>217</v>
      </c>
      <c r="I2004" s="11" t="s">
        <v>218</v>
      </c>
      <c r="J2004" s="11" t="s">
        <v>218</v>
      </c>
      <c r="K2004" s="11" t="s">
        <v>215</v>
      </c>
      <c r="L2004" s="11" t="s">
        <v>216</v>
      </c>
      <c r="M2004" s="11" t="s">
        <v>19</v>
      </c>
      <c r="N2004" s="11" t="s">
        <v>19</v>
      </c>
      <c r="O2004" s="11" t="s">
        <v>18</v>
      </c>
      <c r="P2004" s="11" t="s">
        <v>18</v>
      </c>
      <c r="Q2004" s="11" t="s">
        <v>18</v>
      </c>
      <c r="R2004" s="11" t="s">
        <v>58</v>
      </c>
      <c r="S2004" s="20">
        <v>40</v>
      </c>
      <c r="T2004" s="11" t="s">
        <v>738</v>
      </c>
      <c r="U2004" s="11" t="s">
        <v>22</v>
      </c>
      <c r="V2004" s="11" t="s">
        <v>22</v>
      </c>
      <c r="W2004" s="11" t="s">
        <v>23</v>
      </c>
      <c r="X2004" s="11" t="s">
        <v>24</v>
      </c>
      <c r="Y2004">
        <v>240</v>
      </c>
      <c r="Z2004" t="e">
        <f t="shared" si="66"/>
        <v>#REF!</v>
      </c>
    </row>
    <row r="2005" spans="1:26" x14ac:dyDescent="0.35">
      <c r="A2005" s="24" t="str">
        <f>+IF(B2005&lt;&gt;'Terminal Handling Charge'!$B$3,"",IF(COUNTIF(B:B,B2005)&gt;0,COUNTIF(B$3:B2005,B2005),""))</f>
        <v/>
      </c>
      <c r="B2005" s="24" t="str">
        <f t="shared" si="65"/>
        <v>Terminal Handling Charge - OriginPapua New Guinea</v>
      </c>
      <c r="C2005" s="24" t="s">
        <v>695</v>
      </c>
      <c r="D2005" s="24" t="s">
        <v>746</v>
      </c>
      <c r="E2005" s="1" t="s">
        <v>62</v>
      </c>
      <c r="F2005" s="12" t="s">
        <v>756</v>
      </c>
      <c r="G2005" s="13">
        <v>44927</v>
      </c>
      <c r="H2005" s="11" t="s">
        <v>85</v>
      </c>
      <c r="I2005" s="11" t="s">
        <v>86</v>
      </c>
      <c r="J2005" s="11" t="s">
        <v>695</v>
      </c>
      <c r="K2005" s="11" t="s">
        <v>19</v>
      </c>
      <c r="L2005" s="11" t="s">
        <v>19</v>
      </c>
      <c r="M2005" s="11" t="s">
        <v>19</v>
      </c>
      <c r="N2005" s="11" t="s">
        <v>19</v>
      </c>
      <c r="O2005" s="11" t="s">
        <v>18</v>
      </c>
      <c r="P2005" s="11" t="s">
        <v>18</v>
      </c>
      <c r="Q2005" s="11" t="s">
        <v>18</v>
      </c>
      <c r="R2005" s="11" t="s">
        <v>40</v>
      </c>
      <c r="S2005" s="20">
        <v>20</v>
      </c>
      <c r="T2005" s="11" t="s">
        <v>21</v>
      </c>
      <c r="U2005" s="11" t="s">
        <v>22</v>
      </c>
      <c r="V2005" s="11" t="s">
        <v>22</v>
      </c>
      <c r="W2005" s="11" t="s">
        <v>23</v>
      </c>
      <c r="X2005" s="11" t="s">
        <v>66</v>
      </c>
      <c r="Y2005">
        <v>1900</v>
      </c>
      <c r="Z2005" t="e">
        <f t="shared" si="66"/>
        <v>#REF!</v>
      </c>
    </row>
    <row r="2006" spans="1:26" x14ac:dyDescent="0.35">
      <c r="A2006" s="24" t="str">
        <f>+IF(B2006&lt;&gt;'Terminal Handling Charge'!$B$3,"",IF(COUNTIF(B:B,B2006)&gt;0,COUNTIF(B$3:B2006,B2006),""))</f>
        <v/>
      </c>
      <c r="B2006" s="24" t="str">
        <f t="shared" si="65"/>
        <v>Terminal Handling Charge - OriginPapua New Guinea</v>
      </c>
      <c r="C2006" s="24" t="s">
        <v>695</v>
      </c>
      <c r="D2006" s="24" t="s">
        <v>746</v>
      </c>
      <c r="E2006" s="1" t="s">
        <v>62</v>
      </c>
      <c r="F2006" s="12" t="s">
        <v>756</v>
      </c>
      <c r="G2006" s="13">
        <v>44927</v>
      </c>
      <c r="H2006" s="11" t="s">
        <v>85</v>
      </c>
      <c r="I2006" s="11" t="s">
        <v>86</v>
      </c>
      <c r="J2006" s="11" t="s">
        <v>695</v>
      </c>
      <c r="K2006" s="11" t="s">
        <v>19</v>
      </c>
      <c r="L2006" s="11" t="s">
        <v>19</v>
      </c>
      <c r="M2006" s="11" t="s">
        <v>19</v>
      </c>
      <c r="N2006" s="11" t="s">
        <v>19</v>
      </c>
      <c r="O2006" s="11" t="s">
        <v>18</v>
      </c>
      <c r="P2006" s="11" t="s">
        <v>18</v>
      </c>
      <c r="Q2006" s="11" t="s">
        <v>18</v>
      </c>
      <c r="R2006" s="11" t="s">
        <v>20</v>
      </c>
      <c r="S2006" s="20">
        <v>40</v>
      </c>
      <c r="T2006" s="11" t="s">
        <v>21</v>
      </c>
      <c r="U2006" s="11" t="s">
        <v>22</v>
      </c>
      <c r="V2006" s="11" t="s">
        <v>22</v>
      </c>
      <c r="W2006" s="11" t="s">
        <v>23</v>
      </c>
      <c r="X2006" s="11" t="s">
        <v>66</v>
      </c>
      <c r="Y2006">
        <v>3555</v>
      </c>
      <c r="Z2006" t="e">
        <f t="shared" si="66"/>
        <v>#REF!</v>
      </c>
    </row>
    <row r="2007" spans="1:26" x14ac:dyDescent="0.35">
      <c r="A2007" s="24" t="str">
        <f>+IF(B2007&lt;&gt;'Terminal Handling Charge'!$B$3,"",IF(COUNTIF(B:B,B2007)&gt;0,COUNTIF(B$3:B2007,B2007),""))</f>
        <v/>
      </c>
      <c r="B2007" s="24" t="str">
        <f t="shared" si="65"/>
        <v>Terminal Handling Charge - OriginPapua New Guinea</v>
      </c>
      <c r="C2007" s="24" t="s">
        <v>695</v>
      </c>
      <c r="D2007" s="24" t="s">
        <v>746</v>
      </c>
      <c r="E2007" s="1" t="s">
        <v>62</v>
      </c>
      <c r="F2007" s="12" t="s">
        <v>756</v>
      </c>
      <c r="G2007" s="13">
        <v>44927</v>
      </c>
      <c r="H2007" s="11" t="s">
        <v>85</v>
      </c>
      <c r="I2007" s="11" t="s">
        <v>86</v>
      </c>
      <c r="J2007" s="11" t="s">
        <v>695</v>
      </c>
      <c r="K2007" s="11" t="s">
        <v>19</v>
      </c>
      <c r="L2007" s="11" t="s">
        <v>19</v>
      </c>
      <c r="M2007" s="11" t="s">
        <v>19</v>
      </c>
      <c r="N2007" s="11" t="s">
        <v>19</v>
      </c>
      <c r="O2007" s="11" t="s">
        <v>18</v>
      </c>
      <c r="P2007" s="11" t="s">
        <v>18</v>
      </c>
      <c r="Q2007" s="11" t="s">
        <v>18</v>
      </c>
      <c r="R2007" s="11" t="s">
        <v>65</v>
      </c>
      <c r="S2007" s="20">
        <v>45</v>
      </c>
      <c r="T2007" s="11" t="s">
        <v>21</v>
      </c>
      <c r="U2007" s="11" t="s">
        <v>22</v>
      </c>
      <c r="V2007" s="11" t="s">
        <v>22</v>
      </c>
      <c r="W2007" s="11" t="s">
        <v>23</v>
      </c>
      <c r="X2007" s="11" t="s">
        <v>66</v>
      </c>
      <c r="Y2007">
        <v>3555</v>
      </c>
      <c r="Z2007" t="e">
        <f t="shared" si="66"/>
        <v>#REF!</v>
      </c>
    </row>
    <row r="2008" spans="1:26" x14ac:dyDescent="0.35">
      <c r="A2008" s="24" t="str">
        <f>+IF(B2008&lt;&gt;'Terminal Handling Charge'!$B$3,"",IF(COUNTIF(B:B,B2008)&gt;0,COUNTIF(B$3:B2008,B2008),""))</f>
        <v/>
      </c>
      <c r="B2008" s="24" t="str">
        <f t="shared" si="65"/>
        <v>Terminal Handling Charge - OriginPapua New Guinea</v>
      </c>
      <c r="C2008" s="24" t="s">
        <v>695</v>
      </c>
      <c r="D2008" s="24" t="s">
        <v>746</v>
      </c>
      <c r="E2008" s="1" t="s">
        <v>62</v>
      </c>
      <c r="F2008" s="12" t="s">
        <v>756</v>
      </c>
      <c r="G2008" s="13">
        <v>44927</v>
      </c>
      <c r="H2008" s="11" t="s">
        <v>85</v>
      </c>
      <c r="I2008" s="11" t="s">
        <v>86</v>
      </c>
      <c r="J2008" s="11" t="s">
        <v>695</v>
      </c>
      <c r="K2008" s="11" t="s">
        <v>19</v>
      </c>
      <c r="L2008" s="11" t="s">
        <v>19</v>
      </c>
      <c r="M2008" s="11" t="s">
        <v>19</v>
      </c>
      <c r="N2008" s="11" t="s">
        <v>19</v>
      </c>
      <c r="O2008" s="11" t="s">
        <v>18</v>
      </c>
      <c r="P2008" s="11" t="s">
        <v>18</v>
      </c>
      <c r="Q2008" s="11" t="s">
        <v>18</v>
      </c>
      <c r="R2008" s="11" t="s">
        <v>762</v>
      </c>
      <c r="S2008" s="20">
        <v>20</v>
      </c>
      <c r="T2008" s="11" t="s">
        <v>28</v>
      </c>
      <c r="U2008" s="11" t="s">
        <v>22</v>
      </c>
      <c r="V2008" s="11" t="s">
        <v>22</v>
      </c>
      <c r="W2008" s="11" t="s">
        <v>23</v>
      </c>
      <c r="X2008" s="11" t="s">
        <v>66</v>
      </c>
      <c r="Y2008">
        <v>2000</v>
      </c>
      <c r="Z2008" t="e">
        <f t="shared" si="66"/>
        <v>#REF!</v>
      </c>
    </row>
    <row r="2009" spans="1:26" x14ac:dyDescent="0.35">
      <c r="A2009" s="24" t="str">
        <f>+IF(B2009&lt;&gt;'Terminal Handling Charge'!$B$3,"",IF(COUNTIF(B:B,B2009)&gt;0,COUNTIF(B$3:B2009,B2009),""))</f>
        <v/>
      </c>
      <c r="B2009" s="24" t="str">
        <f t="shared" si="65"/>
        <v>Terminal Handling Charge - OriginPapua New Guinea</v>
      </c>
      <c r="C2009" s="24" t="s">
        <v>695</v>
      </c>
      <c r="D2009" s="24" t="s">
        <v>746</v>
      </c>
      <c r="E2009" s="1" t="s">
        <v>62</v>
      </c>
      <c r="F2009" s="12" t="s">
        <v>756</v>
      </c>
      <c r="G2009" s="13">
        <v>44927</v>
      </c>
      <c r="H2009" s="11" t="s">
        <v>85</v>
      </c>
      <c r="I2009" s="11" t="s">
        <v>86</v>
      </c>
      <c r="J2009" s="11" t="s">
        <v>695</v>
      </c>
      <c r="K2009" s="11" t="s">
        <v>19</v>
      </c>
      <c r="L2009" s="11" t="s">
        <v>19</v>
      </c>
      <c r="M2009" s="11" t="s">
        <v>19</v>
      </c>
      <c r="N2009" s="11" t="s">
        <v>19</v>
      </c>
      <c r="O2009" s="11" t="s">
        <v>18</v>
      </c>
      <c r="P2009" s="11" t="s">
        <v>18</v>
      </c>
      <c r="Q2009" s="11" t="s">
        <v>18</v>
      </c>
      <c r="R2009" s="11" t="s">
        <v>38</v>
      </c>
      <c r="S2009" s="20">
        <v>40</v>
      </c>
      <c r="T2009" s="11" t="s">
        <v>28</v>
      </c>
      <c r="U2009" s="11" t="s">
        <v>22</v>
      </c>
      <c r="V2009" s="11" t="s">
        <v>22</v>
      </c>
      <c r="W2009" s="11" t="s">
        <v>23</v>
      </c>
      <c r="X2009" s="11" t="s">
        <v>66</v>
      </c>
      <c r="Y2009">
        <v>3880</v>
      </c>
      <c r="Z2009" t="e">
        <f t="shared" si="66"/>
        <v>#REF!</v>
      </c>
    </row>
    <row r="2010" spans="1:26" x14ac:dyDescent="0.35">
      <c r="A2010" s="24" t="str">
        <f>+IF(B2010&lt;&gt;'Terminal Handling Charge'!$B$3,"",IF(COUNTIF(B:B,B2010)&gt;0,COUNTIF(B$3:B2010,B2010),""))</f>
        <v/>
      </c>
      <c r="B2010" s="24" t="str">
        <f t="shared" si="65"/>
        <v>Terminal Handling Charge - OriginMacedonia</v>
      </c>
      <c r="C2010" s="24" t="s">
        <v>95</v>
      </c>
      <c r="D2010" s="24" t="s">
        <v>746</v>
      </c>
      <c r="E2010" s="1" t="s">
        <v>750</v>
      </c>
      <c r="F2010" s="12" t="s">
        <v>31</v>
      </c>
      <c r="G2010" s="13">
        <v>44866</v>
      </c>
      <c r="H2010" s="11" t="s">
        <v>94</v>
      </c>
      <c r="I2010" s="11" t="s">
        <v>95</v>
      </c>
      <c r="J2010" s="11" t="s">
        <v>95</v>
      </c>
      <c r="K2010" s="11" t="s">
        <v>81</v>
      </c>
      <c r="L2010" s="11" t="s">
        <v>82</v>
      </c>
      <c r="M2010" s="11" t="s">
        <v>19</v>
      </c>
      <c r="N2010" s="11" t="s">
        <v>19</v>
      </c>
      <c r="O2010" s="11" t="s">
        <v>18</v>
      </c>
      <c r="P2010" s="11" t="s">
        <v>18</v>
      </c>
      <c r="Q2010" s="11" t="s">
        <v>18</v>
      </c>
      <c r="R2010" s="11" t="s">
        <v>45</v>
      </c>
      <c r="S2010" s="20">
        <v>20</v>
      </c>
      <c r="T2010" s="11" t="s">
        <v>761</v>
      </c>
      <c r="U2010" s="11" t="s">
        <v>22</v>
      </c>
      <c r="V2010" s="11" t="s">
        <v>22</v>
      </c>
      <c r="W2010" s="11" t="s">
        <v>23</v>
      </c>
      <c r="X2010" s="11" t="s">
        <v>31</v>
      </c>
      <c r="Y2010">
        <v>160</v>
      </c>
      <c r="Z2010" t="e">
        <f t="shared" si="66"/>
        <v>#REF!</v>
      </c>
    </row>
    <row r="2011" spans="1:26" x14ac:dyDescent="0.35">
      <c r="A2011" s="24" t="str">
        <f>+IF(B2011&lt;&gt;'Terminal Handling Charge'!$B$3,"",IF(COUNTIF(B:B,B2011)&gt;0,COUNTIF(B$3:B2011,B2011),""))</f>
        <v/>
      </c>
      <c r="B2011" s="24" t="str">
        <f t="shared" si="65"/>
        <v>Terminal Handling Charge - OriginMacedonia</v>
      </c>
      <c r="C2011" s="24" t="s">
        <v>95</v>
      </c>
      <c r="D2011" s="24" t="s">
        <v>746</v>
      </c>
      <c r="E2011" s="1" t="s">
        <v>750</v>
      </c>
      <c r="F2011" s="12" t="s">
        <v>31</v>
      </c>
      <c r="G2011" s="13">
        <v>44866</v>
      </c>
      <c r="H2011" s="11" t="s">
        <v>94</v>
      </c>
      <c r="I2011" s="11" t="s">
        <v>95</v>
      </c>
      <c r="J2011" s="11" t="s">
        <v>95</v>
      </c>
      <c r="K2011" s="11" t="s">
        <v>81</v>
      </c>
      <c r="L2011" s="11" t="s">
        <v>82</v>
      </c>
      <c r="M2011" s="11" t="s">
        <v>19</v>
      </c>
      <c r="N2011" s="11" t="s">
        <v>19</v>
      </c>
      <c r="O2011" s="11" t="s">
        <v>18</v>
      </c>
      <c r="P2011" s="11" t="s">
        <v>18</v>
      </c>
      <c r="Q2011" s="11" t="s">
        <v>18</v>
      </c>
      <c r="R2011" s="11" t="s">
        <v>737</v>
      </c>
      <c r="S2011" s="20">
        <v>40</v>
      </c>
      <c r="T2011" s="11" t="s">
        <v>761</v>
      </c>
      <c r="U2011" s="11" t="s">
        <v>22</v>
      </c>
      <c r="V2011" s="11" t="s">
        <v>22</v>
      </c>
      <c r="W2011" s="11" t="s">
        <v>23</v>
      </c>
      <c r="X2011" s="11" t="s">
        <v>31</v>
      </c>
      <c r="Y2011">
        <v>165</v>
      </c>
      <c r="Z2011" t="e">
        <f t="shared" si="66"/>
        <v>#REF!</v>
      </c>
    </row>
    <row r="2012" spans="1:26" x14ac:dyDescent="0.35">
      <c r="A2012" s="24" t="str">
        <f>+IF(B2012&lt;&gt;'Terminal Handling Charge'!$B$3,"",IF(COUNTIF(B:B,B2012)&gt;0,COUNTIF(B$3:B2012,B2012),""))</f>
        <v/>
      </c>
      <c r="B2012" s="24" t="str">
        <f t="shared" si="65"/>
        <v>Terminal Handling Charge - OriginMacedonia</v>
      </c>
      <c r="C2012" s="24" t="s">
        <v>95</v>
      </c>
      <c r="D2012" s="24" t="s">
        <v>746</v>
      </c>
      <c r="E2012" s="1" t="s">
        <v>750</v>
      </c>
      <c r="F2012" s="12" t="s">
        <v>31</v>
      </c>
      <c r="G2012" s="13">
        <v>44866</v>
      </c>
      <c r="H2012" s="11" t="s">
        <v>94</v>
      </c>
      <c r="I2012" s="11" t="s">
        <v>95</v>
      </c>
      <c r="J2012" s="11" t="s">
        <v>95</v>
      </c>
      <c r="K2012" s="11" t="s">
        <v>81</v>
      </c>
      <c r="L2012" s="11" t="s">
        <v>82</v>
      </c>
      <c r="M2012" s="11" t="s">
        <v>19</v>
      </c>
      <c r="N2012" s="11" t="s">
        <v>19</v>
      </c>
      <c r="O2012" s="11" t="s">
        <v>18</v>
      </c>
      <c r="P2012" s="11" t="s">
        <v>18</v>
      </c>
      <c r="Q2012" s="11" t="s">
        <v>18</v>
      </c>
      <c r="R2012" s="11" t="s">
        <v>45</v>
      </c>
      <c r="S2012" s="20">
        <v>20</v>
      </c>
      <c r="T2012" s="11" t="s">
        <v>34</v>
      </c>
      <c r="U2012" s="11" t="s">
        <v>22</v>
      </c>
      <c r="V2012" s="11" t="s">
        <v>22</v>
      </c>
      <c r="W2012" s="11" t="s">
        <v>23</v>
      </c>
      <c r="X2012" s="11" t="s">
        <v>31</v>
      </c>
      <c r="Y2012">
        <v>230</v>
      </c>
      <c r="Z2012" t="e">
        <f t="shared" si="66"/>
        <v>#REF!</v>
      </c>
    </row>
    <row r="2013" spans="1:26" x14ac:dyDescent="0.35">
      <c r="A2013" s="24" t="str">
        <f>+IF(B2013&lt;&gt;'Terminal Handling Charge'!$B$3,"",IF(COUNTIF(B:B,B2013)&gt;0,COUNTIF(B$3:B2013,B2013),""))</f>
        <v/>
      </c>
      <c r="B2013" s="24" t="str">
        <f t="shared" si="65"/>
        <v>Terminal Handling Charge - OriginMacedonia</v>
      </c>
      <c r="C2013" s="24" t="s">
        <v>95</v>
      </c>
      <c r="D2013" s="24" t="s">
        <v>746</v>
      </c>
      <c r="E2013" s="1" t="s">
        <v>750</v>
      </c>
      <c r="F2013" s="12" t="s">
        <v>31</v>
      </c>
      <c r="G2013" s="13">
        <v>44866</v>
      </c>
      <c r="H2013" s="11" t="s">
        <v>94</v>
      </c>
      <c r="I2013" s="11" t="s">
        <v>95</v>
      </c>
      <c r="J2013" s="11" t="s">
        <v>95</v>
      </c>
      <c r="K2013" s="11" t="s">
        <v>81</v>
      </c>
      <c r="L2013" s="11" t="s">
        <v>82</v>
      </c>
      <c r="M2013" s="11" t="s">
        <v>19</v>
      </c>
      <c r="N2013" s="11" t="s">
        <v>19</v>
      </c>
      <c r="O2013" s="11" t="s">
        <v>18</v>
      </c>
      <c r="P2013" s="11" t="s">
        <v>18</v>
      </c>
      <c r="Q2013" s="11" t="s">
        <v>18</v>
      </c>
      <c r="R2013" s="11" t="s">
        <v>737</v>
      </c>
      <c r="S2013" s="20">
        <v>40</v>
      </c>
      <c r="T2013" s="11" t="s">
        <v>34</v>
      </c>
      <c r="U2013" s="11" t="s">
        <v>22</v>
      </c>
      <c r="V2013" s="11" t="s">
        <v>22</v>
      </c>
      <c r="W2013" s="11" t="s">
        <v>23</v>
      </c>
      <c r="X2013" s="11" t="s">
        <v>31</v>
      </c>
      <c r="Y2013">
        <v>235</v>
      </c>
      <c r="Z2013" t="e">
        <f t="shared" si="66"/>
        <v>#REF!</v>
      </c>
    </row>
    <row r="2014" spans="1:26" x14ac:dyDescent="0.35">
      <c r="A2014" s="24" t="str">
        <f>+IF(B2014&lt;&gt;'Terminal Handling Charge'!$B$3,"",IF(COUNTIF(B:B,B2014)&gt;0,COUNTIF(B$3:B2014,B2014),""))</f>
        <v/>
      </c>
      <c r="B2014" s="24" t="str">
        <f t="shared" si="65"/>
        <v>Terminal Handling Charge - OriginMacedonia</v>
      </c>
      <c r="C2014" s="24" t="s">
        <v>95</v>
      </c>
      <c r="D2014" s="24" t="s">
        <v>746</v>
      </c>
      <c r="E2014" s="1" t="s">
        <v>750</v>
      </c>
      <c r="F2014" s="12" t="s">
        <v>31</v>
      </c>
      <c r="G2014" s="13">
        <v>44866</v>
      </c>
      <c r="H2014" s="11" t="s">
        <v>94</v>
      </c>
      <c r="I2014" s="11" t="s">
        <v>95</v>
      </c>
      <c r="J2014" s="11" t="s">
        <v>95</v>
      </c>
      <c r="K2014" s="11" t="s">
        <v>81</v>
      </c>
      <c r="L2014" s="11" t="s">
        <v>82</v>
      </c>
      <c r="M2014" s="11" t="s">
        <v>19</v>
      </c>
      <c r="N2014" s="11" t="s">
        <v>19</v>
      </c>
      <c r="O2014" s="11" t="s">
        <v>18</v>
      </c>
      <c r="P2014" s="11" t="s">
        <v>18</v>
      </c>
      <c r="Q2014" s="11" t="s">
        <v>18</v>
      </c>
      <c r="R2014" s="11" t="s">
        <v>65</v>
      </c>
      <c r="S2014" s="20">
        <v>45</v>
      </c>
      <c r="T2014" s="11" t="s">
        <v>34</v>
      </c>
      <c r="U2014" s="11" t="s">
        <v>22</v>
      </c>
      <c r="V2014" s="11" t="s">
        <v>22</v>
      </c>
      <c r="W2014" s="11" t="s">
        <v>23</v>
      </c>
      <c r="X2014" s="11" t="s">
        <v>31</v>
      </c>
      <c r="Y2014">
        <v>235</v>
      </c>
      <c r="Z2014" t="e">
        <f t="shared" si="66"/>
        <v>#REF!</v>
      </c>
    </row>
    <row r="2015" spans="1:26" x14ac:dyDescent="0.35">
      <c r="A2015" s="24" t="str">
        <f>+IF(B2015&lt;&gt;'Terminal Handling Charge'!$B$3,"",IF(COUNTIF(B:B,B2015)&gt;0,COUNTIF(B$3:B2015,B2015),""))</f>
        <v/>
      </c>
      <c r="B2015" s="24" t="str">
        <f t="shared" si="65"/>
        <v>Terminal Handling Charge - OriginMacedonia</v>
      </c>
      <c r="C2015" s="24" t="s">
        <v>95</v>
      </c>
      <c r="D2015" s="24" t="s">
        <v>746</v>
      </c>
      <c r="E2015" s="1" t="s">
        <v>750</v>
      </c>
      <c r="F2015" s="12" t="s">
        <v>31</v>
      </c>
      <c r="G2015" s="13">
        <v>44866</v>
      </c>
      <c r="H2015" s="11" t="s">
        <v>94</v>
      </c>
      <c r="I2015" s="11" t="s">
        <v>95</v>
      </c>
      <c r="J2015" s="11" t="s">
        <v>95</v>
      </c>
      <c r="K2015" s="11" t="s">
        <v>81</v>
      </c>
      <c r="L2015" s="11" t="s">
        <v>82</v>
      </c>
      <c r="M2015" s="11" t="s">
        <v>19</v>
      </c>
      <c r="N2015" s="11" t="s">
        <v>19</v>
      </c>
      <c r="O2015" s="11" t="s">
        <v>18</v>
      </c>
      <c r="P2015" s="11" t="s">
        <v>18</v>
      </c>
      <c r="Q2015" s="11" t="s">
        <v>18</v>
      </c>
      <c r="R2015" s="11" t="s">
        <v>65</v>
      </c>
      <c r="S2015" s="20">
        <v>45</v>
      </c>
      <c r="T2015" s="11" t="s">
        <v>21</v>
      </c>
      <c r="U2015" s="11" t="s">
        <v>22</v>
      </c>
      <c r="V2015" s="11" t="s">
        <v>22</v>
      </c>
      <c r="W2015" s="11" t="s">
        <v>23</v>
      </c>
      <c r="X2015" s="11" t="s">
        <v>31</v>
      </c>
      <c r="Y2015">
        <v>165</v>
      </c>
      <c r="Z2015" t="e">
        <f t="shared" si="66"/>
        <v>#REF!</v>
      </c>
    </row>
    <row r="2016" spans="1:26" x14ac:dyDescent="0.35">
      <c r="A2016" s="24" t="str">
        <f>+IF(B2016&lt;&gt;'Terminal Handling Charge'!$B$3,"",IF(COUNTIF(B:B,B2016)&gt;0,COUNTIF(B$3:B2016,B2016),""))</f>
        <v/>
      </c>
      <c r="B2016" s="24" t="str">
        <f t="shared" si="65"/>
        <v>Terminal Handling Charge - DestinationCanada</v>
      </c>
      <c r="C2016" s="24" t="s">
        <v>48</v>
      </c>
      <c r="D2016" s="24" t="s">
        <v>747</v>
      </c>
      <c r="E2016" s="1" t="s">
        <v>105</v>
      </c>
      <c r="F2016" s="12" t="s">
        <v>758</v>
      </c>
      <c r="G2016" s="13">
        <v>44866</v>
      </c>
      <c r="H2016" s="11" t="s">
        <v>94</v>
      </c>
      <c r="I2016" s="11" t="s">
        <v>95</v>
      </c>
      <c r="J2016" s="11" t="s">
        <v>95</v>
      </c>
      <c r="K2016" s="11" t="s">
        <v>19</v>
      </c>
      <c r="L2016" s="11" t="s">
        <v>19</v>
      </c>
      <c r="M2016" s="11" t="s">
        <v>19</v>
      </c>
      <c r="N2016" s="11" t="s">
        <v>19</v>
      </c>
      <c r="O2016" s="11" t="s">
        <v>47</v>
      </c>
      <c r="P2016" s="11" t="s">
        <v>48</v>
      </c>
      <c r="Q2016" s="11" t="s">
        <v>48</v>
      </c>
      <c r="R2016" s="11" t="s">
        <v>45</v>
      </c>
      <c r="S2016" s="20">
        <v>20</v>
      </c>
      <c r="T2016" s="11" t="s">
        <v>32</v>
      </c>
      <c r="U2016" s="11" t="s">
        <v>22</v>
      </c>
      <c r="V2016" s="11" t="s">
        <v>22</v>
      </c>
      <c r="W2016" s="11" t="s">
        <v>23</v>
      </c>
      <c r="X2016" s="11" t="s">
        <v>24</v>
      </c>
      <c r="Y2016">
        <v>445</v>
      </c>
      <c r="Z2016" t="e">
        <f t="shared" si="66"/>
        <v>#REF!</v>
      </c>
    </row>
    <row r="2017" spans="1:26" x14ac:dyDescent="0.35">
      <c r="A2017" s="24" t="str">
        <f>+IF(B2017&lt;&gt;'Terminal Handling Charge'!$B$3,"",IF(COUNTIF(B:B,B2017)&gt;0,COUNTIF(B$3:B2017,B2017),""))</f>
        <v/>
      </c>
      <c r="B2017" s="24" t="str">
        <f t="shared" si="65"/>
        <v>Terminal Handling Charge - DestinationCanada</v>
      </c>
      <c r="C2017" s="24" t="s">
        <v>48</v>
      </c>
      <c r="D2017" s="24" t="s">
        <v>747</v>
      </c>
      <c r="E2017" s="1" t="s">
        <v>105</v>
      </c>
      <c r="F2017" s="12" t="s">
        <v>758</v>
      </c>
      <c r="G2017" s="13">
        <v>44866</v>
      </c>
      <c r="H2017" s="11" t="s">
        <v>561</v>
      </c>
      <c r="I2017" s="11" t="s">
        <v>562</v>
      </c>
      <c r="J2017" s="11" t="s">
        <v>562</v>
      </c>
      <c r="K2017" s="11" t="s">
        <v>19</v>
      </c>
      <c r="L2017" s="11" t="s">
        <v>19</v>
      </c>
      <c r="M2017" s="11" t="s">
        <v>19</v>
      </c>
      <c r="N2017" s="11" t="s">
        <v>19</v>
      </c>
      <c r="O2017" s="11" t="s">
        <v>47</v>
      </c>
      <c r="P2017" s="11" t="s">
        <v>48</v>
      </c>
      <c r="Q2017" s="11" t="s">
        <v>48</v>
      </c>
      <c r="R2017" s="11" t="s">
        <v>45</v>
      </c>
      <c r="S2017" s="20">
        <v>20</v>
      </c>
      <c r="T2017" s="11" t="s">
        <v>32</v>
      </c>
      <c r="U2017" s="11" t="s">
        <v>22</v>
      </c>
      <c r="V2017" s="11" t="s">
        <v>22</v>
      </c>
      <c r="W2017" s="11" t="s">
        <v>23</v>
      </c>
      <c r="X2017" s="11" t="s">
        <v>24</v>
      </c>
      <c r="Y2017">
        <v>445</v>
      </c>
      <c r="Z2017" t="e">
        <f t="shared" si="66"/>
        <v>#REF!</v>
      </c>
    </row>
    <row r="2018" spans="1:26" x14ac:dyDescent="0.35">
      <c r="A2018" s="24" t="str">
        <f>+IF(B2018&lt;&gt;'Terminal Handling Charge'!$B$3,"",IF(COUNTIF(B:B,B2018)&gt;0,COUNTIF(B$3:B2018,B2018),""))</f>
        <v/>
      </c>
      <c r="B2018" s="24" t="str">
        <f t="shared" si="65"/>
        <v>Terminal Handling Charge - DestinationCanada</v>
      </c>
      <c r="C2018" s="24" t="s">
        <v>48</v>
      </c>
      <c r="D2018" s="24" t="s">
        <v>747</v>
      </c>
      <c r="E2018" s="1" t="s">
        <v>105</v>
      </c>
      <c r="F2018" s="12" t="s">
        <v>758</v>
      </c>
      <c r="G2018" s="13">
        <v>44866</v>
      </c>
      <c r="H2018" s="11" t="s">
        <v>636</v>
      </c>
      <c r="I2018" s="11" t="s">
        <v>637</v>
      </c>
      <c r="J2018" s="11" t="s">
        <v>637</v>
      </c>
      <c r="K2018" s="11" t="s">
        <v>19</v>
      </c>
      <c r="L2018" s="11" t="s">
        <v>19</v>
      </c>
      <c r="M2018" s="11" t="s">
        <v>19</v>
      </c>
      <c r="N2018" s="11" t="s">
        <v>19</v>
      </c>
      <c r="O2018" s="11" t="s">
        <v>47</v>
      </c>
      <c r="P2018" s="11" t="s">
        <v>48</v>
      </c>
      <c r="Q2018" s="11" t="s">
        <v>48</v>
      </c>
      <c r="R2018" s="11" t="s">
        <v>45</v>
      </c>
      <c r="S2018" s="20">
        <v>20</v>
      </c>
      <c r="T2018" s="11" t="s">
        <v>32</v>
      </c>
      <c r="U2018" s="11" t="s">
        <v>22</v>
      </c>
      <c r="V2018" s="11" t="s">
        <v>22</v>
      </c>
      <c r="W2018" s="11" t="s">
        <v>23</v>
      </c>
      <c r="X2018" s="11" t="s">
        <v>24</v>
      </c>
      <c r="Y2018">
        <v>445</v>
      </c>
      <c r="Z2018" t="e">
        <f t="shared" si="66"/>
        <v>#REF!</v>
      </c>
    </row>
    <row r="2019" spans="1:26" ht="29" x14ac:dyDescent="0.35">
      <c r="A2019" s="24" t="str">
        <f>+IF(B2019&lt;&gt;'Terminal Handling Charge'!$B$3,"",IF(COUNTIF(B:B,B2019)&gt;0,COUNTIF(B$3:B2019,B2019),""))</f>
        <v/>
      </c>
      <c r="B2019" s="24" t="str">
        <f t="shared" si="65"/>
        <v>Terminal Handling Charge - OriginLatvia</v>
      </c>
      <c r="C2019" s="24" t="s">
        <v>716</v>
      </c>
      <c r="D2019" s="24" t="s">
        <v>746</v>
      </c>
      <c r="E2019" s="1" t="s">
        <v>751</v>
      </c>
      <c r="F2019" s="12" t="s">
        <v>31</v>
      </c>
      <c r="G2019" s="13">
        <v>44866</v>
      </c>
      <c r="H2019" s="11" t="s">
        <v>201</v>
      </c>
      <c r="I2019" s="11" t="s">
        <v>716</v>
      </c>
      <c r="J2019" s="11" t="s">
        <v>716</v>
      </c>
      <c r="K2019" s="11" t="s">
        <v>19</v>
      </c>
      <c r="L2019" s="11" t="s">
        <v>19</v>
      </c>
      <c r="M2019" s="11" t="s">
        <v>19</v>
      </c>
      <c r="N2019" s="11" t="s">
        <v>19</v>
      </c>
      <c r="O2019" s="11" t="s">
        <v>18</v>
      </c>
      <c r="P2019" s="11" t="s">
        <v>18</v>
      </c>
      <c r="Q2019" s="11" t="s">
        <v>18</v>
      </c>
      <c r="R2019" s="11" t="s">
        <v>78</v>
      </c>
      <c r="S2019" s="20" t="s">
        <v>78</v>
      </c>
      <c r="T2019" s="11" t="s">
        <v>34</v>
      </c>
      <c r="U2019" s="11" t="s">
        <v>22</v>
      </c>
      <c r="V2019" s="11" t="s">
        <v>22</v>
      </c>
      <c r="W2019" s="11" t="s">
        <v>23</v>
      </c>
      <c r="X2019" s="11" t="s">
        <v>31</v>
      </c>
      <c r="Y2019">
        <v>170</v>
      </c>
      <c r="Z2019" t="e">
        <f>#REF!+1</f>
        <v>#REF!</v>
      </c>
    </row>
    <row r="2020" spans="1:26" x14ac:dyDescent="0.35">
      <c r="A2020" s="24" t="str">
        <f>+IF(B2020&lt;&gt;'Terminal Handling Charge'!$B$3,"",IF(COUNTIF(B:B,B2020)&gt;0,COUNTIF(B$3:B2020,B2020),""))</f>
        <v/>
      </c>
      <c r="B2020" s="24" t="str">
        <f t="shared" si="65"/>
        <v>Terminal Handling Charge - OriginLatvia</v>
      </c>
      <c r="C2020" s="24" t="s">
        <v>716</v>
      </c>
      <c r="D2020" s="24" t="s">
        <v>746</v>
      </c>
      <c r="E2020" s="1" t="s">
        <v>751</v>
      </c>
      <c r="F2020" s="12" t="s">
        <v>31</v>
      </c>
      <c r="G2020" s="13">
        <v>44866</v>
      </c>
      <c r="H2020" s="11" t="s">
        <v>201</v>
      </c>
      <c r="I2020" s="11" t="s">
        <v>716</v>
      </c>
      <c r="J2020" s="11" t="s">
        <v>716</v>
      </c>
      <c r="K2020" s="11" t="s">
        <v>19</v>
      </c>
      <c r="L2020" s="11" t="s">
        <v>19</v>
      </c>
      <c r="M2020" s="11" t="s">
        <v>19</v>
      </c>
      <c r="N2020" s="11" t="s">
        <v>19</v>
      </c>
      <c r="O2020" s="11" t="s">
        <v>18</v>
      </c>
      <c r="P2020" s="11" t="s">
        <v>18</v>
      </c>
      <c r="Q2020" s="11" t="s">
        <v>18</v>
      </c>
      <c r="R2020" s="11" t="s">
        <v>30</v>
      </c>
      <c r="S2020" s="20" t="s">
        <v>30</v>
      </c>
      <c r="T2020" s="11" t="s">
        <v>21</v>
      </c>
      <c r="U2020" s="11" t="s">
        <v>22</v>
      </c>
      <c r="V2020" s="11" t="s">
        <v>22</v>
      </c>
      <c r="W2020" s="11" t="s">
        <v>23</v>
      </c>
      <c r="X2020" s="11" t="s">
        <v>31</v>
      </c>
      <c r="Y2020">
        <v>145</v>
      </c>
      <c r="Z2020" t="e">
        <f t="shared" si="66"/>
        <v>#REF!</v>
      </c>
    </row>
    <row r="2021" spans="1:26" x14ac:dyDescent="0.35">
      <c r="A2021" s="24" t="str">
        <f>+IF(B2021&lt;&gt;'Terminal Handling Charge'!$B$3,"",IF(COUNTIF(B:B,B2021)&gt;0,COUNTIF(B$3:B2021,B2021),""))</f>
        <v/>
      </c>
      <c r="B2021" s="24" t="str">
        <f t="shared" si="65"/>
        <v>Terminal Handling Charge - OriginLatvia</v>
      </c>
      <c r="C2021" s="24" t="s">
        <v>716</v>
      </c>
      <c r="D2021" s="24" t="s">
        <v>746</v>
      </c>
      <c r="E2021" s="1" t="s">
        <v>751</v>
      </c>
      <c r="F2021" s="12" t="s">
        <v>31</v>
      </c>
      <c r="G2021" s="13">
        <v>44866</v>
      </c>
      <c r="H2021" s="11" t="s">
        <v>201</v>
      </c>
      <c r="I2021" s="11" t="s">
        <v>716</v>
      </c>
      <c r="J2021" s="11" t="s">
        <v>716</v>
      </c>
      <c r="K2021" s="11" t="s">
        <v>19</v>
      </c>
      <c r="L2021" s="11" t="s">
        <v>19</v>
      </c>
      <c r="M2021" s="11" t="s">
        <v>19</v>
      </c>
      <c r="N2021" s="11" t="s">
        <v>19</v>
      </c>
      <c r="O2021" s="11" t="s">
        <v>18</v>
      </c>
      <c r="P2021" s="11" t="s">
        <v>18</v>
      </c>
      <c r="Q2021" s="11" t="s">
        <v>18</v>
      </c>
      <c r="R2021" s="11" t="s">
        <v>27</v>
      </c>
      <c r="S2021" s="20" t="s">
        <v>27</v>
      </c>
      <c r="T2021" s="11" t="s">
        <v>28</v>
      </c>
      <c r="U2021" s="11" t="s">
        <v>22</v>
      </c>
      <c r="V2021" s="11" t="s">
        <v>22</v>
      </c>
      <c r="W2021" s="11" t="s">
        <v>23</v>
      </c>
      <c r="X2021" s="11" t="s">
        <v>31</v>
      </c>
      <c r="Y2021">
        <v>195</v>
      </c>
      <c r="Z2021" t="e">
        <f t="shared" si="66"/>
        <v>#REF!</v>
      </c>
    </row>
    <row r="2022" spans="1:26" x14ac:dyDescent="0.35">
      <c r="A2022" s="24" t="str">
        <f>+IF(B2022&lt;&gt;'Terminal Handling Charge'!$B$3,"",IF(COUNTIF(B:B,B2022)&gt;0,COUNTIF(B$3:B2022,B2022),""))</f>
        <v/>
      </c>
      <c r="B2022" s="24" t="str">
        <f t="shared" si="65"/>
        <v>Terminal Handling Charge - OriginPapua New Guinea</v>
      </c>
      <c r="C2022" s="24" t="s">
        <v>695</v>
      </c>
      <c r="D2022" s="24" t="s">
        <v>746</v>
      </c>
      <c r="E2022" s="1" t="s">
        <v>62</v>
      </c>
      <c r="F2022" s="12" t="s">
        <v>756</v>
      </c>
      <c r="G2022" s="13">
        <v>44927</v>
      </c>
      <c r="H2022" s="11" t="s">
        <v>184</v>
      </c>
      <c r="I2022" s="11" t="s">
        <v>185</v>
      </c>
      <c r="J2022" s="11" t="s">
        <v>695</v>
      </c>
      <c r="K2022" s="11" t="s">
        <v>19</v>
      </c>
      <c r="L2022" s="11" t="s">
        <v>19</v>
      </c>
      <c r="M2022" s="11" t="s">
        <v>19</v>
      </c>
      <c r="N2022" s="11" t="s">
        <v>19</v>
      </c>
      <c r="O2022" s="11" t="s">
        <v>18</v>
      </c>
      <c r="P2022" s="11" t="s">
        <v>18</v>
      </c>
      <c r="Q2022" s="11" t="s">
        <v>18</v>
      </c>
      <c r="R2022" s="11" t="s">
        <v>40</v>
      </c>
      <c r="S2022" s="20">
        <v>20</v>
      </c>
      <c r="T2022" s="11" t="s">
        <v>21</v>
      </c>
      <c r="U2022" s="11" t="s">
        <v>22</v>
      </c>
      <c r="V2022" s="11" t="s">
        <v>22</v>
      </c>
      <c r="W2022" s="11" t="s">
        <v>23</v>
      </c>
      <c r="X2022" s="11" t="s">
        <v>66</v>
      </c>
      <c r="Y2022">
        <v>1610</v>
      </c>
      <c r="Z2022" t="e">
        <f t="shared" si="66"/>
        <v>#REF!</v>
      </c>
    </row>
    <row r="2023" spans="1:26" x14ac:dyDescent="0.35">
      <c r="A2023" s="24" t="str">
        <f>+IF(B2023&lt;&gt;'Terminal Handling Charge'!$B$3,"",IF(COUNTIF(B:B,B2023)&gt;0,COUNTIF(B$3:B2023,B2023),""))</f>
        <v/>
      </c>
      <c r="B2023" s="24" t="str">
        <f t="shared" si="65"/>
        <v>Terminal Handling Charge - OriginPapua New Guinea</v>
      </c>
      <c r="C2023" s="24" t="s">
        <v>695</v>
      </c>
      <c r="D2023" s="24" t="s">
        <v>746</v>
      </c>
      <c r="E2023" s="1" t="s">
        <v>62</v>
      </c>
      <c r="F2023" s="12" t="s">
        <v>756</v>
      </c>
      <c r="G2023" s="13">
        <v>44927</v>
      </c>
      <c r="H2023" s="11" t="s">
        <v>184</v>
      </c>
      <c r="I2023" s="11" t="s">
        <v>185</v>
      </c>
      <c r="J2023" s="11" t="s">
        <v>695</v>
      </c>
      <c r="K2023" s="11" t="s">
        <v>19</v>
      </c>
      <c r="L2023" s="11" t="s">
        <v>19</v>
      </c>
      <c r="M2023" s="11" t="s">
        <v>19</v>
      </c>
      <c r="N2023" s="11" t="s">
        <v>19</v>
      </c>
      <c r="O2023" s="11" t="s">
        <v>18</v>
      </c>
      <c r="P2023" s="11" t="s">
        <v>18</v>
      </c>
      <c r="Q2023" s="11" t="s">
        <v>18</v>
      </c>
      <c r="R2023" s="11" t="s">
        <v>20</v>
      </c>
      <c r="S2023" s="20">
        <v>40</v>
      </c>
      <c r="T2023" s="11" t="s">
        <v>21</v>
      </c>
      <c r="U2023" s="11" t="s">
        <v>22</v>
      </c>
      <c r="V2023" s="11" t="s">
        <v>22</v>
      </c>
      <c r="W2023" s="11" t="s">
        <v>23</v>
      </c>
      <c r="X2023" s="11" t="s">
        <v>66</v>
      </c>
      <c r="Y2023">
        <v>3215</v>
      </c>
      <c r="Z2023" t="e">
        <f t="shared" si="66"/>
        <v>#REF!</v>
      </c>
    </row>
    <row r="2024" spans="1:26" x14ac:dyDescent="0.35">
      <c r="A2024" s="24" t="str">
        <f>+IF(B2024&lt;&gt;'Terminal Handling Charge'!$B$3,"",IF(COUNTIF(B:B,B2024)&gt;0,COUNTIF(B$3:B2024,B2024),""))</f>
        <v/>
      </c>
      <c r="B2024" s="24" t="str">
        <f t="shared" si="65"/>
        <v>Terminal Handling Charge - OriginPapua New Guinea</v>
      </c>
      <c r="C2024" s="24" t="s">
        <v>695</v>
      </c>
      <c r="D2024" s="24" t="s">
        <v>746</v>
      </c>
      <c r="E2024" s="1" t="s">
        <v>62</v>
      </c>
      <c r="F2024" s="12" t="s">
        <v>756</v>
      </c>
      <c r="G2024" s="13">
        <v>44927</v>
      </c>
      <c r="H2024" s="11" t="s">
        <v>184</v>
      </c>
      <c r="I2024" s="11" t="s">
        <v>185</v>
      </c>
      <c r="J2024" s="11" t="s">
        <v>695</v>
      </c>
      <c r="K2024" s="11" t="s">
        <v>19</v>
      </c>
      <c r="L2024" s="11" t="s">
        <v>19</v>
      </c>
      <c r="M2024" s="11" t="s">
        <v>19</v>
      </c>
      <c r="N2024" s="11" t="s">
        <v>19</v>
      </c>
      <c r="O2024" s="11" t="s">
        <v>18</v>
      </c>
      <c r="P2024" s="11" t="s">
        <v>18</v>
      </c>
      <c r="Q2024" s="11" t="s">
        <v>18</v>
      </c>
      <c r="R2024" s="11" t="s">
        <v>65</v>
      </c>
      <c r="S2024" s="20">
        <v>45</v>
      </c>
      <c r="T2024" s="11" t="s">
        <v>21</v>
      </c>
      <c r="U2024" s="11" t="s">
        <v>22</v>
      </c>
      <c r="V2024" s="11" t="s">
        <v>22</v>
      </c>
      <c r="W2024" s="11" t="s">
        <v>23</v>
      </c>
      <c r="X2024" s="11" t="s">
        <v>66</v>
      </c>
      <c r="Y2024">
        <v>3210</v>
      </c>
      <c r="Z2024" t="e">
        <f t="shared" si="66"/>
        <v>#REF!</v>
      </c>
    </row>
    <row r="2025" spans="1:26" x14ac:dyDescent="0.35">
      <c r="A2025" s="24" t="str">
        <f>+IF(B2025&lt;&gt;'Terminal Handling Charge'!$B$3,"",IF(COUNTIF(B:B,B2025)&gt;0,COUNTIF(B$3:B2025,B2025),""))</f>
        <v/>
      </c>
      <c r="B2025" s="24" t="str">
        <f t="shared" si="65"/>
        <v>Terminal Handling Charge - OriginPapua New Guinea</v>
      </c>
      <c r="C2025" s="24" t="s">
        <v>695</v>
      </c>
      <c r="D2025" s="24" t="s">
        <v>746</v>
      </c>
      <c r="E2025" s="1" t="s">
        <v>62</v>
      </c>
      <c r="F2025" s="12" t="s">
        <v>756</v>
      </c>
      <c r="G2025" s="13">
        <v>44927</v>
      </c>
      <c r="H2025" s="11" t="s">
        <v>184</v>
      </c>
      <c r="I2025" s="11" t="s">
        <v>185</v>
      </c>
      <c r="J2025" s="11" t="s">
        <v>695</v>
      </c>
      <c r="K2025" s="11" t="s">
        <v>19</v>
      </c>
      <c r="L2025" s="11" t="s">
        <v>19</v>
      </c>
      <c r="M2025" s="11" t="s">
        <v>19</v>
      </c>
      <c r="N2025" s="11" t="s">
        <v>19</v>
      </c>
      <c r="O2025" s="11" t="s">
        <v>18</v>
      </c>
      <c r="P2025" s="11" t="s">
        <v>18</v>
      </c>
      <c r="Q2025" s="11" t="s">
        <v>18</v>
      </c>
      <c r="R2025" s="11" t="s">
        <v>762</v>
      </c>
      <c r="S2025" s="20">
        <v>20</v>
      </c>
      <c r="T2025" s="11" t="s">
        <v>28</v>
      </c>
      <c r="U2025" s="11" t="s">
        <v>22</v>
      </c>
      <c r="V2025" s="11" t="s">
        <v>22</v>
      </c>
      <c r="W2025" s="11" t="s">
        <v>23</v>
      </c>
      <c r="X2025" s="11" t="s">
        <v>66</v>
      </c>
      <c r="Y2025">
        <v>1870</v>
      </c>
      <c r="Z2025" t="e">
        <f t="shared" si="66"/>
        <v>#REF!</v>
      </c>
    </row>
    <row r="2026" spans="1:26" x14ac:dyDescent="0.35">
      <c r="A2026" s="24" t="str">
        <f>+IF(B2026&lt;&gt;'Terminal Handling Charge'!$B$3,"",IF(COUNTIF(B:B,B2026)&gt;0,COUNTIF(B$3:B2026,B2026),""))</f>
        <v/>
      </c>
      <c r="B2026" s="24" t="str">
        <f t="shared" si="65"/>
        <v>Terminal Handling Charge - OriginPapua New Guinea</v>
      </c>
      <c r="C2026" s="24" t="s">
        <v>695</v>
      </c>
      <c r="D2026" s="24" t="s">
        <v>746</v>
      </c>
      <c r="E2026" s="1" t="s">
        <v>62</v>
      </c>
      <c r="F2026" s="12" t="s">
        <v>756</v>
      </c>
      <c r="G2026" s="13">
        <v>44927</v>
      </c>
      <c r="H2026" s="11" t="s">
        <v>184</v>
      </c>
      <c r="I2026" s="11" t="s">
        <v>185</v>
      </c>
      <c r="J2026" s="11" t="s">
        <v>695</v>
      </c>
      <c r="K2026" s="11" t="s">
        <v>19</v>
      </c>
      <c r="L2026" s="11" t="s">
        <v>19</v>
      </c>
      <c r="M2026" s="11" t="s">
        <v>19</v>
      </c>
      <c r="N2026" s="11" t="s">
        <v>19</v>
      </c>
      <c r="O2026" s="11" t="s">
        <v>18</v>
      </c>
      <c r="P2026" s="11" t="s">
        <v>18</v>
      </c>
      <c r="Q2026" s="11" t="s">
        <v>18</v>
      </c>
      <c r="R2026" s="11" t="s">
        <v>38</v>
      </c>
      <c r="S2026" s="20">
        <v>40</v>
      </c>
      <c r="T2026" s="11" t="s">
        <v>28</v>
      </c>
      <c r="U2026" s="11" t="s">
        <v>22</v>
      </c>
      <c r="V2026" s="11" t="s">
        <v>22</v>
      </c>
      <c r="W2026" s="11" t="s">
        <v>23</v>
      </c>
      <c r="X2026" s="11" t="s">
        <v>66</v>
      </c>
      <c r="Y2026">
        <v>3590</v>
      </c>
      <c r="Z2026" t="e">
        <f t="shared" si="66"/>
        <v>#REF!</v>
      </c>
    </row>
    <row r="2027" spans="1:26" x14ac:dyDescent="0.35">
      <c r="A2027" s="24" t="str">
        <f>+IF(B2027&lt;&gt;'Terminal Handling Charge'!$B$3,"",IF(COUNTIF(B:B,B2027)&gt;0,COUNTIF(B$3:B2027,B2027),""))</f>
        <v/>
      </c>
      <c r="B2027" s="24" t="str">
        <f t="shared" si="65"/>
        <v>Terminal Handling Charge - OriginIndia</v>
      </c>
      <c r="C2027" s="24" t="s">
        <v>764</v>
      </c>
      <c r="D2027" s="24" t="s">
        <v>746</v>
      </c>
      <c r="E2027" s="1" t="s">
        <v>773</v>
      </c>
      <c r="F2027" s="12" t="s">
        <v>774</v>
      </c>
      <c r="G2027" s="13">
        <v>44866</v>
      </c>
      <c r="H2027" s="11" t="s">
        <v>777</v>
      </c>
      <c r="I2027" s="11" t="s">
        <v>790</v>
      </c>
      <c r="J2027" s="11" t="s">
        <v>764</v>
      </c>
      <c r="K2027" s="11" t="s">
        <v>19</v>
      </c>
      <c r="L2027" s="11" t="s">
        <v>19</v>
      </c>
      <c r="M2027" s="11" t="s">
        <v>19</v>
      </c>
      <c r="N2027" s="11" t="s">
        <v>19</v>
      </c>
      <c r="O2027" s="11" t="s">
        <v>18</v>
      </c>
      <c r="P2027" s="11" t="s">
        <v>18</v>
      </c>
      <c r="Q2027" s="11" t="s">
        <v>18</v>
      </c>
      <c r="R2027" s="11" t="s">
        <v>40</v>
      </c>
      <c r="S2027" s="20">
        <v>20</v>
      </c>
      <c r="T2027" s="11" t="s">
        <v>21</v>
      </c>
      <c r="U2027" s="11"/>
      <c r="V2027" s="11"/>
      <c r="W2027" s="11"/>
      <c r="X2027" s="11" t="s">
        <v>801</v>
      </c>
      <c r="Y2027">
        <v>6442</v>
      </c>
      <c r="Z2027" t="e">
        <f t="shared" si="66"/>
        <v>#REF!</v>
      </c>
    </row>
    <row r="2028" spans="1:26" x14ac:dyDescent="0.35">
      <c r="A2028" s="24" t="str">
        <f>+IF(B2028&lt;&gt;'Terminal Handling Charge'!$B$3,"",IF(COUNTIF(B:B,B2028)&gt;0,COUNTIF(B$3:B2028,B2028),""))</f>
        <v/>
      </c>
      <c r="B2028" s="24" t="str">
        <f t="shared" si="65"/>
        <v>Terminal Handling Charge - OriginIndia</v>
      </c>
      <c r="C2028" s="24" t="s">
        <v>764</v>
      </c>
      <c r="D2028" s="24" t="s">
        <v>746</v>
      </c>
      <c r="E2028" s="1" t="s">
        <v>773</v>
      </c>
      <c r="F2028" s="12" t="s">
        <v>774</v>
      </c>
      <c r="G2028" s="13">
        <v>44866</v>
      </c>
      <c r="H2028" s="11" t="s">
        <v>777</v>
      </c>
      <c r="I2028" s="11" t="s">
        <v>790</v>
      </c>
      <c r="J2028" s="11" t="s">
        <v>764</v>
      </c>
      <c r="K2028" s="11" t="s">
        <v>19</v>
      </c>
      <c r="L2028" s="11" t="s">
        <v>19</v>
      </c>
      <c r="M2028" s="11" t="s">
        <v>19</v>
      </c>
      <c r="N2028" s="11" t="s">
        <v>19</v>
      </c>
      <c r="O2028" s="11" t="s">
        <v>18</v>
      </c>
      <c r="P2028" s="11" t="s">
        <v>18</v>
      </c>
      <c r="Q2028" s="11" t="s">
        <v>18</v>
      </c>
      <c r="R2028" s="11" t="s">
        <v>20</v>
      </c>
      <c r="S2028" s="20">
        <v>40</v>
      </c>
      <c r="T2028" s="11" t="s">
        <v>21</v>
      </c>
      <c r="U2028" s="11"/>
      <c r="V2028" s="11"/>
      <c r="W2028" s="11"/>
      <c r="X2028" s="11" t="s">
        <v>801</v>
      </c>
      <c r="Y2028">
        <v>9142</v>
      </c>
      <c r="Z2028" t="e">
        <f t="shared" si="66"/>
        <v>#REF!</v>
      </c>
    </row>
    <row r="2029" spans="1:26" x14ac:dyDescent="0.35">
      <c r="A2029" s="24" t="str">
        <f>+IF(B2029&lt;&gt;'Terminal Handling Charge'!$B$3,"",IF(COUNTIF(B:B,B2029)&gt;0,COUNTIF(B$3:B2029,B2029),""))</f>
        <v/>
      </c>
      <c r="B2029" s="24" t="str">
        <f t="shared" si="65"/>
        <v>Terminal Handling Charge - OriginIndia</v>
      </c>
      <c r="C2029" s="24" t="s">
        <v>764</v>
      </c>
      <c r="D2029" s="24" t="s">
        <v>746</v>
      </c>
      <c r="E2029" s="1" t="s">
        <v>773</v>
      </c>
      <c r="F2029" s="12" t="s">
        <v>774</v>
      </c>
      <c r="G2029" s="13">
        <v>44866</v>
      </c>
      <c r="H2029" s="11" t="s">
        <v>777</v>
      </c>
      <c r="I2029" s="11" t="s">
        <v>790</v>
      </c>
      <c r="J2029" s="11" t="s">
        <v>764</v>
      </c>
      <c r="K2029" s="11" t="s">
        <v>19</v>
      </c>
      <c r="L2029" s="11" t="s">
        <v>19</v>
      </c>
      <c r="M2029" s="11" t="s">
        <v>19</v>
      </c>
      <c r="N2029" s="11" t="s">
        <v>19</v>
      </c>
      <c r="O2029" s="11" t="s">
        <v>18</v>
      </c>
      <c r="P2029" s="11" t="s">
        <v>18</v>
      </c>
      <c r="Q2029" s="11" t="s">
        <v>18</v>
      </c>
      <c r="R2029" s="11" t="s">
        <v>65</v>
      </c>
      <c r="S2029" s="20">
        <v>45</v>
      </c>
      <c r="T2029" s="11" t="s">
        <v>21</v>
      </c>
      <c r="U2029" s="11"/>
      <c r="V2029" s="11"/>
      <c r="W2029" s="11"/>
      <c r="X2029" s="11" t="s">
        <v>801</v>
      </c>
      <c r="Y2029">
        <v>11014</v>
      </c>
      <c r="Z2029" t="e">
        <f t="shared" si="66"/>
        <v>#REF!</v>
      </c>
    </row>
    <row r="2030" spans="1:26" x14ac:dyDescent="0.35">
      <c r="A2030" s="24" t="str">
        <f>+IF(B2030&lt;&gt;'Terminal Handling Charge'!$B$3,"",IF(COUNTIF(B:B,B2030)&gt;0,COUNTIF(B$3:B2030,B2030),""))</f>
        <v/>
      </c>
      <c r="B2030" s="24" t="str">
        <f t="shared" si="65"/>
        <v>Terminal Handling Charge - OriginIndia</v>
      </c>
      <c r="C2030" s="24" t="s">
        <v>764</v>
      </c>
      <c r="D2030" s="24" t="s">
        <v>746</v>
      </c>
      <c r="E2030" s="1" t="s">
        <v>773</v>
      </c>
      <c r="F2030" s="12" t="s">
        <v>774</v>
      </c>
      <c r="G2030" s="13">
        <v>44866</v>
      </c>
      <c r="H2030" s="11" t="s">
        <v>777</v>
      </c>
      <c r="I2030" s="11" t="s">
        <v>790</v>
      </c>
      <c r="J2030" s="11" t="s">
        <v>764</v>
      </c>
      <c r="K2030" s="11" t="s">
        <v>19</v>
      </c>
      <c r="L2030" s="11" t="s">
        <v>19</v>
      </c>
      <c r="M2030" s="11" t="s">
        <v>19</v>
      </c>
      <c r="N2030" s="11" t="s">
        <v>19</v>
      </c>
      <c r="O2030" s="11" t="s">
        <v>18</v>
      </c>
      <c r="P2030" s="11" t="s">
        <v>18</v>
      </c>
      <c r="Q2030" s="11" t="s">
        <v>18</v>
      </c>
      <c r="R2030" s="11" t="s">
        <v>59</v>
      </c>
      <c r="S2030" s="20">
        <v>20</v>
      </c>
      <c r="T2030" s="11" t="s">
        <v>772</v>
      </c>
      <c r="U2030" s="11"/>
      <c r="V2030" s="11"/>
      <c r="W2030" s="11"/>
      <c r="X2030" s="11" t="s">
        <v>801</v>
      </c>
      <c r="Y2030">
        <v>8130</v>
      </c>
      <c r="Z2030" t="e">
        <f t="shared" si="66"/>
        <v>#REF!</v>
      </c>
    </row>
    <row r="2031" spans="1:26" x14ac:dyDescent="0.35">
      <c r="A2031" s="24" t="str">
        <f>+IF(B2031&lt;&gt;'Terminal Handling Charge'!$B$3,"",IF(COUNTIF(B:B,B2031)&gt;0,COUNTIF(B$3:B2031,B2031),""))</f>
        <v/>
      </c>
      <c r="B2031" s="24" t="str">
        <f t="shared" si="65"/>
        <v>Terminal Handling Charge - OriginIndia</v>
      </c>
      <c r="C2031" s="24" t="s">
        <v>764</v>
      </c>
      <c r="D2031" s="24" t="s">
        <v>746</v>
      </c>
      <c r="E2031" s="1" t="s">
        <v>773</v>
      </c>
      <c r="F2031" s="12" t="s">
        <v>774</v>
      </c>
      <c r="G2031" s="13">
        <v>44866</v>
      </c>
      <c r="H2031" s="11" t="s">
        <v>777</v>
      </c>
      <c r="I2031" s="11" t="s">
        <v>790</v>
      </c>
      <c r="J2031" s="11" t="s">
        <v>764</v>
      </c>
      <c r="K2031" s="11" t="s">
        <v>19</v>
      </c>
      <c r="L2031" s="11" t="s">
        <v>19</v>
      </c>
      <c r="M2031" s="11" t="s">
        <v>19</v>
      </c>
      <c r="N2031" s="11" t="s">
        <v>19</v>
      </c>
      <c r="O2031" s="11" t="s">
        <v>18</v>
      </c>
      <c r="P2031" s="11" t="s">
        <v>18</v>
      </c>
      <c r="Q2031" s="11" t="s">
        <v>18</v>
      </c>
      <c r="R2031" s="11" t="s">
        <v>63</v>
      </c>
      <c r="S2031" s="20">
        <v>20</v>
      </c>
      <c r="T2031" s="11" t="s">
        <v>772</v>
      </c>
      <c r="U2031" s="11"/>
      <c r="V2031" s="11"/>
      <c r="W2031" s="11"/>
      <c r="X2031" s="11" t="s">
        <v>801</v>
      </c>
      <c r="Y2031">
        <v>8130</v>
      </c>
      <c r="Z2031" t="e">
        <f t="shared" si="66"/>
        <v>#REF!</v>
      </c>
    </row>
    <row r="2032" spans="1:26" x14ac:dyDescent="0.35">
      <c r="A2032" s="24" t="str">
        <f>+IF(B2032&lt;&gt;'Terminal Handling Charge'!$B$3,"",IF(COUNTIF(B:B,B2032)&gt;0,COUNTIF(B$3:B2032,B2032),""))</f>
        <v/>
      </c>
      <c r="B2032" s="24" t="str">
        <f t="shared" si="65"/>
        <v>Terminal Handling Charge - OriginIndia</v>
      </c>
      <c r="C2032" s="24" t="s">
        <v>764</v>
      </c>
      <c r="D2032" s="24" t="s">
        <v>746</v>
      </c>
      <c r="E2032" s="1" t="s">
        <v>773</v>
      </c>
      <c r="F2032" s="12" t="s">
        <v>774</v>
      </c>
      <c r="G2032" s="13">
        <v>44866</v>
      </c>
      <c r="H2032" s="11" t="s">
        <v>777</v>
      </c>
      <c r="I2032" s="11" t="s">
        <v>790</v>
      </c>
      <c r="J2032" s="11" t="s">
        <v>764</v>
      </c>
      <c r="K2032" s="11" t="s">
        <v>19</v>
      </c>
      <c r="L2032" s="11" t="s">
        <v>19</v>
      </c>
      <c r="M2032" s="11" t="s">
        <v>19</v>
      </c>
      <c r="N2032" s="11" t="s">
        <v>19</v>
      </c>
      <c r="O2032" s="11" t="s">
        <v>18</v>
      </c>
      <c r="P2032" s="11" t="s">
        <v>18</v>
      </c>
      <c r="Q2032" s="11" t="s">
        <v>18</v>
      </c>
      <c r="R2032" s="11" t="s">
        <v>77</v>
      </c>
      <c r="S2032" s="20">
        <v>20</v>
      </c>
      <c r="T2032" s="11" t="s">
        <v>772</v>
      </c>
      <c r="U2032" s="11"/>
      <c r="V2032" s="11"/>
      <c r="W2032" s="11"/>
      <c r="X2032" s="11" t="s">
        <v>801</v>
      </c>
      <c r="Y2032">
        <v>8130</v>
      </c>
      <c r="Z2032" t="e">
        <f t="shared" si="66"/>
        <v>#REF!</v>
      </c>
    </row>
    <row r="2033" spans="1:26" x14ac:dyDescent="0.35">
      <c r="A2033" s="24" t="str">
        <f>+IF(B2033&lt;&gt;'Terminal Handling Charge'!$B$3,"",IF(COUNTIF(B:B,B2033)&gt;0,COUNTIF(B$3:B2033,B2033),""))</f>
        <v/>
      </c>
      <c r="B2033" s="24" t="str">
        <f t="shared" si="65"/>
        <v>Terminal Handling Charge - OriginIndia</v>
      </c>
      <c r="C2033" s="24" t="s">
        <v>764</v>
      </c>
      <c r="D2033" s="24" t="s">
        <v>746</v>
      </c>
      <c r="E2033" s="1" t="s">
        <v>773</v>
      </c>
      <c r="F2033" s="12" t="s">
        <v>774</v>
      </c>
      <c r="G2033" s="13">
        <v>44866</v>
      </c>
      <c r="H2033" s="11" t="s">
        <v>777</v>
      </c>
      <c r="I2033" s="11" t="s">
        <v>790</v>
      </c>
      <c r="J2033" s="11" t="s">
        <v>764</v>
      </c>
      <c r="K2033" s="11" t="s">
        <v>19</v>
      </c>
      <c r="L2033" s="11" t="s">
        <v>19</v>
      </c>
      <c r="M2033" s="11" t="s">
        <v>19</v>
      </c>
      <c r="N2033" s="11" t="s">
        <v>19</v>
      </c>
      <c r="O2033" s="11" t="s">
        <v>18</v>
      </c>
      <c r="P2033" s="11" t="s">
        <v>18</v>
      </c>
      <c r="Q2033" s="11" t="s">
        <v>18</v>
      </c>
      <c r="R2033" s="11" t="s">
        <v>61</v>
      </c>
      <c r="S2033" s="20">
        <v>20</v>
      </c>
      <c r="T2033" s="11" t="s">
        <v>772</v>
      </c>
      <c r="U2033" s="11"/>
      <c r="V2033" s="11"/>
      <c r="W2033" s="11"/>
      <c r="X2033" s="11" t="s">
        <v>801</v>
      </c>
      <c r="Y2033">
        <v>8130</v>
      </c>
      <c r="Z2033" t="e">
        <f t="shared" si="66"/>
        <v>#REF!</v>
      </c>
    </row>
    <row r="2034" spans="1:26" x14ac:dyDescent="0.35">
      <c r="A2034" s="24" t="str">
        <f>+IF(B2034&lt;&gt;'Terminal Handling Charge'!$B$3,"",IF(COUNTIF(B:B,B2034)&gt;0,COUNTIF(B$3:B2034,B2034),""))</f>
        <v/>
      </c>
      <c r="B2034" s="24" t="str">
        <f t="shared" si="65"/>
        <v>Terminal Handling Charge - OriginIndia</v>
      </c>
      <c r="C2034" s="24" t="s">
        <v>764</v>
      </c>
      <c r="D2034" s="24" t="s">
        <v>746</v>
      </c>
      <c r="E2034" s="1" t="s">
        <v>773</v>
      </c>
      <c r="F2034" s="12" t="s">
        <v>774</v>
      </c>
      <c r="G2034" s="13">
        <v>44866</v>
      </c>
      <c r="H2034" s="11" t="s">
        <v>777</v>
      </c>
      <c r="I2034" s="11" t="s">
        <v>790</v>
      </c>
      <c r="J2034" s="11" t="s">
        <v>764</v>
      </c>
      <c r="K2034" s="11" t="s">
        <v>19</v>
      </c>
      <c r="L2034" s="11" t="s">
        <v>19</v>
      </c>
      <c r="M2034" s="11" t="s">
        <v>19</v>
      </c>
      <c r="N2034" s="11" t="s">
        <v>19</v>
      </c>
      <c r="O2034" s="11" t="s">
        <v>18</v>
      </c>
      <c r="P2034" s="11" t="s">
        <v>18</v>
      </c>
      <c r="Q2034" s="11" t="s">
        <v>18</v>
      </c>
      <c r="R2034" s="11" t="s">
        <v>56</v>
      </c>
      <c r="S2034" s="20">
        <v>20</v>
      </c>
      <c r="T2034" s="11" t="s">
        <v>772</v>
      </c>
      <c r="U2034" s="11"/>
      <c r="V2034" s="11"/>
      <c r="W2034" s="11"/>
      <c r="X2034" s="11" t="s">
        <v>801</v>
      </c>
      <c r="Y2034">
        <v>8130</v>
      </c>
      <c r="Z2034" t="e">
        <f t="shared" si="66"/>
        <v>#REF!</v>
      </c>
    </row>
    <row r="2035" spans="1:26" x14ac:dyDescent="0.35">
      <c r="A2035" s="24" t="str">
        <f>+IF(B2035&lt;&gt;'Terminal Handling Charge'!$B$3,"",IF(COUNTIF(B:B,B2035)&gt;0,COUNTIF(B$3:B2035,B2035),""))</f>
        <v/>
      </c>
      <c r="B2035" s="24" t="str">
        <f t="shared" si="65"/>
        <v>Terminal Handling Charge - OriginIndia</v>
      </c>
      <c r="C2035" s="24" t="s">
        <v>764</v>
      </c>
      <c r="D2035" s="24" t="s">
        <v>746</v>
      </c>
      <c r="E2035" s="1" t="s">
        <v>773</v>
      </c>
      <c r="F2035" s="12" t="s">
        <v>774</v>
      </c>
      <c r="G2035" s="13">
        <v>44866</v>
      </c>
      <c r="H2035" s="11" t="s">
        <v>777</v>
      </c>
      <c r="I2035" s="11" t="s">
        <v>790</v>
      </c>
      <c r="J2035" s="11" t="s">
        <v>764</v>
      </c>
      <c r="K2035" s="11" t="s">
        <v>19</v>
      </c>
      <c r="L2035" s="11" t="s">
        <v>19</v>
      </c>
      <c r="M2035" s="11" t="s">
        <v>19</v>
      </c>
      <c r="N2035" s="11" t="s">
        <v>19</v>
      </c>
      <c r="O2035" s="11" t="s">
        <v>18</v>
      </c>
      <c r="P2035" s="11" t="s">
        <v>18</v>
      </c>
      <c r="Q2035" s="11" t="s">
        <v>18</v>
      </c>
      <c r="R2035" s="11" t="s">
        <v>64</v>
      </c>
      <c r="S2035" s="20">
        <v>40</v>
      </c>
      <c r="T2035" s="11" t="s">
        <v>772</v>
      </c>
      <c r="U2035" s="11"/>
      <c r="V2035" s="11"/>
      <c r="W2035" s="11"/>
      <c r="X2035" s="11" t="s">
        <v>801</v>
      </c>
      <c r="Y2035">
        <v>11840</v>
      </c>
      <c r="Z2035" t="e">
        <f t="shared" si="66"/>
        <v>#REF!</v>
      </c>
    </row>
    <row r="2036" spans="1:26" x14ac:dyDescent="0.35">
      <c r="A2036" s="24" t="str">
        <f>+IF(B2036&lt;&gt;'Terminal Handling Charge'!$B$3,"",IF(COUNTIF(B:B,B2036)&gt;0,COUNTIF(B$3:B2036,B2036),""))</f>
        <v/>
      </c>
      <c r="B2036" s="24" t="str">
        <f t="shared" si="65"/>
        <v>Terminal Handling Charge - OriginIndia</v>
      </c>
      <c r="C2036" s="24" t="s">
        <v>764</v>
      </c>
      <c r="D2036" s="24" t="s">
        <v>746</v>
      </c>
      <c r="E2036" s="1" t="s">
        <v>773</v>
      </c>
      <c r="F2036" s="12" t="s">
        <v>774</v>
      </c>
      <c r="G2036" s="13">
        <v>44866</v>
      </c>
      <c r="H2036" s="11" t="s">
        <v>777</v>
      </c>
      <c r="I2036" s="11" t="s">
        <v>790</v>
      </c>
      <c r="J2036" s="11" t="s">
        <v>764</v>
      </c>
      <c r="K2036" s="11" t="s">
        <v>19</v>
      </c>
      <c r="L2036" s="11" t="s">
        <v>19</v>
      </c>
      <c r="M2036" s="11" t="s">
        <v>19</v>
      </c>
      <c r="N2036" s="11" t="s">
        <v>19</v>
      </c>
      <c r="O2036" s="11" t="s">
        <v>18</v>
      </c>
      <c r="P2036" s="11" t="s">
        <v>18</v>
      </c>
      <c r="Q2036" s="11" t="s">
        <v>18</v>
      </c>
      <c r="R2036" s="11" t="s">
        <v>58</v>
      </c>
      <c r="S2036" s="20">
        <v>40</v>
      </c>
      <c r="T2036" s="11" t="s">
        <v>772</v>
      </c>
      <c r="U2036" s="11"/>
      <c r="V2036" s="11"/>
      <c r="W2036" s="11"/>
      <c r="X2036" s="11" t="s">
        <v>801</v>
      </c>
      <c r="Y2036">
        <v>11840</v>
      </c>
      <c r="Z2036" t="e">
        <f t="shared" si="66"/>
        <v>#REF!</v>
      </c>
    </row>
    <row r="2037" spans="1:26" x14ac:dyDescent="0.35">
      <c r="A2037" s="24" t="str">
        <f>+IF(B2037&lt;&gt;'Terminal Handling Charge'!$B$3,"",IF(COUNTIF(B:B,B2037)&gt;0,COUNTIF(B$3:B2037,B2037),""))</f>
        <v/>
      </c>
      <c r="B2037" s="24" t="str">
        <f t="shared" si="65"/>
        <v>Terminal Handling Charge - OriginIndia</v>
      </c>
      <c r="C2037" s="24" t="s">
        <v>764</v>
      </c>
      <c r="D2037" s="24" t="s">
        <v>746</v>
      </c>
      <c r="E2037" s="1" t="s">
        <v>773</v>
      </c>
      <c r="F2037" s="12" t="s">
        <v>774</v>
      </c>
      <c r="G2037" s="13">
        <v>44866</v>
      </c>
      <c r="H2037" s="11" t="s">
        <v>777</v>
      </c>
      <c r="I2037" s="11" t="s">
        <v>790</v>
      </c>
      <c r="J2037" s="11" t="s">
        <v>764</v>
      </c>
      <c r="K2037" s="11" t="s">
        <v>19</v>
      </c>
      <c r="L2037" s="11" t="s">
        <v>19</v>
      </c>
      <c r="M2037" s="11" t="s">
        <v>19</v>
      </c>
      <c r="N2037" s="11" t="s">
        <v>19</v>
      </c>
      <c r="O2037" s="11" t="s">
        <v>18</v>
      </c>
      <c r="P2037" s="11" t="s">
        <v>18</v>
      </c>
      <c r="Q2037" s="11" t="s">
        <v>18</v>
      </c>
      <c r="R2037" s="11" t="s">
        <v>60</v>
      </c>
      <c r="S2037" s="20">
        <v>40</v>
      </c>
      <c r="T2037" s="11" t="s">
        <v>772</v>
      </c>
      <c r="U2037" s="11"/>
      <c r="V2037" s="11"/>
      <c r="W2037" s="11"/>
      <c r="X2037" s="11" t="s">
        <v>801</v>
      </c>
      <c r="Y2037">
        <v>11840</v>
      </c>
      <c r="Z2037" t="e">
        <f t="shared" si="66"/>
        <v>#REF!</v>
      </c>
    </row>
    <row r="2038" spans="1:26" x14ac:dyDescent="0.35">
      <c r="A2038" s="24" t="str">
        <f>+IF(B2038&lt;&gt;'Terminal Handling Charge'!$B$3,"",IF(COUNTIF(B:B,B2038)&gt;0,COUNTIF(B$3:B2038,B2038),""))</f>
        <v/>
      </c>
      <c r="B2038" s="24" t="str">
        <f t="shared" si="65"/>
        <v>Terminal Handling Charge - OriginIndia</v>
      </c>
      <c r="C2038" s="24" t="s">
        <v>764</v>
      </c>
      <c r="D2038" s="24" t="s">
        <v>746</v>
      </c>
      <c r="E2038" s="1" t="s">
        <v>773</v>
      </c>
      <c r="F2038" s="12" t="s">
        <v>774</v>
      </c>
      <c r="G2038" s="13">
        <v>44866</v>
      </c>
      <c r="H2038" s="11" t="s">
        <v>777</v>
      </c>
      <c r="I2038" s="11" t="s">
        <v>790</v>
      </c>
      <c r="J2038" s="11" t="s">
        <v>764</v>
      </c>
      <c r="K2038" s="11" t="s">
        <v>19</v>
      </c>
      <c r="L2038" s="11" t="s">
        <v>19</v>
      </c>
      <c r="M2038" s="11" t="s">
        <v>19</v>
      </c>
      <c r="N2038" s="11" t="s">
        <v>19</v>
      </c>
      <c r="O2038" s="11" t="s">
        <v>18</v>
      </c>
      <c r="P2038" s="11" t="s">
        <v>18</v>
      </c>
      <c r="Q2038" s="11" t="s">
        <v>18</v>
      </c>
      <c r="R2038" s="11" t="s">
        <v>33</v>
      </c>
      <c r="S2038" s="20">
        <v>40</v>
      </c>
      <c r="T2038" s="11" t="s">
        <v>772</v>
      </c>
      <c r="U2038" s="11"/>
      <c r="V2038" s="11"/>
      <c r="W2038" s="11"/>
      <c r="X2038" s="11" t="s">
        <v>801</v>
      </c>
      <c r="Y2038">
        <v>11840</v>
      </c>
      <c r="Z2038" t="e">
        <f t="shared" si="66"/>
        <v>#REF!</v>
      </c>
    </row>
    <row r="2039" spans="1:26" x14ac:dyDescent="0.35">
      <c r="A2039" s="24" t="str">
        <f>+IF(B2039&lt;&gt;'Terminal Handling Charge'!$B$3,"",IF(COUNTIF(B:B,B2039)&gt;0,COUNTIF(B$3:B2039,B2039),""))</f>
        <v/>
      </c>
      <c r="B2039" s="24" t="str">
        <f t="shared" si="65"/>
        <v>Terminal Handling Charge - OriginSlovenia</v>
      </c>
      <c r="C2039" s="24" t="s">
        <v>626</v>
      </c>
      <c r="D2039" s="24" t="s">
        <v>746</v>
      </c>
      <c r="E2039" s="1" t="s">
        <v>750</v>
      </c>
      <c r="F2039" s="12" t="s">
        <v>31</v>
      </c>
      <c r="G2039" s="13">
        <v>44866</v>
      </c>
      <c r="H2039" s="11" t="s">
        <v>69</v>
      </c>
      <c r="I2039" s="11" t="s">
        <v>70</v>
      </c>
      <c r="J2039" s="11" t="s">
        <v>626</v>
      </c>
      <c r="K2039" s="11" t="s">
        <v>19</v>
      </c>
      <c r="L2039" s="11" t="s">
        <v>19</v>
      </c>
      <c r="M2039" s="11" t="s">
        <v>19</v>
      </c>
      <c r="N2039" s="11" t="s">
        <v>19</v>
      </c>
      <c r="O2039" s="11" t="s">
        <v>18</v>
      </c>
      <c r="P2039" s="11" t="s">
        <v>18</v>
      </c>
      <c r="Q2039" s="11" t="s">
        <v>18</v>
      </c>
      <c r="R2039" s="11" t="s">
        <v>30</v>
      </c>
      <c r="S2039" s="20" t="s">
        <v>30</v>
      </c>
      <c r="T2039" s="11" t="s">
        <v>34</v>
      </c>
      <c r="U2039" s="11" t="s">
        <v>22</v>
      </c>
      <c r="V2039" s="11" t="s">
        <v>22</v>
      </c>
      <c r="W2039" s="11" t="s">
        <v>23</v>
      </c>
      <c r="X2039" s="11" t="s">
        <v>31</v>
      </c>
      <c r="Y2039">
        <v>190</v>
      </c>
      <c r="Z2039" t="e">
        <f t="shared" si="66"/>
        <v>#REF!</v>
      </c>
    </row>
    <row r="2040" spans="1:26" x14ac:dyDescent="0.35">
      <c r="A2040" s="24" t="str">
        <f>+IF(B2040&lt;&gt;'Terminal Handling Charge'!$B$3,"",IF(COUNTIF(B:B,B2040)&gt;0,COUNTIF(B$3:B2040,B2040),""))</f>
        <v/>
      </c>
      <c r="B2040" s="24" t="str">
        <f t="shared" si="65"/>
        <v>Terminal Handling Charge - OriginSlovenia</v>
      </c>
      <c r="C2040" s="24" t="s">
        <v>626</v>
      </c>
      <c r="D2040" s="24" t="s">
        <v>746</v>
      </c>
      <c r="E2040" s="1" t="s">
        <v>750</v>
      </c>
      <c r="F2040" s="12" t="s">
        <v>31</v>
      </c>
      <c r="G2040" s="13">
        <v>44866</v>
      </c>
      <c r="H2040" s="11" t="s">
        <v>69</v>
      </c>
      <c r="I2040" s="11" t="s">
        <v>70</v>
      </c>
      <c r="J2040" s="11" t="s">
        <v>626</v>
      </c>
      <c r="K2040" s="11" t="s">
        <v>19</v>
      </c>
      <c r="L2040" s="11" t="s">
        <v>19</v>
      </c>
      <c r="M2040" s="11" t="s">
        <v>19</v>
      </c>
      <c r="N2040" s="11" t="s">
        <v>19</v>
      </c>
      <c r="O2040" s="11" t="s">
        <v>18</v>
      </c>
      <c r="P2040" s="11" t="s">
        <v>18</v>
      </c>
      <c r="Q2040" s="11" t="s">
        <v>18</v>
      </c>
      <c r="R2040" s="11" t="s">
        <v>27</v>
      </c>
      <c r="S2040" s="20" t="s">
        <v>27</v>
      </c>
      <c r="T2040" s="11" t="s">
        <v>34</v>
      </c>
      <c r="U2040" s="11" t="s">
        <v>22</v>
      </c>
      <c r="V2040" s="11" t="s">
        <v>22</v>
      </c>
      <c r="W2040" s="11" t="s">
        <v>23</v>
      </c>
      <c r="X2040" s="11" t="s">
        <v>31</v>
      </c>
      <c r="Y2040">
        <v>280</v>
      </c>
      <c r="Z2040" t="e">
        <f t="shared" si="66"/>
        <v>#REF!</v>
      </c>
    </row>
    <row r="2041" spans="1:26" x14ac:dyDescent="0.35">
      <c r="A2041" s="24" t="str">
        <f>+IF(B2041&lt;&gt;'Terminal Handling Charge'!$B$3,"",IF(COUNTIF(B:B,B2041)&gt;0,COUNTIF(B$3:B2041,B2041),""))</f>
        <v/>
      </c>
      <c r="B2041" s="24" t="str">
        <f t="shared" si="65"/>
        <v>Terminal Handling Charge - OriginSlovenia</v>
      </c>
      <c r="C2041" s="24" t="s">
        <v>626</v>
      </c>
      <c r="D2041" s="24" t="s">
        <v>746</v>
      </c>
      <c r="E2041" s="1" t="s">
        <v>750</v>
      </c>
      <c r="F2041" s="12" t="s">
        <v>31</v>
      </c>
      <c r="G2041" s="13">
        <v>44866</v>
      </c>
      <c r="H2041" s="11" t="s">
        <v>69</v>
      </c>
      <c r="I2041" s="11" t="s">
        <v>70</v>
      </c>
      <c r="J2041" s="11" t="s">
        <v>626</v>
      </c>
      <c r="K2041" s="11" t="s">
        <v>19</v>
      </c>
      <c r="L2041" s="11" t="s">
        <v>19</v>
      </c>
      <c r="M2041" s="11" t="s">
        <v>19</v>
      </c>
      <c r="N2041" s="11" t="s">
        <v>19</v>
      </c>
      <c r="O2041" s="11" t="s">
        <v>18</v>
      </c>
      <c r="P2041" s="11" t="s">
        <v>18</v>
      </c>
      <c r="Q2041" s="11" t="s">
        <v>18</v>
      </c>
      <c r="R2041" s="11" t="s">
        <v>30</v>
      </c>
      <c r="S2041" s="20" t="s">
        <v>30</v>
      </c>
      <c r="T2041" s="11" t="s">
        <v>21</v>
      </c>
      <c r="U2041" s="11" t="s">
        <v>22</v>
      </c>
      <c r="V2041" s="11" t="s">
        <v>22</v>
      </c>
      <c r="W2041" s="11" t="s">
        <v>23</v>
      </c>
      <c r="X2041" s="11" t="s">
        <v>31</v>
      </c>
      <c r="Y2041">
        <v>180</v>
      </c>
      <c r="Z2041" t="e">
        <f t="shared" si="66"/>
        <v>#REF!</v>
      </c>
    </row>
    <row r="2042" spans="1:26" x14ac:dyDescent="0.35">
      <c r="A2042" s="24" t="str">
        <f>+IF(B2042&lt;&gt;'Terminal Handling Charge'!$B$3,"",IF(COUNTIF(B:B,B2042)&gt;0,COUNTIF(B$3:B2042,B2042),""))</f>
        <v/>
      </c>
      <c r="B2042" s="24" t="str">
        <f t="shared" si="65"/>
        <v>Terminal Handling Charge - OriginSlovenia</v>
      </c>
      <c r="C2042" s="24" t="s">
        <v>626</v>
      </c>
      <c r="D2042" s="24" t="s">
        <v>746</v>
      </c>
      <c r="E2042" s="1" t="s">
        <v>750</v>
      </c>
      <c r="F2042" s="12" t="s">
        <v>31</v>
      </c>
      <c r="G2042" s="13">
        <v>44866</v>
      </c>
      <c r="H2042" s="11" t="s">
        <v>69</v>
      </c>
      <c r="I2042" s="11" t="s">
        <v>70</v>
      </c>
      <c r="J2042" s="11" t="s">
        <v>626</v>
      </c>
      <c r="K2042" s="11" t="s">
        <v>19</v>
      </c>
      <c r="L2042" s="11" t="s">
        <v>19</v>
      </c>
      <c r="M2042" s="11" t="s">
        <v>19</v>
      </c>
      <c r="N2042" s="11" t="s">
        <v>19</v>
      </c>
      <c r="O2042" s="11" t="s">
        <v>18</v>
      </c>
      <c r="P2042" s="11" t="s">
        <v>18</v>
      </c>
      <c r="Q2042" s="11" t="s">
        <v>18</v>
      </c>
      <c r="R2042" s="11" t="s">
        <v>27</v>
      </c>
      <c r="S2042" s="20" t="s">
        <v>27</v>
      </c>
      <c r="T2042" s="11" t="s">
        <v>28</v>
      </c>
      <c r="U2042" s="11" t="s">
        <v>22</v>
      </c>
      <c r="V2042" s="11" t="s">
        <v>22</v>
      </c>
      <c r="W2042" s="11" t="s">
        <v>23</v>
      </c>
      <c r="X2042" s="11" t="s">
        <v>31</v>
      </c>
      <c r="Y2042">
        <v>250</v>
      </c>
      <c r="Z2042" t="e">
        <f t="shared" si="66"/>
        <v>#REF!</v>
      </c>
    </row>
    <row r="2043" spans="1:26" x14ac:dyDescent="0.35">
      <c r="A2043" s="24" t="str">
        <f>+IF(B2043&lt;&gt;'Terminal Handling Charge'!$B$3,"",IF(COUNTIF(B:B,B2043)&gt;0,COUNTIF(B$3:B2043,B2043),""))</f>
        <v/>
      </c>
      <c r="B2043" s="24" t="str">
        <f t="shared" si="65"/>
        <v>Terminal Handling Charge - OriginIndia</v>
      </c>
      <c r="C2043" s="24" t="s">
        <v>764</v>
      </c>
      <c r="D2043" s="24" t="s">
        <v>746</v>
      </c>
      <c r="E2043" s="1" t="s">
        <v>773</v>
      </c>
      <c r="F2043" s="12" t="s">
        <v>774</v>
      </c>
      <c r="G2043" s="13">
        <v>44866</v>
      </c>
      <c r="H2043" s="11" t="s">
        <v>781</v>
      </c>
      <c r="I2043" s="11" t="s">
        <v>794</v>
      </c>
      <c r="J2043" s="11" t="s">
        <v>764</v>
      </c>
      <c r="K2043" s="11" t="s">
        <v>19</v>
      </c>
      <c r="L2043" s="11" t="s">
        <v>19</v>
      </c>
      <c r="M2043" s="11" t="s">
        <v>19</v>
      </c>
      <c r="N2043" s="11" t="s">
        <v>19</v>
      </c>
      <c r="O2043" s="11" t="s">
        <v>18</v>
      </c>
      <c r="P2043" s="11" t="s">
        <v>18</v>
      </c>
      <c r="Q2043" s="11" t="s">
        <v>18</v>
      </c>
      <c r="R2043" s="11" t="s">
        <v>40</v>
      </c>
      <c r="S2043" s="20">
        <v>20</v>
      </c>
      <c r="T2043" s="11" t="s">
        <v>21</v>
      </c>
      <c r="U2043" s="11"/>
      <c r="V2043" s="11"/>
      <c r="W2043" s="11"/>
      <c r="X2043" s="11" t="s">
        <v>801</v>
      </c>
      <c r="Y2043">
        <v>10700</v>
      </c>
      <c r="Z2043" t="e">
        <f t="shared" si="66"/>
        <v>#REF!</v>
      </c>
    </row>
    <row r="2044" spans="1:26" x14ac:dyDescent="0.35">
      <c r="A2044" s="24" t="str">
        <f>+IF(B2044&lt;&gt;'Terminal Handling Charge'!$B$3,"",IF(COUNTIF(B:B,B2044)&gt;0,COUNTIF(B$3:B2044,B2044),""))</f>
        <v/>
      </c>
      <c r="B2044" s="24" t="str">
        <f t="shared" si="65"/>
        <v>Terminal Handling Charge - OriginIndia</v>
      </c>
      <c r="C2044" s="24" t="s">
        <v>764</v>
      </c>
      <c r="D2044" s="24" t="s">
        <v>746</v>
      </c>
      <c r="E2044" s="1" t="s">
        <v>773</v>
      </c>
      <c r="F2044" s="12" t="s">
        <v>774</v>
      </c>
      <c r="G2044" s="13">
        <v>44866</v>
      </c>
      <c r="H2044" s="11" t="s">
        <v>781</v>
      </c>
      <c r="I2044" s="11" t="s">
        <v>794</v>
      </c>
      <c r="J2044" s="11" t="s">
        <v>764</v>
      </c>
      <c r="K2044" s="11" t="s">
        <v>19</v>
      </c>
      <c r="L2044" s="11" t="s">
        <v>19</v>
      </c>
      <c r="M2044" s="11" t="s">
        <v>19</v>
      </c>
      <c r="N2044" s="11" t="s">
        <v>19</v>
      </c>
      <c r="O2044" s="11" t="s">
        <v>18</v>
      </c>
      <c r="P2044" s="11" t="s">
        <v>18</v>
      </c>
      <c r="Q2044" s="11" t="s">
        <v>18</v>
      </c>
      <c r="R2044" s="11" t="s">
        <v>20</v>
      </c>
      <c r="S2044" s="20">
        <v>40</v>
      </c>
      <c r="T2044" s="11" t="s">
        <v>21</v>
      </c>
      <c r="U2044" s="11"/>
      <c r="V2044" s="11"/>
      <c r="W2044" s="11"/>
      <c r="X2044" s="11" t="s">
        <v>801</v>
      </c>
      <c r="Y2044">
        <v>15360</v>
      </c>
      <c r="Z2044" t="e">
        <f t="shared" si="66"/>
        <v>#REF!</v>
      </c>
    </row>
    <row r="2045" spans="1:26" x14ac:dyDescent="0.35">
      <c r="A2045" s="24" t="str">
        <f>+IF(B2045&lt;&gt;'Terminal Handling Charge'!$B$3,"",IF(COUNTIF(B:B,B2045)&gt;0,COUNTIF(B$3:B2045,B2045),""))</f>
        <v/>
      </c>
      <c r="B2045" s="24" t="str">
        <f t="shared" si="65"/>
        <v>Terminal Handling Charge - OriginIndia</v>
      </c>
      <c r="C2045" s="24" t="s">
        <v>764</v>
      </c>
      <c r="D2045" s="24" t="s">
        <v>746</v>
      </c>
      <c r="E2045" s="1" t="s">
        <v>773</v>
      </c>
      <c r="F2045" s="12" t="s">
        <v>774</v>
      </c>
      <c r="G2045" s="13">
        <v>44866</v>
      </c>
      <c r="H2045" s="11" t="s">
        <v>781</v>
      </c>
      <c r="I2045" s="11" t="s">
        <v>794</v>
      </c>
      <c r="J2045" s="11" t="s">
        <v>764</v>
      </c>
      <c r="K2045" s="11" t="s">
        <v>19</v>
      </c>
      <c r="L2045" s="11" t="s">
        <v>19</v>
      </c>
      <c r="M2045" s="11" t="s">
        <v>19</v>
      </c>
      <c r="N2045" s="11" t="s">
        <v>19</v>
      </c>
      <c r="O2045" s="11" t="s">
        <v>18</v>
      </c>
      <c r="P2045" s="11" t="s">
        <v>18</v>
      </c>
      <c r="Q2045" s="11" t="s">
        <v>18</v>
      </c>
      <c r="R2045" s="11" t="s">
        <v>65</v>
      </c>
      <c r="S2045" s="20">
        <v>45</v>
      </c>
      <c r="T2045" s="11" t="s">
        <v>21</v>
      </c>
      <c r="U2045" s="11"/>
      <c r="V2045" s="11"/>
      <c r="W2045" s="11"/>
      <c r="X2045" s="11" t="s">
        <v>801</v>
      </c>
      <c r="Y2045">
        <v>20130</v>
      </c>
      <c r="Z2045" t="e">
        <f t="shared" si="66"/>
        <v>#REF!</v>
      </c>
    </row>
    <row r="2046" spans="1:26" x14ac:dyDescent="0.35">
      <c r="A2046" s="24" t="str">
        <f>+IF(B2046&lt;&gt;'Terminal Handling Charge'!$B$3,"",IF(COUNTIF(B:B,B2046)&gt;0,COUNTIF(B$3:B2046,B2046),""))</f>
        <v/>
      </c>
      <c r="B2046" s="24" t="str">
        <f t="shared" si="65"/>
        <v>Terminal Handling Charge - OriginIndia</v>
      </c>
      <c r="C2046" s="24" t="s">
        <v>764</v>
      </c>
      <c r="D2046" s="24" t="s">
        <v>746</v>
      </c>
      <c r="E2046" s="1" t="s">
        <v>773</v>
      </c>
      <c r="F2046" s="12" t="s">
        <v>774</v>
      </c>
      <c r="G2046" s="13">
        <v>44866</v>
      </c>
      <c r="H2046" s="11" t="s">
        <v>781</v>
      </c>
      <c r="I2046" s="11" t="s">
        <v>794</v>
      </c>
      <c r="J2046" s="11" t="s">
        <v>764</v>
      </c>
      <c r="K2046" s="11" t="s">
        <v>19</v>
      </c>
      <c r="L2046" s="11" t="s">
        <v>19</v>
      </c>
      <c r="M2046" s="11" t="s">
        <v>19</v>
      </c>
      <c r="N2046" s="11" t="s">
        <v>19</v>
      </c>
      <c r="O2046" s="11" t="s">
        <v>18</v>
      </c>
      <c r="P2046" s="11" t="s">
        <v>18</v>
      </c>
      <c r="Q2046" s="11" t="s">
        <v>18</v>
      </c>
      <c r="R2046" s="11" t="s">
        <v>61</v>
      </c>
      <c r="S2046" s="20">
        <v>20</v>
      </c>
      <c r="T2046" s="11" t="s">
        <v>772</v>
      </c>
      <c r="U2046" s="11"/>
      <c r="V2046" s="11"/>
      <c r="W2046" s="11"/>
      <c r="X2046" s="11" t="s">
        <v>801</v>
      </c>
      <c r="Y2046">
        <v>18580</v>
      </c>
      <c r="Z2046" t="e">
        <f t="shared" si="66"/>
        <v>#REF!</v>
      </c>
    </row>
    <row r="2047" spans="1:26" x14ac:dyDescent="0.35">
      <c r="A2047" s="24" t="str">
        <f>+IF(B2047&lt;&gt;'Terminal Handling Charge'!$B$3,"",IF(COUNTIF(B:B,B2047)&gt;0,COUNTIF(B$3:B2047,B2047),""))</f>
        <v/>
      </c>
      <c r="B2047" s="24" t="str">
        <f t="shared" ref="B2047:B2110" si="67">D2047&amp;C2047</f>
        <v>Terminal Handling Charge - OriginIndia</v>
      </c>
      <c r="C2047" s="24" t="s">
        <v>764</v>
      </c>
      <c r="D2047" s="24" t="s">
        <v>746</v>
      </c>
      <c r="E2047" s="1" t="s">
        <v>773</v>
      </c>
      <c r="F2047" s="12" t="s">
        <v>774</v>
      </c>
      <c r="G2047" s="13">
        <v>44866</v>
      </c>
      <c r="H2047" s="11" t="s">
        <v>781</v>
      </c>
      <c r="I2047" s="11" t="s">
        <v>794</v>
      </c>
      <c r="J2047" s="11" t="s">
        <v>764</v>
      </c>
      <c r="K2047" s="11" t="s">
        <v>19</v>
      </c>
      <c r="L2047" s="11" t="s">
        <v>19</v>
      </c>
      <c r="M2047" s="11" t="s">
        <v>19</v>
      </c>
      <c r="N2047" s="11" t="s">
        <v>19</v>
      </c>
      <c r="O2047" s="11" t="s">
        <v>18</v>
      </c>
      <c r="P2047" s="11" t="s">
        <v>18</v>
      </c>
      <c r="Q2047" s="11" t="s">
        <v>18</v>
      </c>
      <c r="R2047" s="11" t="s">
        <v>63</v>
      </c>
      <c r="S2047" s="20">
        <v>20</v>
      </c>
      <c r="T2047" s="11" t="s">
        <v>772</v>
      </c>
      <c r="U2047" s="11"/>
      <c r="V2047" s="11"/>
      <c r="W2047" s="11"/>
      <c r="X2047" s="11" t="s">
        <v>801</v>
      </c>
      <c r="Y2047">
        <v>18580</v>
      </c>
      <c r="Z2047" t="e">
        <f t="shared" ref="Z2047:Z2110" si="68">Z2046+1</f>
        <v>#REF!</v>
      </c>
    </row>
    <row r="2048" spans="1:26" x14ac:dyDescent="0.35">
      <c r="A2048" s="24" t="str">
        <f>+IF(B2048&lt;&gt;'Terminal Handling Charge'!$B$3,"",IF(COUNTIF(B:B,B2048)&gt;0,COUNTIF(B$3:B2048,B2048),""))</f>
        <v/>
      </c>
      <c r="B2048" s="24" t="str">
        <f t="shared" si="67"/>
        <v>Terminal Handling Charge - OriginIndia</v>
      </c>
      <c r="C2048" s="24" t="s">
        <v>764</v>
      </c>
      <c r="D2048" s="24" t="s">
        <v>746</v>
      </c>
      <c r="E2048" s="1" t="s">
        <v>773</v>
      </c>
      <c r="F2048" s="12" t="s">
        <v>774</v>
      </c>
      <c r="G2048" s="13">
        <v>44866</v>
      </c>
      <c r="H2048" s="11" t="s">
        <v>781</v>
      </c>
      <c r="I2048" s="11" t="s">
        <v>794</v>
      </c>
      <c r="J2048" s="11" t="s">
        <v>764</v>
      </c>
      <c r="K2048" s="11" t="s">
        <v>19</v>
      </c>
      <c r="L2048" s="11" t="s">
        <v>19</v>
      </c>
      <c r="M2048" s="11" t="s">
        <v>19</v>
      </c>
      <c r="N2048" s="11" t="s">
        <v>19</v>
      </c>
      <c r="O2048" s="11" t="s">
        <v>18</v>
      </c>
      <c r="P2048" s="11" t="s">
        <v>18</v>
      </c>
      <c r="Q2048" s="11" t="s">
        <v>18</v>
      </c>
      <c r="R2048" s="11" t="s">
        <v>56</v>
      </c>
      <c r="S2048" s="20">
        <v>20</v>
      </c>
      <c r="T2048" s="11" t="s">
        <v>772</v>
      </c>
      <c r="U2048" s="11"/>
      <c r="V2048" s="11"/>
      <c r="W2048" s="11"/>
      <c r="X2048" s="11" t="s">
        <v>801</v>
      </c>
      <c r="Y2048">
        <v>18580</v>
      </c>
      <c r="Z2048" t="e">
        <f t="shared" si="68"/>
        <v>#REF!</v>
      </c>
    </row>
    <row r="2049" spans="1:26" x14ac:dyDescent="0.35">
      <c r="A2049" s="24" t="str">
        <f>+IF(B2049&lt;&gt;'Terminal Handling Charge'!$B$3,"",IF(COUNTIF(B:B,B2049)&gt;0,COUNTIF(B$3:B2049,B2049),""))</f>
        <v/>
      </c>
      <c r="B2049" s="24" t="str">
        <f t="shared" si="67"/>
        <v>Terminal Handling Charge - OriginIndia</v>
      </c>
      <c r="C2049" s="24" t="s">
        <v>764</v>
      </c>
      <c r="D2049" s="24" t="s">
        <v>746</v>
      </c>
      <c r="E2049" s="1" t="s">
        <v>773</v>
      </c>
      <c r="F2049" s="12" t="s">
        <v>774</v>
      </c>
      <c r="G2049" s="13">
        <v>44866</v>
      </c>
      <c r="H2049" s="11" t="s">
        <v>781</v>
      </c>
      <c r="I2049" s="11" t="s">
        <v>794</v>
      </c>
      <c r="J2049" s="11" t="s">
        <v>764</v>
      </c>
      <c r="K2049" s="11" t="s">
        <v>19</v>
      </c>
      <c r="L2049" s="11" t="s">
        <v>19</v>
      </c>
      <c r="M2049" s="11" t="s">
        <v>19</v>
      </c>
      <c r="N2049" s="11" t="s">
        <v>19</v>
      </c>
      <c r="O2049" s="11" t="s">
        <v>18</v>
      </c>
      <c r="P2049" s="11" t="s">
        <v>18</v>
      </c>
      <c r="Q2049" s="11" t="s">
        <v>18</v>
      </c>
      <c r="R2049" s="11" t="s">
        <v>59</v>
      </c>
      <c r="S2049" s="20">
        <v>20</v>
      </c>
      <c r="T2049" s="11" t="s">
        <v>772</v>
      </c>
      <c r="U2049" s="11"/>
      <c r="V2049" s="11"/>
      <c r="W2049" s="11"/>
      <c r="X2049" s="11" t="s">
        <v>801</v>
      </c>
      <c r="Y2049">
        <v>18580</v>
      </c>
      <c r="Z2049" t="e">
        <f t="shared" si="68"/>
        <v>#REF!</v>
      </c>
    </row>
    <row r="2050" spans="1:26" x14ac:dyDescent="0.35">
      <c r="A2050" s="24" t="str">
        <f>+IF(B2050&lt;&gt;'Terminal Handling Charge'!$B$3,"",IF(COUNTIF(B:B,B2050)&gt;0,COUNTIF(B$3:B2050,B2050),""))</f>
        <v/>
      </c>
      <c r="B2050" s="24" t="str">
        <f t="shared" si="67"/>
        <v>Terminal Handling Charge - OriginIndia</v>
      </c>
      <c r="C2050" s="24" t="s">
        <v>764</v>
      </c>
      <c r="D2050" s="24" t="s">
        <v>746</v>
      </c>
      <c r="E2050" s="1" t="s">
        <v>773</v>
      </c>
      <c r="F2050" s="12" t="s">
        <v>774</v>
      </c>
      <c r="G2050" s="13">
        <v>44866</v>
      </c>
      <c r="H2050" s="11" t="s">
        <v>781</v>
      </c>
      <c r="I2050" s="11" t="s">
        <v>794</v>
      </c>
      <c r="J2050" s="11" t="s">
        <v>764</v>
      </c>
      <c r="K2050" s="11" t="s">
        <v>19</v>
      </c>
      <c r="L2050" s="11" t="s">
        <v>19</v>
      </c>
      <c r="M2050" s="11" t="s">
        <v>19</v>
      </c>
      <c r="N2050" s="11" t="s">
        <v>19</v>
      </c>
      <c r="O2050" s="11" t="s">
        <v>18</v>
      </c>
      <c r="P2050" s="11" t="s">
        <v>18</v>
      </c>
      <c r="Q2050" s="11" t="s">
        <v>18</v>
      </c>
      <c r="R2050" s="11" t="s">
        <v>77</v>
      </c>
      <c r="S2050" s="20">
        <v>20</v>
      </c>
      <c r="T2050" s="11" t="s">
        <v>772</v>
      </c>
      <c r="U2050" s="11"/>
      <c r="V2050" s="11"/>
      <c r="W2050" s="11"/>
      <c r="X2050" s="11" t="s">
        <v>801</v>
      </c>
      <c r="Y2050">
        <v>18580</v>
      </c>
      <c r="Z2050" t="e">
        <f t="shared" si="68"/>
        <v>#REF!</v>
      </c>
    </row>
    <row r="2051" spans="1:26" x14ac:dyDescent="0.35">
      <c r="A2051" s="24" t="str">
        <f>+IF(B2051&lt;&gt;'Terminal Handling Charge'!$B$3,"",IF(COUNTIF(B:B,B2051)&gt;0,COUNTIF(B$3:B2051,B2051),""))</f>
        <v/>
      </c>
      <c r="B2051" s="24" t="str">
        <f t="shared" si="67"/>
        <v>Terminal Handling Charge - OriginIndia</v>
      </c>
      <c r="C2051" s="24" t="s">
        <v>764</v>
      </c>
      <c r="D2051" s="24" t="s">
        <v>746</v>
      </c>
      <c r="E2051" s="1" t="s">
        <v>773</v>
      </c>
      <c r="F2051" s="12" t="s">
        <v>774</v>
      </c>
      <c r="G2051" s="13">
        <v>44866</v>
      </c>
      <c r="H2051" s="11" t="s">
        <v>781</v>
      </c>
      <c r="I2051" s="11" t="s">
        <v>794</v>
      </c>
      <c r="J2051" s="11" t="s">
        <v>764</v>
      </c>
      <c r="K2051" s="11" t="s">
        <v>19</v>
      </c>
      <c r="L2051" s="11" t="s">
        <v>19</v>
      </c>
      <c r="M2051" s="11" t="s">
        <v>19</v>
      </c>
      <c r="N2051" s="11" t="s">
        <v>19</v>
      </c>
      <c r="O2051" s="11" t="s">
        <v>18</v>
      </c>
      <c r="P2051" s="11" t="s">
        <v>18</v>
      </c>
      <c r="Q2051" s="11" t="s">
        <v>18</v>
      </c>
      <c r="R2051" s="11" t="s">
        <v>33</v>
      </c>
      <c r="S2051" s="20">
        <v>40</v>
      </c>
      <c r="T2051" s="11" t="s">
        <v>772</v>
      </c>
      <c r="U2051" s="11"/>
      <c r="V2051" s="11"/>
      <c r="W2051" s="11"/>
      <c r="X2051" s="11" t="s">
        <v>801</v>
      </c>
      <c r="Y2051">
        <v>27240</v>
      </c>
      <c r="Z2051" t="e">
        <f t="shared" si="68"/>
        <v>#REF!</v>
      </c>
    </row>
    <row r="2052" spans="1:26" x14ac:dyDescent="0.35">
      <c r="A2052" s="24" t="str">
        <f>+IF(B2052&lt;&gt;'Terminal Handling Charge'!$B$3,"",IF(COUNTIF(B:B,B2052)&gt;0,COUNTIF(B$3:B2052,B2052),""))</f>
        <v/>
      </c>
      <c r="B2052" s="24" t="str">
        <f t="shared" si="67"/>
        <v>Terminal Handling Charge - OriginIndia</v>
      </c>
      <c r="C2052" s="24" t="s">
        <v>764</v>
      </c>
      <c r="D2052" s="24" t="s">
        <v>746</v>
      </c>
      <c r="E2052" s="1" t="s">
        <v>773</v>
      </c>
      <c r="F2052" s="12" t="s">
        <v>774</v>
      </c>
      <c r="G2052" s="13">
        <v>44866</v>
      </c>
      <c r="H2052" s="11" t="s">
        <v>781</v>
      </c>
      <c r="I2052" s="11" t="s">
        <v>794</v>
      </c>
      <c r="J2052" s="11" t="s">
        <v>764</v>
      </c>
      <c r="K2052" s="11" t="s">
        <v>19</v>
      </c>
      <c r="L2052" s="11" t="s">
        <v>19</v>
      </c>
      <c r="M2052" s="11" t="s">
        <v>19</v>
      </c>
      <c r="N2052" s="11" t="s">
        <v>19</v>
      </c>
      <c r="O2052" s="11" t="s">
        <v>18</v>
      </c>
      <c r="P2052" s="11" t="s">
        <v>18</v>
      </c>
      <c r="Q2052" s="11" t="s">
        <v>18</v>
      </c>
      <c r="R2052" s="11" t="s">
        <v>60</v>
      </c>
      <c r="S2052" s="20">
        <v>40</v>
      </c>
      <c r="T2052" s="11" t="s">
        <v>772</v>
      </c>
      <c r="U2052" s="11"/>
      <c r="V2052" s="11"/>
      <c r="W2052" s="11"/>
      <c r="X2052" s="11" t="s">
        <v>801</v>
      </c>
      <c r="Y2052">
        <v>27240</v>
      </c>
      <c r="Z2052" t="e">
        <f t="shared" si="68"/>
        <v>#REF!</v>
      </c>
    </row>
    <row r="2053" spans="1:26" x14ac:dyDescent="0.35">
      <c r="A2053" s="24" t="str">
        <f>+IF(B2053&lt;&gt;'Terminal Handling Charge'!$B$3,"",IF(COUNTIF(B:B,B2053)&gt;0,COUNTIF(B$3:B2053,B2053),""))</f>
        <v/>
      </c>
      <c r="B2053" s="24" t="str">
        <f t="shared" si="67"/>
        <v>Terminal Handling Charge - OriginIndia</v>
      </c>
      <c r="C2053" s="24" t="s">
        <v>764</v>
      </c>
      <c r="D2053" s="24" t="s">
        <v>746</v>
      </c>
      <c r="E2053" s="1" t="s">
        <v>773</v>
      </c>
      <c r="F2053" s="12" t="s">
        <v>774</v>
      </c>
      <c r="G2053" s="13">
        <v>44866</v>
      </c>
      <c r="H2053" s="11" t="s">
        <v>781</v>
      </c>
      <c r="I2053" s="11" t="s">
        <v>794</v>
      </c>
      <c r="J2053" s="11" t="s">
        <v>764</v>
      </c>
      <c r="K2053" s="11" t="s">
        <v>19</v>
      </c>
      <c r="L2053" s="11" t="s">
        <v>19</v>
      </c>
      <c r="M2053" s="11" t="s">
        <v>19</v>
      </c>
      <c r="N2053" s="11" t="s">
        <v>19</v>
      </c>
      <c r="O2053" s="11" t="s">
        <v>18</v>
      </c>
      <c r="P2053" s="11" t="s">
        <v>18</v>
      </c>
      <c r="Q2053" s="11" t="s">
        <v>18</v>
      </c>
      <c r="R2053" s="11" t="s">
        <v>58</v>
      </c>
      <c r="S2053" s="20">
        <v>40</v>
      </c>
      <c r="T2053" s="11" t="s">
        <v>772</v>
      </c>
      <c r="U2053" s="11"/>
      <c r="V2053" s="11"/>
      <c r="W2053" s="11"/>
      <c r="X2053" s="11" t="s">
        <v>801</v>
      </c>
      <c r="Y2053">
        <v>27240</v>
      </c>
      <c r="Z2053" t="e">
        <f t="shared" si="68"/>
        <v>#REF!</v>
      </c>
    </row>
    <row r="2054" spans="1:26" x14ac:dyDescent="0.35">
      <c r="A2054" s="24" t="str">
        <f>+IF(B2054&lt;&gt;'Terminal Handling Charge'!$B$3,"",IF(COUNTIF(B:B,B2054)&gt;0,COUNTIF(B$3:B2054,B2054),""))</f>
        <v/>
      </c>
      <c r="B2054" s="24" t="str">
        <f t="shared" si="67"/>
        <v>Terminal Handling Charge - OriginIndia</v>
      </c>
      <c r="C2054" s="24" t="s">
        <v>764</v>
      </c>
      <c r="D2054" s="24" t="s">
        <v>746</v>
      </c>
      <c r="E2054" s="1" t="s">
        <v>773</v>
      </c>
      <c r="F2054" s="12" t="s">
        <v>774</v>
      </c>
      <c r="G2054" s="13">
        <v>44866</v>
      </c>
      <c r="H2054" s="11" t="s">
        <v>781</v>
      </c>
      <c r="I2054" s="11" t="s">
        <v>794</v>
      </c>
      <c r="J2054" s="11" t="s">
        <v>764</v>
      </c>
      <c r="K2054" s="11" t="s">
        <v>19</v>
      </c>
      <c r="L2054" s="11" t="s">
        <v>19</v>
      </c>
      <c r="M2054" s="11" t="s">
        <v>19</v>
      </c>
      <c r="N2054" s="11" t="s">
        <v>19</v>
      </c>
      <c r="O2054" s="11" t="s">
        <v>18</v>
      </c>
      <c r="P2054" s="11" t="s">
        <v>18</v>
      </c>
      <c r="Q2054" s="11" t="s">
        <v>18</v>
      </c>
      <c r="R2054" s="11" t="s">
        <v>64</v>
      </c>
      <c r="S2054" s="20">
        <v>40</v>
      </c>
      <c r="T2054" s="11" t="s">
        <v>772</v>
      </c>
      <c r="U2054" s="11"/>
      <c r="V2054" s="11"/>
      <c r="W2054" s="11"/>
      <c r="X2054" s="11" t="s">
        <v>801</v>
      </c>
      <c r="Y2054">
        <v>27140</v>
      </c>
      <c r="Z2054" t="e">
        <f t="shared" si="68"/>
        <v>#REF!</v>
      </c>
    </row>
    <row r="2055" spans="1:26" ht="29" x14ac:dyDescent="0.35">
      <c r="A2055" s="24" t="str">
        <f>+IF(B2055&lt;&gt;'Terminal Handling Charge'!$B$3,"",IF(COUNTIF(B:B,B2055)&gt;0,COUNTIF(B$3:B2055,B2055),""))</f>
        <v/>
      </c>
      <c r="B2055" s="24" t="str">
        <f t="shared" si="67"/>
        <v>Terminal Handling Charge - OriginLithuania</v>
      </c>
      <c r="C2055" s="24" t="s">
        <v>707</v>
      </c>
      <c r="D2055" s="24" t="s">
        <v>746</v>
      </c>
      <c r="E2055" s="1" t="s">
        <v>751</v>
      </c>
      <c r="F2055" s="12" t="s">
        <v>31</v>
      </c>
      <c r="G2055" s="13">
        <v>44866</v>
      </c>
      <c r="H2055" s="11" t="s">
        <v>170</v>
      </c>
      <c r="I2055" s="11" t="s">
        <v>171</v>
      </c>
      <c r="J2055" s="11" t="s">
        <v>707</v>
      </c>
      <c r="K2055" s="11" t="s">
        <v>19</v>
      </c>
      <c r="L2055" s="11" t="s">
        <v>19</v>
      </c>
      <c r="M2055" s="11" t="s">
        <v>19</v>
      </c>
      <c r="N2055" s="11" t="s">
        <v>19</v>
      </c>
      <c r="O2055" s="11" t="s">
        <v>18</v>
      </c>
      <c r="P2055" s="11" t="s">
        <v>18</v>
      </c>
      <c r="Q2055" s="11" t="s">
        <v>18</v>
      </c>
      <c r="R2055" s="11" t="s">
        <v>78</v>
      </c>
      <c r="S2055" s="20" t="s">
        <v>78</v>
      </c>
      <c r="T2055" s="11" t="s">
        <v>34</v>
      </c>
      <c r="U2055" s="11" t="s">
        <v>22</v>
      </c>
      <c r="V2055" s="11" t="s">
        <v>22</v>
      </c>
      <c r="W2055" s="11" t="s">
        <v>23</v>
      </c>
      <c r="X2055" s="11" t="s">
        <v>31</v>
      </c>
      <c r="Y2055">
        <v>155</v>
      </c>
      <c r="Z2055" t="e">
        <f t="shared" si="68"/>
        <v>#REF!</v>
      </c>
    </row>
    <row r="2056" spans="1:26" x14ac:dyDescent="0.35">
      <c r="A2056" s="24" t="str">
        <f>+IF(B2056&lt;&gt;'Terminal Handling Charge'!$B$3,"",IF(COUNTIF(B:B,B2056)&gt;0,COUNTIF(B$3:B2056,B2056),""))</f>
        <v/>
      </c>
      <c r="B2056" s="24" t="str">
        <f t="shared" si="67"/>
        <v>Terminal Handling Charge - OriginLithuania</v>
      </c>
      <c r="C2056" s="24" t="s">
        <v>707</v>
      </c>
      <c r="D2056" s="24" t="s">
        <v>746</v>
      </c>
      <c r="E2056" s="1" t="s">
        <v>751</v>
      </c>
      <c r="F2056" s="12" t="s">
        <v>31</v>
      </c>
      <c r="G2056" s="13">
        <v>44866</v>
      </c>
      <c r="H2056" s="11" t="s">
        <v>170</v>
      </c>
      <c r="I2056" s="11" t="s">
        <v>171</v>
      </c>
      <c r="J2056" s="11" t="s">
        <v>707</v>
      </c>
      <c r="K2056" s="11" t="s">
        <v>19</v>
      </c>
      <c r="L2056" s="11" t="s">
        <v>19</v>
      </c>
      <c r="M2056" s="11" t="s">
        <v>19</v>
      </c>
      <c r="N2056" s="11" t="s">
        <v>19</v>
      </c>
      <c r="O2056" s="11" t="s">
        <v>18</v>
      </c>
      <c r="P2056" s="11" t="s">
        <v>18</v>
      </c>
      <c r="Q2056" s="11" t="s">
        <v>18</v>
      </c>
      <c r="R2056" s="11" t="s">
        <v>30</v>
      </c>
      <c r="S2056" s="20" t="s">
        <v>30</v>
      </c>
      <c r="T2056" s="11" t="s">
        <v>21</v>
      </c>
      <c r="U2056" s="11" t="s">
        <v>22</v>
      </c>
      <c r="V2056" s="11" t="s">
        <v>22</v>
      </c>
      <c r="W2056" s="11" t="s">
        <v>23</v>
      </c>
      <c r="X2056" s="11" t="s">
        <v>31</v>
      </c>
      <c r="Y2056">
        <v>125</v>
      </c>
      <c r="Z2056" t="e">
        <f t="shared" si="68"/>
        <v>#REF!</v>
      </c>
    </row>
    <row r="2057" spans="1:26" x14ac:dyDescent="0.35">
      <c r="A2057" s="24" t="str">
        <f>+IF(B2057&lt;&gt;'Terminal Handling Charge'!$B$3,"",IF(COUNTIF(B:B,B2057)&gt;0,COUNTIF(B$3:B2057,B2057),""))</f>
        <v/>
      </c>
      <c r="B2057" s="24" t="str">
        <f t="shared" si="67"/>
        <v>Terminal Handling Charge - OriginLithuania</v>
      </c>
      <c r="C2057" s="24" t="s">
        <v>707</v>
      </c>
      <c r="D2057" s="24" t="s">
        <v>746</v>
      </c>
      <c r="E2057" s="1" t="s">
        <v>751</v>
      </c>
      <c r="F2057" s="12" t="s">
        <v>31</v>
      </c>
      <c r="G2057" s="13">
        <v>44866</v>
      </c>
      <c r="H2057" s="11" t="s">
        <v>170</v>
      </c>
      <c r="I2057" s="11" t="s">
        <v>171</v>
      </c>
      <c r="J2057" s="11" t="s">
        <v>707</v>
      </c>
      <c r="K2057" s="11" t="s">
        <v>19</v>
      </c>
      <c r="L2057" s="11" t="s">
        <v>19</v>
      </c>
      <c r="M2057" s="11" t="s">
        <v>19</v>
      </c>
      <c r="N2057" s="11" t="s">
        <v>19</v>
      </c>
      <c r="O2057" s="11" t="s">
        <v>18</v>
      </c>
      <c r="P2057" s="11" t="s">
        <v>18</v>
      </c>
      <c r="Q2057" s="11" t="s">
        <v>18</v>
      </c>
      <c r="R2057" s="11" t="s">
        <v>27</v>
      </c>
      <c r="S2057" s="20" t="s">
        <v>27</v>
      </c>
      <c r="T2057" s="11" t="s">
        <v>28</v>
      </c>
      <c r="U2057" s="11" t="s">
        <v>22</v>
      </c>
      <c r="V2057" s="11" t="s">
        <v>22</v>
      </c>
      <c r="W2057" s="11" t="s">
        <v>23</v>
      </c>
      <c r="X2057" s="11" t="s">
        <v>31</v>
      </c>
      <c r="Y2057">
        <v>190</v>
      </c>
      <c r="Z2057" t="e">
        <f t="shared" si="68"/>
        <v>#REF!</v>
      </c>
    </row>
    <row r="2058" spans="1:26" x14ac:dyDescent="0.35">
      <c r="A2058" s="24" t="str">
        <f>+IF(B2058&lt;&gt;'Terminal Handling Charge'!$B$3,"",IF(COUNTIF(B:B,B2058)&gt;0,COUNTIF(B$3:B2058,B2058),""))</f>
        <v/>
      </c>
      <c r="B2058" s="24" t="str">
        <f t="shared" si="67"/>
        <v>Terminal Handling Charge - OriginJamaica</v>
      </c>
      <c r="C2058" s="24" t="s">
        <v>705</v>
      </c>
      <c r="D2058" s="24" t="s">
        <v>746</v>
      </c>
      <c r="E2058" s="1" t="s">
        <v>101</v>
      </c>
      <c r="F2058" s="12" t="s">
        <v>757</v>
      </c>
      <c r="G2058" s="13">
        <v>44866</v>
      </c>
      <c r="H2058" s="11" t="s">
        <v>157</v>
      </c>
      <c r="I2058" s="11" t="s">
        <v>158</v>
      </c>
      <c r="J2058" s="11" t="s">
        <v>705</v>
      </c>
      <c r="K2058" s="11" t="s">
        <v>19</v>
      </c>
      <c r="L2058" s="11" t="s">
        <v>19</v>
      </c>
      <c r="M2058" s="11" t="s">
        <v>19</v>
      </c>
      <c r="N2058" s="11" t="s">
        <v>19</v>
      </c>
      <c r="O2058" s="11" t="s">
        <v>18</v>
      </c>
      <c r="P2058" s="11" t="s">
        <v>18</v>
      </c>
      <c r="Q2058" s="11" t="s">
        <v>18</v>
      </c>
      <c r="R2058" s="11" t="s">
        <v>30</v>
      </c>
      <c r="S2058" s="20" t="s">
        <v>30</v>
      </c>
      <c r="T2058" s="11" t="s">
        <v>21</v>
      </c>
      <c r="U2058" s="11" t="s">
        <v>22</v>
      </c>
      <c r="V2058" s="11" t="s">
        <v>22</v>
      </c>
      <c r="W2058" s="11" t="s">
        <v>23</v>
      </c>
      <c r="X2058" s="11" t="s">
        <v>24</v>
      </c>
      <c r="Y2058">
        <v>300</v>
      </c>
      <c r="Z2058" t="e">
        <f t="shared" si="68"/>
        <v>#REF!</v>
      </c>
    </row>
    <row r="2059" spans="1:26" x14ac:dyDescent="0.35">
      <c r="A2059" s="24" t="str">
        <f>+IF(B2059&lt;&gt;'Terminal Handling Charge'!$B$3,"",IF(COUNTIF(B:B,B2059)&gt;0,COUNTIF(B$3:B2059,B2059),""))</f>
        <v/>
      </c>
      <c r="B2059" s="24" t="str">
        <f t="shared" si="67"/>
        <v>Terminal Handling Charge - OriginJamaica</v>
      </c>
      <c r="C2059" s="24" t="s">
        <v>705</v>
      </c>
      <c r="D2059" s="24" t="s">
        <v>746</v>
      </c>
      <c r="E2059" s="1" t="s">
        <v>101</v>
      </c>
      <c r="F2059" s="12" t="s">
        <v>757</v>
      </c>
      <c r="G2059" s="13">
        <v>44866</v>
      </c>
      <c r="H2059" s="11" t="s">
        <v>157</v>
      </c>
      <c r="I2059" s="11" t="s">
        <v>158</v>
      </c>
      <c r="J2059" s="11" t="s">
        <v>705</v>
      </c>
      <c r="K2059" s="11" t="s">
        <v>19</v>
      </c>
      <c r="L2059" s="11" t="s">
        <v>19</v>
      </c>
      <c r="M2059" s="11" t="s">
        <v>19</v>
      </c>
      <c r="N2059" s="11" t="s">
        <v>19</v>
      </c>
      <c r="O2059" s="11" t="s">
        <v>18</v>
      </c>
      <c r="P2059" s="11" t="s">
        <v>18</v>
      </c>
      <c r="Q2059" s="11" t="s">
        <v>18</v>
      </c>
      <c r="R2059" s="11" t="s">
        <v>27</v>
      </c>
      <c r="S2059" s="20" t="s">
        <v>27</v>
      </c>
      <c r="T2059" s="11" t="s">
        <v>28</v>
      </c>
      <c r="U2059" s="11" t="s">
        <v>22</v>
      </c>
      <c r="V2059" s="11" t="s">
        <v>22</v>
      </c>
      <c r="W2059" s="11" t="s">
        <v>23</v>
      </c>
      <c r="X2059" s="11" t="s">
        <v>24</v>
      </c>
      <c r="Y2059">
        <v>300</v>
      </c>
      <c r="Z2059" t="e">
        <f t="shared" si="68"/>
        <v>#REF!</v>
      </c>
    </row>
    <row r="2060" spans="1:26" x14ac:dyDescent="0.35">
      <c r="A2060" s="24" t="str">
        <f>+IF(B2060&lt;&gt;'Terminal Handling Charge'!$B$3,"",IF(COUNTIF(B:B,B2060)&gt;0,COUNTIF(B$3:B2060,B2060),""))</f>
        <v/>
      </c>
      <c r="B2060" s="24" t="str">
        <f t="shared" si="67"/>
        <v>Terminal Handling Charge - OriginIndia</v>
      </c>
      <c r="C2060" s="24" t="s">
        <v>764</v>
      </c>
      <c r="D2060" s="24" t="s">
        <v>746</v>
      </c>
      <c r="E2060" s="1" t="s">
        <v>773</v>
      </c>
      <c r="F2060" s="12" t="s">
        <v>774</v>
      </c>
      <c r="G2060" s="13">
        <v>44866</v>
      </c>
      <c r="H2060" s="11" t="s">
        <v>786</v>
      </c>
      <c r="I2060" s="11" t="s">
        <v>799</v>
      </c>
      <c r="J2060" s="11" t="s">
        <v>764</v>
      </c>
      <c r="K2060" s="11" t="s">
        <v>19</v>
      </c>
      <c r="L2060" s="11" t="s">
        <v>19</v>
      </c>
      <c r="M2060" s="11" t="s">
        <v>19</v>
      </c>
      <c r="N2060" s="11" t="s">
        <v>19</v>
      </c>
      <c r="O2060" s="11" t="s">
        <v>18</v>
      </c>
      <c r="P2060" s="11" t="s">
        <v>18</v>
      </c>
      <c r="Q2060" s="11" t="s">
        <v>18</v>
      </c>
      <c r="R2060" s="11" t="s">
        <v>40</v>
      </c>
      <c r="S2060" s="20">
        <v>20</v>
      </c>
      <c r="T2060" s="11" t="s">
        <v>21</v>
      </c>
      <c r="U2060" s="11"/>
      <c r="V2060" s="11"/>
      <c r="W2060" s="11"/>
      <c r="X2060" s="11" t="s">
        <v>801</v>
      </c>
      <c r="Y2060">
        <v>6309</v>
      </c>
      <c r="Z2060" t="e">
        <f t="shared" si="68"/>
        <v>#REF!</v>
      </c>
    </row>
    <row r="2061" spans="1:26" x14ac:dyDescent="0.35">
      <c r="A2061" s="24" t="str">
        <f>+IF(B2061&lt;&gt;'Terminal Handling Charge'!$B$3,"",IF(COUNTIF(B:B,B2061)&gt;0,COUNTIF(B$3:B2061,B2061),""))</f>
        <v/>
      </c>
      <c r="B2061" s="24" t="str">
        <f t="shared" si="67"/>
        <v>Terminal Handling Charge - OriginIndia</v>
      </c>
      <c r="C2061" s="24" t="s">
        <v>764</v>
      </c>
      <c r="D2061" s="24" t="s">
        <v>746</v>
      </c>
      <c r="E2061" s="1" t="s">
        <v>773</v>
      </c>
      <c r="F2061" s="12" t="s">
        <v>774</v>
      </c>
      <c r="G2061" s="13">
        <v>44866</v>
      </c>
      <c r="H2061" s="11" t="s">
        <v>786</v>
      </c>
      <c r="I2061" s="11" t="s">
        <v>799</v>
      </c>
      <c r="J2061" s="11" t="s">
        <v>764</v>
      </c>
      <c r="K2061" s="11" t="s">
        <v>19</v>
      </c>
      <c r="L2061" s="11" t="s">
        <v>19</v>
      </c>
      <c r="M2061" s="11" t="s">
        <v>19</v>
      </c>
      <c r="N2061" s="11" t="s">
        <v>19</v>
      </c>
      <c r="O2061" s="11" t="s">
        <v>18</v>
      </c>
      <c r="P2061" s="11" t="s">
        <v>18</v>
      </c>
      <c r="Q2061" s="11" t="s">
        <v>18</v>
      </c>
      <c r="R2061" s="11" t="s">
        <v>20</v>
      </c>
      <c r="S2061" s="20">
        <v>40</v>
      </c>
      <c r="T2061" s="11" t="s">
        <v>21</v>
      </c>
      <c r="U2061" s="11"/>
      <c r="V2061" s="11"/>
      <c r="W2061" s="11"/>
      <c r="X2061" s="11" t="s">
        <v>801</v>
      </c>
      <c r="Y2061">
        <v>9141</v>
      </c>
      <c r="Z2061" t="e">
        <f t="shared" si="68"/>
        <v>#REF!</v>
      </c>
    </row>
    <row r="2062" spans="1:26" x14ac:dyDescent="0.35">
      <c r="A2062" s="24" t="str">
        <f>+IF(B2062&lt;&gt;'Terminal Handling Charge'!$B$3,"",IF(COUNTIF(B:B,B2062)&gt;0,COUNTIF(B$3:B2062,B2062),""))</f>
        <v/>
      </c>
      <c r="B2062" s="24" t="str">
        <f t="shared" si="67"/>
        <v>Terminal Handling Charge - OriginIndia</v>
      </c>
      <c r="C2062" s="24" t="s">
        <v>764</v>
      </c>
      <c r="D2062" s="24" t="s">
        <v>746</v>
      </c>
      <c r="E2062" s="1" t="s">
        <v>773</v>
      </c>
      <c r="F2062" s="12" t="s">
        <v>774</v>
      </c>
      <c r="G2062" s="13">
        <v>44866</v>
      </c>
      <c r="H2062" s="11" t="s">
        <v>786</v>
      </c>
      <c r="I2062" s="11" t="s">
        <v>799</v>
      </c>
      <c r="J2062" s="11" t="s">
        <v>764</v>
      </c>
      <c r="K2062" s="11" t="s">
        <v>19</v>
      </c>
      <c r="L2062" s="11" t="s">
        <v>19</v>
      </c>
      <c r="M2062" s="11" t="s">
        <v>19</v>
      </c>
      <c r="N2062" s="11" t="s">
        <v>19</v>
      </c>
      <c r="O2062" s="11" t="s">
        <v>18</v>
      </c>
      <c r="P2062" s="11" t="s">
        <v>18</v>
      </c>
      <c r="Q2062" s="11" t="s">
        <v>18</v>
      </c>
      <c r="R2062" s="11" t="s">
        <v>65</v>
      </c>
      <c r="S2062" s="20">
        <v>45</v>
      </c>
      <c r="T2062" s="11" t="s">
        <v>21</v>
      </c>
      <c r="U2062" s="11"/>
      <c r="V2062" s="11"/>
      <c r="W2062" s="11"/>
      <c r="X2062" s="11" t="s">
        <v>801</v>
      </c>
      <c r="Y2062">
        <v>10966</v>
      </c>
      <c r="Z2062" t="e">
        <f t="shared" si="68"/>
        <v>#REF!</v>
      </c>
    </row>
    <row r="2063" spans="1:26" x14ac:dyDescent="0.35">
      <c r="A2063" s="24" t="str">
        <f>+IF(B2063&lt;&gt;'Terminal Handling Charge'!$B$3,"",IF(COUNTIF(B:B,B2063)&gt;0,COUNTIF(B$3:B2063,B2063),""))</f>
        <v/>
      </c>
      <c r="B2063" s="24" t="str">
        <f t="shared" si="67"/>
        <v>Terminal Handling Charge - OriginIndia</v>
      </c>
      <c r="C2063" s="24" t="s">
        <v>764</v>
      </c>
      <c r="D2063" s="24" t="s">
        <v>746</v>
      </c>
      <c r="E2063" s="1" t="s">
        <v>773</v>
      </c>
      <c r="F2063" s="12" t="s">
        <v>774</v>
      </c>
      <c r="G2063" s="13">
        <v>44866</v>
      </c>
      <c r="H2063" s="11" t="s">
        <v>786</v>
      </c>
      <c r="I2063" s="11" t="s">
        <v>799</v>
      </c>
      <c r="J2063" s="11" t="s">
        <v>764</v>
      </c>
      <c r="K2063" s="11" t="s">
        <v>19</v>
      </c>
      <c r="L2063" s="11" t="s">
        <v>19</v>
      </c>
      <c r="M2063" s="11" t="s">
        <v>19</v>
      </c>
      <c r="N2063" s="11" t="s">
        <v>19</v>
      </c>
      <c r="O2063" s="11" t="s">
        <v>18</v>
      </c>
      <c r="P2063" s="11" t="s">
        <v>18</v>
      </c>
      <c r="Q2063" s="11" t="s">
        <v>18</v>
      </c>
      <c r="R2063" s="11" t="s">
        <v>63</v>
      </c>
      <c r="S2063" s="20">
        <v>20</v>
      </c>
      <c r="T2063" s="11" t="s">
        <v>772</v>
      </c>
      <c r="U2063" s="11"/>
      <c r="V2063" s="11"/>
      <c r="W2063" s="11"/>
      <c r="X2063" s="11" t="s">
        <v>801</v>
      </c>
      <c r="Y2063">
        <v>5979</v>
      </c>
      <c r="Z2063" t="e">
        <f t="shared" si="68"/>
        <v>#REF!</v>
      </c>
    </row>
    <row r="2064" spans="1:26" x14ac:dyDescent="0.35">
      <c r="A2064" s="24" t="str">
        <f>+IF(B2064&lt;&gt;'Terminal Handling Charge'!$B$3,"",IF(COUNTIF(B:B,B2064)&gt;0,COUNTIF(B$3:B2064,B2064),""))</f>
        <v/>
      </c>
      <c r="B2064" s="24" t="str">
        <f t="shared" si="67"/>
        <v>Terminal Handling Charge - OriginIndia</v>
      </c>
      <c r="C2064" s="24" t="s">
        <v>764</v>
      </c>
      <c r="D2064" s="24" t="s">
        <v>746</v>
      </c>
      <c r="E2064" s="1" t="s">
        <v>773</v>
      </c>
      <c r="F2064" s="12" t="s">
        <v>774</v>
      </c>
      <c r="G2064" s="13">
        <v>44866</v>
      </c>
      <c r="H2064" s="11" t="s">
        <v>786</v>
      </c>
      <c r="I2064" s="11" t="s">
        <v>799</v>
      </c>
      <c r="J2064" s="11" t="s">
        <v>764</v>
      </c>
      <c r="K2064" s="11" t="s">
        <v>19</v>
      </c>
      <c r="L2064" s="11" t="s">
        <v>19</v>
      </c>
      <c r="M2064" s="11" t="s">
        <v>19</v>
      </c>
      <c r="N2064" s="11" t="s">
        <v>19</v>
      </c>
      <c r="O2064" s="11" t="s">
        <v>18</v>
      </c>
      <c r="P2064" s="11" t="s">
        <v>18</v>
      </c>
      <c r="Q2064" s="11" t="s">
        <v>18</v>
      </c>
      <c r="R2064" s="11" t="s">
        <v>61</v>
      </c>
      <c r="S2064" s="20">
        <v>20</v>
      </c>
      <c r="T2064" s="11" t="s">
        <v>772</v>
      </c>
      <c r="U2064" s="11"/>
      <c r="V2064" s="11"/>
      <c r="W2064" s="11"/>
      <c r="X2064" s="11" t="s">
        <v>801</v>
      </c>
      <c r="Y2064">
        <v>5979</v>
      </c>
      <c r="Z2064" t="e">
        <f t="shared" si="68"/>
        <v>#REF!</v>
      </c>
    </row>
    <row r="2065" spans="1:26" x14ac:dyDescent="0.35">
      <c r="A2065" s="24" t="str">
        <f>+IF(B2065&lt;&gt;'Terminal Handling Charge'!$B$3,"",IF(COUNTIF(B:B,B2065)&gt;0,COUNTIF(B$3:B2065,B2065),""))</f>
        <v/>
      </c>
      <c r="B2065" s="24" t="str">
        <f t="shared" si="67"/>
        <v>Terminal Handling Charge - OriginIndia</v>
      </c>
      <c r="C2065" s="24" t="s">
        <v>764</v>
      </c>
      <c r="D2065" s="24" t="s">
        <v>746</v>
      </c>
      <c r="E2065" s="1" t="s">
        <v>773</v>
      </c>
      <c r="F2065" s="12" t="s">
        <v>774</v>
      </c>
      <c r="G2065" s="13">
        <v>44866</v>
      </c>
      <c r="H2065" s="11" t="s">
        <v>786</v>
      </c>
      <c r="I2065" s="11" t="s">
        <v>799</v>
      </c>
      <c r="J2065" s="11" t="s">
        <v>764</v>
      </c>
      <c r="K2065" s="11" t="s">
        <v>19</v>
      </c>
      <c r="L2065" s="11" t="s">
        <v>19</v>
      </c>
      <c r="M2065" s="11" t="s">
        <v>19</v>
      </c>
      <c r="N2065" s="11" t="s">
        <v>19</v>
      </c>
      <c r="O2065" s="11" t="s">
        <v>18</v>
      </c>
      <c r="P2065" s="11" t="s">
        <v>18</v>
      </c>
      <c r="Q2065" s="11" t="s">
        <v>18</v>
      </c>
      <c r="R2065" s="11" t="s">
        <v>77</v>
      </c>
      <c r="S2065" s="20">
        <v>20</v>
      </c>
      <c r="T2065" s="11" t="s">
        <v>772</v>
      </c>
      <c r="U2065" s="11"/>
      <c r="V2065" s="11"/>
      <c r="W2065" s="11"/>
      <c r="X2065" s="11" t="s">
        <v>801</v>
      </c>
      <c r="Y2065">
        <v>5979</v>
      </c>
      <c r="Z2065" t="e">
        <f t="shared" si="68"/>
        <v>#REF!</v>
      </c>
    </row>
    <row r="2066" spans="1:26" x14ac:dyDescent="0.35">
      <c r="A2066" s="24" t="str">
        <f>+IF(B2066&lt;&gt;'Terminal Handling Charge'!$B$3,"",IF(COUNTIF(B:B,B2066)&gt;0,COUNTIF(B$3:B2066,B2066),""))</f>
        <v/>
      </c>
      <c r="B2066" s="24" t="str">
        <f t="shared" si="67"/>
        <v>Terminal Handling Charge - OriginIndia</v>
      </c>
      <c r="C2066" s="24" t="s">
        <v>764</v>
      </c>
      <c r="D2066" s="24" t="s">
        <v>746</v>
      </c>
      <c r="E2066" s="1" t="s">
        <v>773</v>
      </c>
      <c r="F2066" s="12" t="s">
        <v>774</v>
      </c>
      <c r="G2066" s="13">
        <v>44866</v>
      </c>
      <c r="H2066" s="11" t="s">
        <v>786</v>
      </c>
      <c r="I2066" s="11" t="s">
        <v>799</v>
      </c>
      <c r="J2066" s="11" t="s">
        <v>764</v>
      </c>
      <c r="K2066" s="11" t="s">
        <v>19</v>
      </c>
      <c r="L2066" s="11" t="s">
        <v>19</v>
      </c>
      <c r="M2066" s="11" t="s">
        <v>19</v>
      </c>
      <c r="N2066" s="11" t="s">
        <v>19</v>
      </c>
      <c r="O2066" s="11" t="s">
        <v>18</v>
      </c>
      <c r="P2066" s="11" t="s">
        <v>18</v>
      </c>
      <c r="Q2066" s="11" t="s">
        <v>18</v>
      </c>
      <c r="R2066" s="11" t="s">
        <v>56</v>
      </c>
      <c r="S2066" s="20">
        <v>20</v>
      </c>
      <c r="T2066" s="11" t="s">
        <v>772</v>
      </c>
      <c r="U2066" s="11"/>
      <c r="V2066" s="11"/>
      <c r="W2066" s="11"/>
      <c r="X2066" s="11" t="s">
        <v>801</v>
      </c>
      <c r="Y2066">
        <v>5979</v>
      </c>
      <c r="Z2066" t="e">
        <f t="shared" si="68"/>
        <v>#REF!</v>
      </c>
    </row>
    <row r="2067" spans="1:26" x14ac:dyDescent="0.35">
      <c r="A2067" s="24" t="str">
        <f>+IF(B2067&lt;&gt;'Terminal Handling Charge'!$B$3,"",IF(COUNTIF(B:B,B2067)&gt;0,COUNTIF(B$3:B2067,B2067),""))</f>
        <v/>
      </c>
      <c r="B2067" s="24" t="str">
        <f t="shared" si="67"/>
        <v>Terminal Handling Charge - OriginIndia</v>
      </c>
      <c r="C2067" s="24" t="s">
        <v>764</v>
      </c>
      <c r="D2067" s="24" t="s">
        <v>746</v>
      </c>
      <c r="E2067" s="1" t="s">
        <v>773</v>
      </c>
      <c r="F2067" s="12" t="s">
        <v>774</v>
      </c>
      <c r="G2067" s="13">
        <v>44866</v>
      </c>
      <c r="H2067" s="11" t="s">
        <v>786</v>
      </c>
      <c r="I2067" s="11" t="s">
        <v>799</v>
      </c>
      <c r="J2067" s="11" t="s">
        <v>764</v>
      </c>
      <c r="K2067" s="11" t="s">
        <v>19</v>
      </c>
      <c r="L2067" s="11" t="s">
        <v>19</v>
      </c>
      <c r="M2067" s="11" t="s">
        <v>19</v>
      </c>
      <c r="N2067" s="11" t="s">
        <v>19</v>
      </c>
      <c r="O2067" s="11" t="s">
        <v>18</v>
      </c>
      <c r="P2067" s="11" t="s">
        <v>18</v>
      </c>
      <c r="Q2067" s="11" t="s">
        <v>18</v>
      </c>
      <c r="R2067" s="11" t="s">
        <v>59</v>
      </c>
      <c r="S2067" s="20">
        <v>20</v>
      </c>
      <c r="T2067" s="11" t="s">
        <v>772</v>
      </c>
      <c r="U2067" s="11"/>
      <c r="V2067" s="11"/>
      <c r="W2067" s="11"/>
      <c r="X2067" s="11" t="s">
        <v>801</v>
      </c>
      <c r="Y2067">
        <v>5979</v>
      </c>
      <c r="Z2067" t="e">
        <f t="shared" si="68"/>
        <v>#REF!</v>
      </c>
    </row>
    <row r="2068" spans="1:26" x14ac:dyDescent="0.35">
      <c r="A2068" s="24" t="str">
        <f>+IF(B2068&lt;&gt;'Terminal Handling Charge'!$B$3,"",IF(COUNTIF(B:B,B2068)&gt;0,COUNTIF(B$3:B2068,B2068),""))</f>
        <v/>
      </c>
      <c r="B2068" s="24" t="str">
        <f t="shared" si="67"/>
        <v>Terminal Handling Charge - OriginIndia</v>
      </c>
      <c r="C2068" s="24" t="s">
        <v>764</v>
      </c>
      <c r="D2068" s="24" t="s">
        <v>746</v>
      </c>
      <c r="E2068" s="1" t="s">
        <v>773</v>
      </c>
      <c r="F2068" s="12" t="s">
        <v>774</v>
      </c>
      <c r="G2068" s="13">
        <v>44866</v>
      </c>
      <c r="H2068" s="11" t="s">
        <v>786</v>
      </c>
      <c r="I2068" s="11" t="s">
        <v>799</v>
      </c>
      <c r="J2068" s="11" t="s">
        <v>764</v>
      </c>
      <c r="K2068" s="11" t="s">
        <v>19</v>
      </c>
      <c r="L2068" s="11" t="s">
        <v>19</v>
      </c>
      <c r="M2068" s="11" t="s">
        <v>19</v>
      </c>
      <c r="N2068" s="11" t="s">
        <v>19</v>
      </c>
      <c r="O2068" s="11" t="s">
        <v>18</v>
      </c>
      <c r="P2068" s="11" t="s">
        <v>18</v>
      </c>
      <c r="Q2068" s="11" t="s">
        <v>18</v>
      </c>
      <c r="R2068" s="11" t="s">
        <v>60</v>
      </c>
      <c r="S2068" s="20">
        <v>40</v>
      </c>
      <c r="T2068" s="11" t="s">
        <v>772</v>
      </c>
      <c r="U2068" s="11"/>
      <c r="V2068" s="11"/>
      <c r="W2068" s="11"/>
      <c r="X2068" s="11" t="s">
        <v>801</v>
      </c>
      <c r="Y2068">
        <v>8811</v>
      </c>
      <c r="Z2068" t="e">
        <f t="shared" si="68"/>
        <v>#REF!</v>
      </c>
    </row>
    <row r="2069" spans="1:26" x14ac:dyDescent="0.35">
      <c r="A2069" s="24" t="str">
        <f>+IF(B2069&lt;&gt;'Terminal Handling Charge'!$B$3,"",IF(COUNTIF(B:B,B2069)&gt;0,COUNTIF(B$3:B2069,B2069),""))</f>
        <v/>
      </c>
      <c r="B2069" s="24" t="str">
        <f t="shared" si="67"/>
        <v>Terminal Handling Charge - OriginIndia</v>
      </c>
      <c r="C2069" s="24" t="s">
        <v>764</v>
      </c>
      <c r="D2069" s="24" t="s">
        <v>746</v>
      </c>
      <c r="E2069" s="1" t="s">
        <v>773</v>
      </c>
      <c r="F2069" s="12" t="s">
        <v>774</v>
      </c>
      <c r="G2069" s="13">
        <v>44866</v>
      </c>
      <c r="H2069" s="11" t="s">
        <v>786</v>
      </c>
      <c r="I2069" s="11" t="s">
        <v>799</v>
      </c>
      <c r="J2069" s="11" t="s">
        <v>764</v>
      </c>
      <c r="K2069" s="11" t="s">
        <v>19</v>
      </c>
      <c r="L2069" s="11" t="s">
        <v>19</v>
      </c>
      <c r="M2069" s="11" t="s">
        <v>19</v>
      </c>
      <c r="N2069" s="11" t="s">
        <v>19</v>
      </c>
      <c r="O2069" s="11" t="s">
        <v>18</v>
      </c>
      <c r="P2069" s="11" t="s">
        <v>18</v>
      </c>
      <c r="Q2069" s="11" t="s">
        <v>18</v>
      </c>
      <c r="R2069" s="11" t="s">
        <v>33</v>
      </c>
      <c r="S2069" s="20">
        <v>40</v>
      </c>
      <c r="T2069" s="11" t="s">
        <v>772</v>
      </c>
      <c r="U2069" s="11"/>
      <c r="V2069" s="11"/>
      <c r="W2069" s="11"/>
      <c r="X2069" s="11" t="s">
        <v>801</v>
      </c>
      <c r="Y2069">
        <v>8811</v>
      </c>
      <c r="Z2069" t="e">
        <f t="shared" si="68"/>
        <v>#REF!</v>
      </c>
    </row>
    <row r="2070" spans="1:26" x14ac:dyDescent="0.35">
      <c r="A2070" s="24" t="str">
        <f>+IF(B2070&lt;&gt;'Terminal Handling Charge'!$B$3,"",IF(COUNTIF(B:B,B2070)&gt;0,COUNTIF(B$3:B2070,B2070),""))</f>
        <v/>
      </c>
      <c r="B2070" s="24" t="str">
        <f t="shared" si="67"/>
        <v>Terminal Handling Charge - OriginIndia</v>
      </c>
      <c r="C2070" s="24" t="s">
        <v>764</v>
      </c>
      <c r="D2070" s="24" t="s">
        <v>746</v>
      </c>
      <c r="E2070" s="1" t="s">
        <v>773</v>
      </c>
      <c r="F2070" s="12" t="s">
        <v>774</v>
      </c>
      <c r="G2070" s="13">
        <v>44866</v>
      </c>
      <c r="H2070" s="11" t="s">
        <v>786</v>
      </c>
      <c r="I2070" s="11" t="s">
        <v>799</v>
      </c>
      <c r="J2070" s="11" t="s">
        <v>764</v>
      </c>
      <c r="K2070" s="11" t="s">
        <v>19</v>
      </c>
      <c r="L2070" s="11" t="s">
        <v>19</v>
      </c>
      <c r="M2070" s="11" t="s">
        <v>19</v>
      </c>
      <c r="N2070" s="11" t="s">
        <v>19</v>
      </c>
      <c r="O2070" s="11" t="s">
        <v>18</v>
      </c>
      <c r="P2070" s="11" t="s">
        <v>18</v>
      </c>
      <c r="Q2070" s="11" t="s">
        <v>18</v>
      </c>
      <c r="R2070" s="11" t="s">
        <v>64</v>
      </c>
      <c r="S2070" s="20">
        <v>40</v>
      </c>
      <c r="T2070" s="11" t="s">
        <v>772</v>
      </c>
      <c r="U2070" s="11"/>
      <c r="V2070" s="11"/>
      <c r="W2070" s="11"/>
      <c r="X2070" s="11" t="s">
        <v>801</v>
      </c>
      <c r="Y2070">
        <v>8811</v>
      </c>
      <c r="Z2070" t="e">
        <f t="shared" si="68"/>
        <v>#REF!</v>
      </c>
    </row>
    <row r="2071" spans="1:26" x14ac:dyDescent="0.35">
      <c r="A2071" s="24" t="str">
        <f>+IF(B2071&lt;&gt;'Terminal Handling Charge'!$B$3,"",IF(COUNTIF(B:B,B2071)&gt;0,COUNTIF(B$3:B2071,B2071),""))</f>
        <v/>
      </c>
      <c r="B2071" s="24" t="str">
        <f t="shared" si="67"/>
        <v>Terminal Handling Charge - OriginIndia</v>
      </c>
      <c r="C2071" s="24" t="s">
        <v>764</v>
      </c>
      <c r="D2071" s="24" t="s">
        <v>746</v>
      </c>
      <c r="E2071" s="1" t="s">
        <v>773</v>
      </c>
      <c r="F2071" s="12" t="s">
        <v>774</v>
      </c>
      <c r="G2071" s="13">
        <v>44866</v>
      </c>
      <c r="H2071" s="11" t="s">
        <v>786</v>
      </c>
      <c r="I2071" s="11" t="s">
        <v>799</v>
      </c>
      <c r="J2071" s="11" t="s">
        <v>764</v>
      </c>
      <c r="K2071" s="11" t="s">
        <v>19</v>
      </c>
      <c r="L2071" s="11" t="s">
        <v>19</v>
      </c>
      <c r="M2071" s="11" t="s">
        <v>19</v>
      </c>
      <c r="N2071" s="11" t="s">
        <v>19</v>
      </c>
      <c r="O2071" s="11" t="s">
        <v>18</v>
      </c>
      <c r="P2071" s="11" t="s">
        <v>18</v>
      </c>
      <c r="Q2071" s="11" t="s">
        <v>18</v>
      </c>
      <c r="R2071" s="11" t="s">
        <v>58</v>
      </c>
      <c r="S2071" s="20">
        <v>40</v>
      </c>
      <c r="T2071" s="11" t="s">
        <v>772</v>
      </c>
      <c r="U2071" s="11"/>
      <c r="V2071" s="11"/>
      <c r="W2071" s="11"/>
      <c r="X2071" s="11" t="s">
        <v>801</v>
      </c>
      <c r="Y2071">
        <v>8811</v>
      </c>
      <c r="Z2071" t="e">
        <f t="shared" si="68"/>
        <v>#REF!</v>
      </c>
    </row>
    <row r="2072" spans="1:26" x14ac:dyDescent="0.35">
      <c r="A2072" s="24" t="str">
        <f>+IF(B2072&lt;&gt;'Terminal Handling Charge'!$B$3,"",IF(COUNTIF(B:B,B2072)&gt;0,COUNTIF(B$3:B2072,B2072),""))</f>
        <v/>
      </c>
      <c r="B2072" s="24" t="str">
        <f t="shared" si="67"/>
        <v>Terminal Handling Charge - OriginIndia</v>
      </c>
      <c r="C2072" s="24" t="s">
        <v>764</v>
      </c>
      <c r="D2072" s="24" t="s">
        <v>746</v>
      </c>
      <c r="E2072" s="1" t="s">
        <v>773</v>
      </c>
      <c r="F2072" s="12" t="s">
        <v>774</v>
      </c>
      <c r="G2072" s="13">
        <v>44866</v>
      </c>
      <c r="H2072" s="11" t="s">
        <v>776</v>
      </c>
      <c r="I2072" s="11" t="s">
        <v>789</v>
      </c>
      <c r="J2072" s="11" t="s">
        <v>764</v>
      </c>
      <c r="K2072" s="11" t="s">
        <v>19</v>
      </c>
      <c r="L2072" s="11" t="s">
        <v>19</v>
      </c>
      <c r="M2072" s="11" t="s">
        <v>19</v>
      </c>
      <c r="N2072" s="11" t="s">
        <v>19</v>
      </c>
      <c r="O2072" s="11" t="s">
        <v>18</v>
      </c>
      <c r="P2072" s="11" t="s">
        <v>18</v>
      </c>
      <c r="Q2072" s="11" t="s">
        <v>18</v>
      </c>
      <c r="R2072" s="11" t="s">
        <v>40</v>
      </c>
      <c r="S2072" s="20">
        <v>20</v>
      </c>
      <c r="T2072" s="11" t="s">
        <v>21</v>
      </c>
      <c r="U2072" s="11"/>
      <c r="V2072" s="11"/>
      <c r="W2072" s="11"/>
      <c r="X2072" s="11" t="s">
        <v>801</v>
      </c>
      <c r="Y2072">
        <v>8990</v>
      </c>
      <c r="Z2072" t="e">
        <f t="shared" si="68"/>
        <v>#REF!</v>
      </c>
    </row>
    <row r="2073" spans="1:26" x14ac:dyDescent="0.35">
      <c r="A2073" s="24" t="str">
        <f>+IF(B2073&lt;&gt;'Terminal Handling Charge'!$B$3,"",IF(COUNTIF(B:B,B2073)&gt;0,COUNTIF(B$3:B2073,B2073),""))</f>
        <v/>
      </c>
      <c r="B2073" s="24" t="str">
        <f t="shared" si="67"/>
        <v>Terminal Handling Charge - OriginIndia</v>
      </c>
      <c r="C2073" s="24" t="s">
        <v>764</v>
      </c>
      <c r="D2073" s="24" t="s">
        <v>746</v>
      </c>
      <c r="E2073" s="1" t="s">
        <v>773</v>
      </c>
      <c r="F2073" s="12" t="s">
        <v>774</v>
      </c>
      <c r="G2073" s="13">
        <v>44866</v>
      </c>
      <c r="H2073" s="11" t="s">
        <v>776</v>
      </c>
      <c r="I2073" s="11" t="s">
        <v>789</v>
      </c>
      <c r="J2073" s="11" t="s">
        <v>764</v>
      </c>
      <c r="K2073" s="11" t="s">
        <v>19</v>
      </c>
      <c r="L2073" s="11" t="s">
        <v>19</v>
      </c>
      <c r="M2073" s="11" t="s">
        <v>19</v>
      </c>
      <c r="N2073" s="11" t="s">
        <v>19</v>
      </c>
      <c r="O2073" s="11" t="s">
        <v>18</v>
      </c>
      <c r="P2073" s="11" t="s">
        <v>18</v>
      </c>
      <c r="Q2073" s="11" t="s">
        <v>18</v>
      </c>
      <c r="R2073" s="11" t="s">
        <v>20</v>
      </c>
      <c r="S2073" s="20">
        <v>40</v>
      </c>
      <c r="T2073" s="11" t="s">
        <v>21</v>
      </c>
      <c r="U2073" s="11"/>
      <c r="V2073" s="11"/>
      <c r="W2073" s="11"/>
      <c r="X2073" s="11" t="s">
        <v>801</v>
      </c>
      <c r="Y2073">
        <v>14100</v>
      </c>
      <c r="Z2073" t="e">
        <f t="shared" si="68"/>
        <v>#REF!</v>
      </c>
    </row>
    <row r="2074" spans="1:26" x14ac:dyDescent="0.35">
      <c r="A2074" s="24" t="str">
        <f>+IF(B2074&lt;&gt;'Terminal Handling Charge'!$B$3,"",IF(COUNTIF(B:B,B2074)&gt;0,COUNTIF(B$3:B2074,B2074),""))</f>
        <v/>
      </c>
      <c r="B2074" s="24" t="str">
        <f t="shared" si="67"/>
        <v>Terminal Handling Charge - OriginIndia</v>
      </c>
      <c r="C2074" s="24" t="s">
        <v>764</v>
      </c>
      <c r="D2074" s="24" t="s">
        <v>746</v>
      </c>
      <c r="E2074" s="1" t="s">
        <v>773</v>
      </c>
      <c r="F2074" s="12" t="s">
        <v>774</v>
      </c>
      <c r="G2074" s="13">
        <v>44866</v>
      </c>
      <c r="H2074" s="11" t="s">
        <v>776</v>
      </c>
      <c r="I2074" s="11" t="s">
        <v>789</v>
      </c>
      <c r="J2074" s="11" t="s">
        <v>764</v>
      </c>
      <c r="K2074" s="11" t="s">
        <v>19</v>
      </c>
      <c r="L2074" s="11" t="s">
        <v>19</v>
      </c>
      <c r="M2074" s="11" t="s">
        <v>19</v>
      </c>
      <c r="N2074" s="11" t="s">
        <v>19</v>
      </c>
      <c r="O2074" s="11" t="s">
        <v>18</v>
      </c>
      <c r="P2074" s="11" t="s">
        <v>18</v>
      </c>
      <c r="Q2074" s="11" t="s">
        <v>18</v>
      </c>
      <c r="R2074" s="11" t="s">
        <v>65</v>
      </c>
      <c r="S2074" s="20">
        <v>45</v>
      </c>
      <c r="T2074" s="11" t="s">
        <v>21</v>
      </c>
      <c r="U2074" s="11"/>
      <c r="V2074" s="11"/>
      <c r="W2074" s="11"/>
      <c r="X2074" s="11" t="s">
        <v>801</v>
      </c>
      <c r="Y2074">
        <v>16240</v>
      </c>
      <c r="Z2074" t="e">
        <f t="shared" si="68"/>
        <v>#REF!</v>
      </c>
    </row>
    <row r="2075" spans="1:26" x14ac:dyDescent="0.35">
      <c r="A2075" s="24" t="str">
        <f>+IF(B2075&lt;&gt;'Terminal Handling Charge'!$B$3,"",IF(COUNTIF(B:B,B2075)&gt;0,COUNTIF(B$3:B2075,B2075),""))</f>
        <v/>
      </c>
      <c r="B2075" s="24" t="str">
        <f t="shared" si="67"/>
        <v>Terminal Handling Charge - OriginIndia</v>
      </c>
      <c r="C2075" s="24" t="s">
        <v>764</v>
      </c>
      <c r="D2075" s="24" t="s">
        <v>746</v>
      </c>
      <c r="E2075" s="1" t="s">
        <v>773</v>
      </c>
      <c r="F2075" s="12" t="s">
        <v>774</v>
      </c>
      <c r="G2075" s="13">
        <v>44866</v>
      </c>
      <c r="H2075" s="11" t="s">
        <v>776</v>
      </c>
      <c r="I2075" s="11" t="s">
        <v>789</v>
      </c>
      <c r="J2075" s="11" t="s">
        <v>764</v>
      </c>
      <c r="K2075" s="11" t="s">
        <v>19</v>
      </c>
      <c r="L2075" s="11" t="s">
        <v>19</v>
      </c>
      <c r="M2075" s="11" t="s">
        <v>19</v>
      </c>
      <c r="N2075" s="11" t="s">
        <v>19</v>
      </c>
      <c r="O2075" s="11" t="s">
        <v>18</v>
      </c>
      <c r="P2075" s="11" t="s">
        <v>18</v>
      </c>
      <c r="Q2075" s="11" t="s">
        <v>18</v>
      </c>
      <c r="R2075" s="11" t="s">
        <v>59</v>
      </c>
      <c r="S2075" s="20">
        <v>20</v>
      </c>
      <c r="T2075" s="11" t="s">
        <v>772</v>
      </c>
      <c r="U2075" s="11"/>
      <c r="V2075" s="11"/>
      <c r="W2075" s="11"/>
      <c r="X2075" s="11" t="s">
        <v>801</v>
      </c>
      <c r="Y2075">
        <v>15398</v>
      </c>
      <c r="Z2075" t="e">
        <f t="shared" si="68"/>
        <v>#REF!</v>
      </c>
    </row>
    <row r="2076" spans="1:26" x14ac:dyDescent="0.35">
      <c r="A2076" s="24" t="str">
        <f>+IF(B2076&lt;&gt;'Terminal Handling Charge'!$B$3,"",IF(COUNTIF(B:B,B2076)&gt;0,COUNTIF(B$3:B2076,B2076),""))</f>
        <v/>
      </c>
      <c r="B2076" s="24" t="str">
        <f t="shared" si="67"/>
        <v>Terminal Handling Charge - OriginIndia</v>
      </c>
      <c r="C2076" s="24" t="s">
        <v>764</v>
      </c>
      <c r="D2076" s="24" t="s">
        <v>746</v>
      </c>
      <c r="E2076" s="1" t="s">
        <v>773</v>
      </c>
      <c r="F2076" s="12" t="s">
        <v>774</v>
      </c>
      <c r="G2076" s="13">
        <v>44866</v>
      </c>
      <c r="H2076" s="11" t="s">
        <v>776</v>
      </c>
      <c r="I2076" s="11" t="s">
        <v>789</v>
      </c>
      <c r="J2076" s="11" t="s">
        <v>764</v>
      </c>
      <c r="K2076" s="11" t="s">
        <v>19</v>
      </c>
      <c r="L2076" s="11" t="s">
        <v>19</v>
      </c>
      <c r="M2076" s="11" t="s">
        <v>19</v>
      </c>
      <c r="N2076" s="11" t="s">
        <v>19</v>
      </c>
      <c r="O2076" s="11" t="s">
        <v>18</v>
      </c>
      <c r="P2076" s="11" t="s">
        <v>18</v>
      </c>
      <c r="Q2076" s="11" t="s">
        <v>18</v>
      </c>
      <c r="R2076" s="11" t="s">
        <v>56</v>
      </c>
      <c r="S2076" s="20">
        <v>20</v>
      </c>
      <c r="T2076" s="11" t="s">
        <v>772</v>
      </c>
      <c r="U2076" s="11"/>
      <c r="V2076" s="11"/>
      <c r="W2076" s="11"/>
      <c r="X2076" s="11" t="s">
        <v>801</v>
      </c>
      <c r="Y2076">
        <v>15398</v>
      </c>
      <c r="Z2076" t="e">
        <f t="shared" si="68"/>
        <v>#REF!</v>
      </c>
    </row>
    <row r="2077" spans="1:26" x14ac:dyDescent="0.35">
      <c r="A2077" s="24" t="str">
        <f>+IF(B2077&lt;&gt;'Terminal Handling Charge'!$B$3,"",IF(COUNTIF(B:B,B2077)&gt;0,COUNTIF(B$3:B2077,B2077),""))</f>
        <v/>
      </c>
      <c r="B2077" s="24" t="str">
        <f t="shared" si="67"/>
        <v>Terminal Handling Charge - OriginIndia</v>
      </c>
      <c r="C2077" s="24" t="s">
        <v>764</v>
      </c>
      <c r="D2077" s="24" t="s">
        <v>746</v>
      </c>
      <c r="E2077" s="1" t="s">
        <v>773</v>
      </c>
      <c r="F2077" s="12" t="s">
        <v>774</v>
      </c>
      <c r="G2077" s="13">
        <v>44866</v>
      </c>
      <c r="H2077" s="11" t="s">
        <v>776</v>
      </c>
      <c r="I2077" s="11" t="s">
        <v>789</v>
      </c>
      <c r="J2077" s="11" t="s">
        <v>764</v>
      </c>
      <c r="K2077" s="11" t="s">
        <v>19</v>
      </c>
      <c r="L2077" s="11" t="s">
        <v>19</v>
      </c>
      <c r="M2077" s="11" t="s">
        <v>19</v>
      </c>
      <c r="N2077" s="11" t="s">
        <v>19</v>
      </c>
      <c r="O2077" s="11" t="s">
        <v>18</v>
      </c>
      <c r="P2077" s="11" t="s">
        <v>18</v>
      </c>
      <c r="Q2077" s="11" t="s">
        <v>18</v>
      </c>
      <c r="R2077" s="11" t="s">
        <v>77</v>
      </c>
      <c r="S2077" s="20">
        <v>20</v>
      </c>
      <c r="T2077" s="11" t="s">
        <v>772</v>
      </c>
      <c r="U2077" s="11"/>
      <c r="V2077" s="11"/>
      <c r="W2077" s="11"/>
      <c r="X2077" s="11" t="s">
        <v>801</v>
      </c>
      <c r="Y2077">
        <v>14873</v>
      </c>
      <c r="Z2077" t="e">
        <f t="shared" si="68"/>
        <v>#REF!</v>
      </c>
    </row>
    <row r="2078" spans="1:26" x14ac:dyDescent="0.35">
      <c r="A2078" s="24" t="str">
        <f>+IF(B2078&lt;&gt;'Terminal Handling Charge'!$B$3,"",IF(COUNTIF(B:B,B2078)&gt;0,COUNTIF(B$3:B2078,B2078),""))</f>
        <v/>
      </c>
      <c r="B2078" s="24" t="str">
        <f t="shared" si="67"/>
        <v>Terminal Handling Charge - OriginIndia</v>
      </c>
      <c r="C2078" s="24" t="s">
        <v>764</v>
      </c>
      <c r="D2078" s="24" t="s">
        <v>746</v>
      </c>
      <c r="E2078" s="1" t="s">
        <v>773</v>
      </c>
      <c r="F2078" s="12" t="s">
        <v>774</v>
      </c>
      <c r="G2078" s="13">
        <v>44866</v>
      </c>
      <c r="H2078" s="11" t="s">
        <v>776</v>
      </c>
      <c r="I2078" s="11" t="s">
        <v>789</v>
      </c>
      <c r="J2078" s="11" t="s">
        <v>764</v>
      </c>
      <c r="K2078" s="11" t="s">
        <v>19</v>
      </c>
      <c r="L2078" s="11" t="s">
        <v>19</v>
      </c>
      <c r="M2078" s="11" t="s">
        <v>19</v>
      </c>
      <c r="N2078" s="11" t="s">
        <v>19</v>
      </c>
      <c r="O2078" s="11" t="s">
        <v>18</v>
      </c>
      <c r="P2078" s="11" t="s">
        <v>18</v>
      </c>
      <c r="Q2078" s="11" t="s">
        <v>18</v>
      </c>
      <c r="R2078" s="11" t="s">
        <v>63</v>
      </c>
      <c r="S2078" s="20">
        <v>20</v>
      </c>
      <c r="T2078" s="11" t="s">
        <v>772</v>
      </c>
      <c r="U2078" s="11"/>
      <c r="V2078" s="11"/>
      <c r="W2078" s="11"/>
      <c r="X2078" s="11" t="s">
        <v>801</v>
      </c>
      <c r="Y2078">
        <v>15398</v>
      </c>
      <c r="Z2078" t="e">
        <f t="shared" si="68"/>
        <v>#REF!</v>
      </c>
    </row>
    <row r="2079" spans="1:26" x14ac:dyDescent="0.35">
      <c r="A2079" s="24" t="str">
        <f>+IF(B2079&lt;&gt;'Terminal Handling Charge'!$B$3,"",IF(COUNTIF(B:B,B2079)&gt;0,COUNTIF(B$3:B2079,B2079),""))</f>
        <v/>
      </c>
      <c r="B2079" s="24" t="str">
        <f t="shared" si="67"/>
        <v>Terminal Handling Charge - OriginIndia</v>
      </c>
      <c r="C2079" s="24" t="s">
        <v>764</v>
      </c>
      <c r="D2079" s="24" t="s">
        <v>746</v>
      </c>
      <c r="E2079" s="1" t="s">
        <v>773</v>
      </c>
      <c r="F2079" s="12" t="s">
        <v>774</v>
      </c>
      <c r="G2079" s="13">
        <v>44866</v>
      </c>
      <c r="H2079" s="11" t="s">
        <v>776</v>
      </c>
      <c r="I2079" s="11" t="s">
        <v>789</v>
      </c>
      <c r="J2079" s="11" t="s">
        <v>764</v>
      </c>
      <c r="K2079" s="11" t="s">
        <v>19</v>
      </c>
      <c r="L2079" s="11" t="s">
        <v>19</v>
      </c>
      <c r="M2079" s="11" t="s">
        <v>19</v>
      </c>
      <c r="N2079" s="11" t="s">
        <v>19</v>
      </c>
      <c r="O2079" s="11" t="s">
        <v>18</v>
      </c>
      <c r="P2079" s="11" t="s">
        <v>18</v>
      </c>
      <c r="Q2079" s="11" t="s">
        <v>18</v>
      </c>
      <c r="R2079" s="11" t="s">
        <v>61</v>
      </c>
      <c r="S2079" s="20">
        <v>20</v>
      </c>
      <c r="T2079" s="11" t="s">
        <v>772</v>
      </c>
      <c r="U2079" s="11"/>
      <c r="V2079" s="11"/>
      <c r="W2079" s="11"/>
      <c r="X2079" s="11" t="s">
        <v>801</v>
      </c>
      <c r="Y2079">
        <v>15398</v>
      </c>
      <c r="Z2079" t="e">
        <f t="shared" si="68"/>
        <v>#REF!</v>
      </c>
    </row>
    <row r="2080" spans="1:26" x14ac:dyDescent="0.35">
      <c r="A2080" s="24" t="str">
        <f>+IF(B2080&lt;&gt;'Terminal Handling Charge'!$B$3,"",IF(COUNTIF(B:B,B2080)&gt;0,COUNTIF(B$3:B2080,B2080),""))</f>
        <v/>
      </c>
      <c r="B2080" s="24" t="str">
        <f t="shared" si="67"/>
        <v>Terminal Handling Charge - OriginIndia</v>
      </c>
      <c r="C2080" s="24" t="s">
        <v>764</v>
      </c>
      <c r="D2080" s="24" t="s">
        <v>746</v>
      </c>
      <c r="E2080" s="1" t="s">
        <v>773</v>
      </c>
      <c r="F2080" s="12" t="s">
        <v>774</v>
      </c>
      <c r="G2080" s="13">
        <v>44866</v>
      </c>
      <c r="H2080" s="11" t="s">
        <v>776</v>
      </c>
      <c r="I2080" s="11" t="s">
        <v>789</v>
      </c>
      <c r="J2080" s="11" t="s">
        <v>764</v>
      </c>
      <c r="K2080" s="11" t="s">
        <v>19</v>
      </c>
      <c r="L2080" s="11" t="s">
        <v>19</v>
      </c>
      <c r="M2080" s="11" t="s">
        <v>19</v>
      </c>
      <c r="N2080" s="11" t="s">
        <v>19</v>
      </c>
      <c r="O2080" s="11" t="s">
        <v>18</v>
      </c>
      <c r="P2080" s="11" t="s">
        <v>18</v>
      </c>
      <c r="Q2080" s="11" t="s">
        <v>18</v>
      </c>
      <c r="R2080" s="11" t="s">
        <v>58</v>
      </c>
      <c r="S2080" s="20">
        <v>40</v>
      </c>
      <c r="T2080" s="11" t="s">
        <v>772</v>
      </c>
      <c r="U2080" s="11"/>
      <c r="V2080" s="11"/>
      <c r="W2080" s="11"/>
      <c r="X2080" s="11" t="s">
        <v>801</v>
      </c>
      <c r="Y2080">
        <v>23571</v>
      </c>
      <c r="Z2080" t="e">
        <f t="shared" si="68"/>
        <v>#REF!</v>
      </c>
    </row>
    <row r="2081" spans="1:26" x14ac:dyDescent="0.35">
      <c r="A2081" s="24" t="str">
        <f>+IF(B2081&lt;&gt;'Terminal Handling Charge'!$B$3,"",IF(COUNTIF(B:B,B2081)&gt;0,COUNTIF(B$3:B2081,B2081),""))</f>
        <v/>
      </c>
      <c r="B2081" s="24" t="str">
        <f t="shared" si="67"/>
        <v>Terminal Handling Charge - OriginIndia</v>
      </c>
      <c r="C2081" s="24" t="s">
        <v>764</v>
      </c>
      <c r="D2081" s="24" t="s">
        <v>746</v>
      </c>
      <c r="E2081" s="1" t="s">
        <v>773</v>
      </c>
      <c r="F2081" s="12" t="s">
        <v>774</v>
      </c>
      <c r="G2081" s="13">
        <v>44866</v>
      </c>
      <c r="H2081" s="11" t="s">
        <v>776</v>
      </c>
      <c r="I2081" s="11" t="s">
        <v>789</v>
      </c>
      <c r="J2081" s="11" t="s">
        <v>764</v>
      </c>
      <c r="K2081" s="11" t="s">
        <v>19</v>
      </c>
      <c r="L2081" s="11" t="s">
        <v>19</v>
      </c>
      <c r="M2081" s="11" t="s">
        <v>19</v>
      </c>
      <c r="N2081" s="11" t="s">
        <v>19</v>
      </c>
      <c r="O2081" s="11" t="s">
        <v>18</v>
      </c>
      <c r="P2081" s="11" t="s">
        <v>18</v>
      </c>
      <c r="Q2081" s="11" t="s">
        <v>18</v>
      </c>
      <c r="R2081" s="11" t="s">
        <v>33</v>
      </c>
      <c r="S2081" s="20">
        <v>40</v>
      </c>
      <c r="T2081" s="11" t="s">
        <v>772</v>
      </c>
      <c r="U2081" s="11"/>
      <c r="V2081" s="11"/>
      <c r="W2081" s="11"/>
      <c r="X2081" s="11" t="s">
        <v>801</v>
      </c>
      <c r="Y2081">
        <v>23571</v>
      </c>
      <c r="Z2081" t="e">
        <f t="shared" si="68"/>
        <v>#REF!</v>
      </c>
    </row>
    <row r="2082" spans="1:26" x14ac:dyDescent="0.35">
      <c r="A2082" s="24" t="str">
        <f>+IF(B2082&lt;&gt;'Terminal Handling Charge'!$B$3,"",IF(COUNTIF(B:B,B2082)&gt;0,COUNTIF(B$3:B2082,B2082),""))</f>
        <v/>
      </c>
      <c r="B2082" s="24" t="str">
        <f t="shared" si="67"/>
        <v>Terminal Handling Charge - OriginIndia</v>
      </c>
      <c r="C2082" s="24" t="s">
        <v>764</v>
      </c>
      <c r="D2082" s="24" t="s">
        <v>746</v>
      </c>
      <c r="E2082" s="1" t="s">
        <v>773</v>
      </c>
      <c r="F2082" s="12" t="s">
        <v>774</v>
      </c>
      <c r="G2082" s="13">
        <v>44866</v>
      </c>
      <c r="H2082" s="11" t="s">
        <v>776</v>
      </c>
      <c r="I2082" s="11" t="s">
        <v>789</v>
      </c>
      <c r="J2082" s="11" t="s">
        <v>764</v>
      </c>
      <c r="K2082" s="11" t="s">
        <v>19</v>
      </c>
      <c r="L2082" s="11" t="s">
        <v>19</v>
      </c>
      <c r="M2082" s="11" t="s">
        <v>19</v>
      </c>
      <c r="N2082" s="11" t="s">
        <v>19</v>
      </c>
      <c r="O2082" s="11" t="s">
        <v>18</v>
      </c>
      <c r="P2082" s="11" t="s">
        <v>18</v>
      </c>
      <c r="Q2082" s="11" t="s">
        <v>18</v>
      </c>
      <c r="R2082" s="11" t="s">
        <v>60</v>
      </c>
      <c r="S2082" s="20">
        <v>40</v>
      </c>
      <c r="T2082" s="11" t="s">
        <v>772</v>
      </c>
      <c r="U2082" s="11"/>
      <c r="V2082" s="11"/>
      <c r="W2082" s="11"/>
      <c r="X2082" s="11" t="s">
        <v>801</v>
      </c>
      <c r="Y2082">
        <v>23571</v>
      </c>
      <c r="Z2082" t="e">
        <f t="shared" si="68"/>
        <v>#REF!</v>
      </c>
    </row>
    <row r="2083" spans="1:26" x14ac:dyDescent="0.35">
      <c r="A2083" s="24" t="str">
        <f>+IF(B2083&lt;&gt;'Terminal Handling Charge'!$B$3,"",IF(COUNTIF(B:B,B2083)&gt;0,COUNTIF(B$3:B2083,B2083),""))</f>
        <v/>
      </c>
      <c r="B2083" s="24" t="str">
        <f t="shared" si="67"/>
        <v>Terminal Handling Charge - OriginIndia</v>
      </c>
      <c r="C2083" s="24" t="s">
        <v>764</v>
      </c>
      <c r="D2083" s="24" t="s">
        <v>746</v>
      </c>
      <c r="E2083" s="1" t="s">
        <v>773</v>
      </c>
      <c r="F2083" s="12" t="s">
        <v>774</v>
      </c>
      <c r="G2083" s="13">
        <v>44866</v>
      </c>
      <c r="H2083" s="11" t="s">
        <v>776</v>
      </c>
      <c r="I2083" s="11" t="s">
        <v>789</v>
      </c>
      <c r="J2083" s="11" t="s">
        <v>764</v>
      </c>
      <c r="K2083" s="11" t="s">
        <v>19</v>
      </c>
      <c r="L2083" s="11" t="s">
        <v>19</v>
      </c>
      <c r="M2083" s="11" t="s">
        <v>19</v>
      </c>
      <c r="N2083" s="11" t="s">
        <v>19</v>
      </c>
      <c r="O2083" s="11" t="s">
        <v>18</v>
      </c>
      <c r="P2083" s="11" t="s">
        <v>18</v>
      </c>
      <c r="Q2083" s="11" t="s">
        <v>18</v>
      </c>
      <c r="R2083" s="11" t="s">
        <v>64</v>
      </c>
      <c r="S2083" s="20">
        <v>40</v>
      </c>
      <c r="T2083" s="11" t="s">
        <v>772</v>
      </c>
      <c r="U2083" s="11"/>
      <c r="V2083" s="11"/>
      <c r="W2083" s="11"/>
      <c r="X2083" s="11" t="s">
        <v>801</v>
      </c>
      <c r="Y2083">
        <v>23571</v>
      </c>
      <c r="Z2083" t="e">
        <f t="shared" si="68"/>
        <v>#REF!</v>
      </c>
    </row>
    <row r="2084" spans="1:26" x14ac:dyDescent="0.35">
      <c r="A2084" s="24" t="str">
        <f>+IF(B2084&lt;&gt;'Terminal Handling Charge'!$B$3,"",IF(COUNTIF(B:B,B2084)&gt;0,COUNTIF(B$3:B2084,B2084),""))</f>
        <v/>
      </c>
      <c r="B2084" s="24" t="str">
        <f t="shared" si="67"/>
        <v>Terminal Handling Charge - OriginJapan</v>
      </c>
      <c r="C2084" s="24" t="s">
        <v>122</v>
      </c>
      <c r="D2084" s="24" t="s">
        <v>746</v>
      </c>
      <c r="E2084" s="1" t="s">
        <v>100</v>
      </c>
      <c r="F2084" s="12" t="s">
        <v>756</v>
      </c>
      <c r="G2084" s="13">
        <v>44866</v>
      </c>
      <c r="H2084" s="11" t="s">
        <v>121</v>
      </c>
      <c r="I2084" s="11" t="s">
        <v>122</v>
      </c>
      <c r="J2084" s="11" t="s">
        <v>122</v>
      </c>
      <c r="K2084" s="11" t="s">
        <v>19</v>
      </c>
      <c r="L2084" s="11" t="s">
        <v>19</v>
      </c>
      <c r="M2084" s="11" t="s">
        <v>19</v>
      </c>
      <c r="N2084" s="11" t="s">
        <v>19</v>
      </c>
      <c r="O2084" s="11" t="s">
        <v>18</v>
      </c>
      <c r="P2084" s="11" t="s">
        <v>18</v>
      </c>
      <c r="Q2084" s="11" t="s">
        <v>18</v>
      </c>
      <c r="R2084" s="11" t="s">
        <v>40</v>
      </c>
      <c r="S2084" s="20">
        <v>20</v>
      </c>
      <c r="T2084" s="11" t="s">
        <v>21</v>
      </c>
      <c r="U2084" s="11" t="s">
        <v>22</v>
      </c>
      <c r="V2084" s="11" t="s">
        <v>22</v>
      </c>
      <c r="W2084" s="11" t="s">
        <v>23</v>
      </c>
      <c r="X2084" s="11" t="s">
        <v>123</v>
      </c>
      <c r="Y2084">
        <v>33000</v>
      </c>
      <c r="Z2084" t="e">
        <f t="shared" si="68"/>
        <v>#REF!</v>
      </c>
    </row>
    <row r="2085" spans="1:26" x14ac:dyDescent="0.35">
      <c r="A2085" s="24" t="str">
        <f>+IF(B2085&lt;&gt;'Terminal Handling Charge'!$B$3,"",IF(COUNTIF(B:B,B2085)&gt;0,COUNTIF(B$3:B2085,B2085),""))</f>
        <v/>
      </c>
      <c r="B2085" s="24" t="str">
        <f t="shared" si="67"/>
        <v>Terminal Handling Charge - OriginJapan</v>
      </c>
      <c r="C2085" s="24" t="s">
        <v>122</v>
      </c>
      <c r="D2085" s="24" t="s">
        <v>746</v>
      </c>
      <c r="E2085" s="1" t="s">
        <v>100</v>
      </c>
      <c r="F2085" s="12" t="s">
        <v>756</v>
      </c>
      <c r="G2085" s="13">
        <v>44866</v>
      </c>
      <c r="H2085" s="11" t="s">
        <v>121</v>
      </c>
      <c r="I2085" s="11" t="s">
        <v>122</v>
      </c>
      <c r="J2085" s="11" t="s">
        <v>122</v>
      </c>
      <c r="K2085" s="11" t="s">
        <v>19</v>
      </c>
      <c r="L2085" s="11" t="s">
        <v>19</v>
      </c>
      <c r="M2085" s="11" t="s">
        <v>19</v>
      </c>
      <c r="N2085" s="11" t="s">
        <v>19</v>
      </c>
      <c r="O2085" s="11" t="s">
        <v>18</v>
      </c>
      <c r="P2085" s="11" t="s">
        <v>18</v>
      </c>
      <c r="Q2085" s="11" t="s">
        <v>18</v>
      </c>
      <c r="R2085" s="11" t="s">
        <v>20</v>
      </c>
      <c r="S2085" s="20">
        <v>40</v>
      </c>
      <c r="T2085" s="11" t="s">
        <v>21</v>
      </c>
      <c r="U2085" s="11" t="s">
        <v>22</v>
      </c>
      <c r="V2085" s="11" t="s">
        <v>22</v>
      </c>
      <c r="W2085" s="11" t="s">
        <v>23</v>
      </c>
      <c r="X2085" s="11" t="s">
        <v>123</v>
      </c>
      <c r="Y2085">
        <v>49000</v>
      </c>
      <c r="Z2085" t="e">
        <f t="shared" si="68"/>
        <v>#REF!</v>
      </c>
    </row>
    <row r="2086" spans="1:26" x14ac:dyDescent="0.35">
      <c r="A2086" s="24" t="str">
        <f>+IF(B2086&lt;&gt;'Terminal Handling Charge'!$B$3,"",IF(COUNTIF(B:B,B2086)&gt;0,COUNTIF(B$3:B2086,B2086),""))</f>
        <v/>
      </c>
      <c r="B2086" s="24" t="str">
        <f t="shared" si="67"/>
        <v>Terminal Handling Charge - OriginJapan</v>
      </c>
      <c r="C2086" s="24" t="s">
        <v>122</v>
      </c>
      <c r="D2086" s="24" t="s">
        <v>746</v>
      </c>
      <c r="E2086" s="1" t="s">
        <v>100</v>
      </c>
      <c r="F2086" s="12" t="s">
        <v>756</v>
      </c>
      <c r="G2086" s="13">
        <v>44866</v>
      </c>
      <c r="H2086" s="11" t="s">
        <v>121</v>
      </c>
      <c r="I2086" s="11" t="s">
        <v>122</v>
      </c>
      <c r="J2086" s="11" t="s">
        <v>122</v>
      </c>
      <c r="K2086" s="11" t="s">
        <v>19</v>
      </c>
      <c r="L2086" s="11" t="s">
        <v>19</v>
      </c>
      <c r="M2086" s="11" t="s">
        <v>19</v>
      </c>
      <c r="N2086" s="11" t="s">
        <v>19</v>
      </c>
      <c r="O2086" s="11" t="s">
        <v>18</v>
      </c>
      <c r="P2086" s="11" t="s">
        <v>18</v>
      </c>
      <c r="Q2086" s="11" t="s">
        <v>18</v>
      </c>
      <c r="R2086" s="11" t="s">
        <v>65</v>
      </c>
      <c r="S2086" s="20">
        <v>45</v>
      </c>
      <c r="T2086" s="11" t="s">
        <v>21</v>
      </c>
      <c r="U2086" s="11" t="s">
        <v>22</v>
      </c>
      <c r="V2086" s="11" t="s">
        <v>22</v>
      </c>
      <c r="W2086" s="11" t="s">
        <v>23</v>
      </c>
      <c r="X2086" s="11" t="s">
        <v>123</v>
      </c>
      <c r="Y2086">
        <v>49000</v>
      </c>
      <c r="Z2086" t="e">
        <f t="shared" si="68"/>
        <v>#REF!</v>
      </c>
    </row>
    <row r="2087" spans="1:26" x14ac:dyDescent="0.35">
      <c r="A2087" s="24" t="str">
        <f>+IF(B2087&lt;&gt;'Terminal Handling Charge'!$B$3,"",IF(COUNTIF(B:B,B2087)&gt;0,COUNTIF(B$3:B2087,B2087),""))</f>
        <v/>
      </c>
      <c r="B2087" s="24" t="str">
        <f t="shared" si="67"/>
        <v>Terminal Handling Charge - OriginJapan</v>
      </c>
      <c r="C2087" s="24" t="s">
        <v>122</v>
      </c>
      <c r="D2087" s="24" t="s">
        <v>746</v>
      </c>
      <c r="E2087" s="1" t="s">
        <v>100</v>
      </c>
      <c r="F2087" s="12" t="s">
        <v>756</v>
      </c>
      <c r="G2087" s="13">
        <v>44866</v>
      </c>
      <c r="H2087" s="11" t="s">
        <v>121</v>
      </c>
      <c r="I2087" s="11" t="s">
        <v>122</v>
      </c>
      <c r="J2087" s="11" t="s">
        <v>122</v>
      </c>
      <c r="K2087" s="11" t="s">
        <v>19</v>
      </c>
      <c r="L2087" s="11" t="s">
        <v>19</v>
      </c>
      <c r="M2087" s="11" t="s">
        <v>19</v>
      </c>
      <c r="N2087" s="11" t="s">
        <v>19</v>
      </c>
      <c r="O2087" s="11" t="s">
        <v>18</v>
      </c>
      <c r="P2087" s="11" t="s">
        <v>18</v>
      </c>
      <c r="Q2087" s="11" t="s">
        <v>18</v>
      </c>
      <c r="R2087" s="11" t="s">
        <v>762</v>
      </c>
      <c r="S2087" s="20">
        <v>20</v>
      </c>
      <c r="T2087" s="11" t="s">
        <v>28</v>
      </c>
      <c r="U2087" s="11" t="s">
        <v>22</v>
      </c>
      <c r="V2087" s="11" t="s">
        <v>22</v>
      </c>
      <c r="W2087" s="11" t="s">
        <v>23</v>
      </c>
      <c r="X2087" s="11" t="s">
        <v>123</v>
      </c>
      <c r="Y2087">
        <v>43000</v>
      </c>
      <c r="Z2087" t="e">
        <f t="shared" si="68"/>
        <v>#REF!</v>
      </c>
    </row>
    <row r="2088" spans="1:26" x14ac:dyDescent="0.35">
      <c r="A2088" s="24" t="str">
        <f>+IF(B2088&lt;&gt;'Terminal Handling Charge'!$B$3,"",IF(COUNTIF(B:B,B2088)&gt;0,COUNTIF(B$3:B2088,B2088),""))</f>
        <v/>
      </c>
      <c r="B2088" s="24" t="str">
        <f t="shared" si="67"/>
        <v>Terminal Handling Charge - OriginJapan</v>
      </c>
      <c r="C2088" s="24" t="s">
        <v>122</v>
      </c>
      <c r="D2088" s="24" t="s">
        <v>746</v>
      </c>
      <c r="E2088" s="1" t="s">
        <v>100</v>
      </c>
      <c r="F2088" s="12" t="s">
        <v>756</v>
      </c>
      <c r="G2088" s="13">
        <v>44866</v>
      </c>
      <c r="H2088" s="11" t="s">
        <v>121</v>
      </c>
      <c r="I2088" s="11" t="s">
        <v>122</v>
      </c>
      <c r="J2088" s="11" t="s">
        <v>122</v>
      </c>
      <c r="K2088" s="11" t="s">
        <v>19</v>
      </c>
      <c r="L2088" s="11" t="s">
        <v>19</v>
      </c>
      <c r="M2088" s="11" t="s">
        <v>19</v>
      </c>
      <c r="N2088" s="11" t="s">
        <v>19</v>
      </c>
      <c r="O2088" s="11" t="s">
        <v>18</v>
      </c>
      <c r="P2088" s="11" t="s">
        <v>18</v>
      </c>
      <c r="Q2088" s="11" t="s">
        <v>18</v>
      </c>
      <c r="R2088" s="11" t="s">
        <v>38</v>
      </c>
      <c r="S2088" s="20">
        <v>40</v>
      </c>
      <c r="T2088" s="11" t="s">
        <v>28</v>
      </c>
      <c r="U2088" s="11" t="s">
        <v>22</v>
      </c>
      <c r="V2088" s="11" t="s">
        <v>22</v>
      </c>
      <c r="W2088" s="11" t="s">
        <v>23</v>
      </c>
      <c r="X2088" s="11" t="s">
        <v>123</v>
      </c>
      <c r="Y2088">
        <v>62000</v>
      </c>
      <c r="Z2088" t="e">
        <f t="shared" si="68"/>
        <v>#REF!</v>
      </c>
    </row>
    <row r="2089" spans="1:26" x14ac:dyDescent="0.35">
      <c r="A2089" s="24" t="str">
        <f>+IF(B2089&lt;&gt;'Terminal Handling Charge'!$B$3,"",IF(COUNTIF(B:B,B2089)&gt;0,COUNTIF(B$3:B2089,B2089),""))</f>
        <v/>
      </c>
      <c r="B2089" s="24" t="str">
        <f t="shared" si="67"/>
        <v>Terminal Handling Charge - OriginTurkey</v>
      </c>
      <c r="C2089" s="30" t="s">
        <v>621</v>
      </c>
      <c r="D2089" s="24" t="s">
        <v>746</v>
      </c>
      <c r="E2089" s="24" t="s">
        <v>17</v>
      </c>
      <c r="F2089" s="12" t="s">
        <v>31</v>
      </c>
      <c r="G2089" s="13">
        <v>44866</v>
      </c>
      <c r="H2089" s="24" t="s">
        <v>236</v>
      </c>
      <c r="I2089" s="24" t="s">
        <v>237</v>
      </c>
      <c r="J2089" s="24" t="s">
        <v>621</v>
      </c>
      <c r="K2089" s="11" t="s">
        <v>19</v>
      </c>
      <c r="L2089" s="11" t="s">
        <v>19</v>
      </c>
      <c r="M2089" s="11" t="s">
        <v>19</v>
      </c>
      <c r="N2089" s="11" t="s">
        <v>19</v>
      </c>
      <c r="O2089" s="11" t="s">
        <v>18</v>
      </c>
      <c r="P2089" s="11" t="s">
        <v>18</v>
      </c>
      <c r="Q2089" s="11" t="s">
        <v>18</v>
      </c>
      <c r="R2089" s="11" t="s">
        <v>78</v>
      </c>
      <c r="S2089" s="11" t="s">
        <v>78</v>
      </c>
      <c r="T2089" s="11" t="s">
        <v>34</v>
      </c>
      <c r="U2089" s="11" t="s">
        <v>22</v>
      </c>
      <c r="V2089" s="11" t="s">
        <v>22</v>
      </c>
      <c r="W2089" s="11" t="s">
        <v>23</v>
      </c>
      <c r="X2089" s="11" t="s">
        <v>24</v>
      </c>
      <c r="Y2089">
        <v>480</v>
      </c>
      <c r="Z2089" t="e">
        <f t="shared" si="68"/>
        <v>#REF!</v>
      </c>
    </row>
    <row r="2090" spans="1:26" x14ac:dyDescent="0.35">
      <c r="A2090" s="24" t="str">
        <f>+IF(B2090&lt;&gt;'Terminal Handling Charge'!$B$3,"",IF(COUNTIF(B:B,B2090)&gt;0,COUNTIF(B$3:B2090,B2090),""))</f>
        <v/>
      </c>
      <c r="B2090" s="24" t="str">
        <f t="shared" si="67"/>
        <v>Terminal Handling Charge - OriginTurkey</v>
      </c>
      <c r="C2090" s="30" t="s">
        <v>621</v>
      </c>
      <c r="D2090" s="24" t="s">
        <v>746</v>
      </c>
      <c r="E2090" s="24" t="s">
        <v>17</v>
      </c>
      <c r="F2090" s="12" t="s">
        <v>31</v>
      </c>
      <c r="G2090" s="13">
        <v>44866</v>
      </c>
      <c r="H2090" s="24" t="s">
        <v>236</v>
      </c>
      <c r="I2090" s="24" t="s">
        <v>237</v>
      </c>
      <c r="J2090" s="24" t="s">
        <v>621</v>
      </c>
      <c r="K2090" s="11" t="s">
        <v>19</v>
      </c>
      <c r="L2090" s="11" t="s">
        <v>19</v>
      </c>
      <c r="M2090" s="11" t="s">
        <v>19</v>
      </c>
      <c r="N2090" s="11" t="s">
        <v>19</v>
      </c>
      <c r="O2090" s="11" t="s">
        <v>18</v>
      </c>
      <c r="P2090" s="11" t="s">
        <v>18</v>
      </c>
      <c r="Q2090" s="11" t="s">
        <v>18</v>
      </c>
      <c r="R2090" s="11" t="s">
        <v>30</v>
      </c>
      <c r="S2090" s="11" t="s">
        <v>30</v>
      </c>
      <c r="T2090" s="11" t="s">
        <v>21</v>
      </c>
      <c r="U2090" s="11" t="s">
        <v>22</v>
      </c>
      <c r="V2090" s="11" t="s">
        <v>22</v>
      </c>
      <c r="W2090" s="11" t="s">
        <v>23</v>
      </c>
      <c r="X2090" s="11" t="s">
        <v>24</v>
      </c>
      <c r="Y2090">
        <v>375</v>
      </c>
      <c r="Z2090" t="e">
        <f t="shared" si="68"/>
        <v>#REF!</v>
      </c>
    </row>
    <row r="2091" spans="1:26" x14ac:dyDescent="0.35">
      <c r="A2091" s="24" t="str">
        <f>+IF(B2091&lt;&gt;'Terminal Handling Charge'!$B$3,"",IF(COUNTIF(B:B,B2091)&gt;0,COUNTIF(B$3:B2091,B2091),""))</f>
        <v/>
      </c>
      <c r="B2091" s="24" t="str">
        <f t="shared" si="67"/>
        <v>Terminal Handling Charge - OriginTurkey</v>
      </c>
      <c r="C2091" s="30" t="s">
        <v>621</v>
      </c>
      <c r="D2091" s="24" t="s">
        <v>746</v>
      </c>
      <c r="E2091" s="24" t="s">
        <v>17</v>
      </c>
      <c r="F2091" s="12" t="s">
        <v>31</v>
      </c>
      <c r="G2091" s="13">
        <v>44866</v>
      </c>
      <c r="H2091" s="24" t="s">
        <v>236</v>
      </c>
      <c r="I2091" s="24" t="s">
        <v>237</v>
      </c>
      <c r="J2091" s="24" t="s">
        <v>621</v>
      </c>
      <c r="K2091" s="11" t="s">
        <v>19</v>
      </c>
      <c r="L2091" s="11" t="s">
        <v>19</v>
      </c>
      <c r="M2091" s="11" t="s">
        <v>19</v>
      </c>
      <c r="N2091" s="11" t="s">
        <v>19</v>
      </c>
      <c r="O2091" s="11" t="s">
        <v>18</v>
      </c>
      <c r="P2091" s="11" t="s">
        <v>18</v>
      </c>
      <c r="Q2091" s="11" t="s">
        <v>18</v>
      </c>
      <c r="R2091" s="11" t="s">
        <v>27</v>
      </c>
      <c r="S2091" s="11" t="s">
        <v>27</v>
      </c>
      <c r="T2091" s="11" t="s">
        <v>28</v>
      </c>
      <c r="U2091" s="11" t="s">
        <v>22</v>
      </c>
      <c r="V2091" s="11" t="s">
        <v>22</v>
      </c>
      <c r="W2091" s="11" t="s">
        <v>23</v>
      </c>
      <c r="X2091" s="11" t="s">
        <v>24</v>
      </c>
      <c r="Y2091">
        <v>480</v>
      </c>
      <c r="Z2091" t="e">
        <f t="shared" si="68"/>
        <v>#REF!</v>
      </c>
    </row>
    <row r="2092" spans="1:26" x14ac:dyDescent="0.35">
      <c r="A2092" s="24" t="str">
        <f>+IF(B2092&lt;&gt;'Terminal Handling Charge'!$B$3,"",IF(COUNTIF(B:B,B2092)&gt;0,COUNTIF(B$3:B2092,B2092),""))</f>
        <v/>
      </c>
      <c r="B2092" s="24" t="str">
        <f t="shared" si="67"/>
        <v>Terminal Handling Charge - OriginTurkey</v>
      </c>
      <c r="C2092" s="30" t="s">
        <v>621</v>
      </c>
      <c r="D2092" s="24" t="s">
        <v>746</v>
      </c>
      <c r="E2092" s="24" t="s">
        <v>17</v>
      </c>
      <c r="F2092" s="12" t="s">
        <v>31</v>
      </c>
      <c r="G2092" s="13">
        <v>44866</v>
      </c>
      <c r="H2092" s="24" t="s">
        <v>168</v>
      </c>
      <c r="I2092" s="24" t="s">
        <v>169</v>
      </c>
      <c r="J2092" s="24" t="s">
        <v>621</v>
      </c>
      <c r="K2092" s="11" t="s">
        <v>19</v>
      </c>
      <c r="L2092" s="11" t="s">
        <v>19</v>
      </c>
      <c r="M2092" s="11" t="s">
        <v>19</v>
      </c>
      <c r="N2092" s="11" t="s">
        <v>19</v>
      </c>
      <c r="O2092" s="11" t="s">
        <v>18</v>
      </c>
      <c r="P2092" s="11" t="s">
        <v>18</v>
      </c>
      <c r="Q2092" s="11" t="s">
        <v>18</v>
      </c>
      <c r="R2092" s="11" t="s">
        <v>78</v>
      </c>
      <c r="S2092" s="11" t="s">
        <v>78</v>
      </c>
      <c r="T2092" s="11" t="s">
        <v>34</v>
      </c>
      <c r="U2092" s="11" t="s">
        <v>22</v>
      </c>
      <c r="V2092" s="11" t="s">
        <v>22</v>
      </c>
      <c r="W2092" s="11" t="s">
        <v>23</v>
      </c>
      <c r="X2092" s="11" t="s">
        <v>24</v>
      </c>
      <c r="Y2092">
        <v>430</v>
      </c>
      <c r="Z2092" t="e">
        <f t="shared" si="68"/>
        <v>#REF!</v>
      </c>
    </row>
    <row r="2093" spans="1:26" x14ac:dyDescent="0.35">
      <c r="A2093" s="24" t="str">
        <f>+IF(B2093&lt;&gt;'Terminal Handling Charge'!$B$3,"",IF(COUNTIF(B:B,B2093)&gt;0,COUNTIF(B$3:B2093,B2093),""))</f>
        <v/>
      </c>
      <c r="B2093" s="24" t="str">
        <f t="shared" si="67"/>
        <v>Terminal Handling Charge - OriginTurkey</v>
      </c>
      <c r="C2093" s="30" t="s">
        <v>621</v>
      </c>
      <c r="D2093" s="24" t="s">
        <v>746</v>
      </c>
      <c r="E2093" s="24" t="s">
        <v>17</v>
      </c>
      <c r="F2093" s="12" t="s">
        <v>31</v>
      </c>
      <c r="G2093" s="13">
        <v>44866</v>
      </c>
      <c r="H2093" s="24" t="s">
        <v>168</v>
      </c>
      <c r="I2093" s="24" t="s">
        <v>169</v>
      </c>
      <c r="J2093" s="24" t="s">
        <v>621</v>
      </c>
      <c r="K2093" s="11" t="s">
        <v>19</v>
      </c>
      <c r="L2093" s="11" t="s">
        <v>19</v>
      </c>
      <c r="M2093" s="11" t="s">
        <v>19</v>
      </c>
      <c r="N2093" s="11" t="s">
        <v>19</v>
      </c>
      <c r="O2093" s="11" t="s">
        <v>18</v>
      </c>
      <c r="P2093" s="11" t="s">
        <v>18</v>
      </c>
      <c r="Q2093" s="11" t="s">
        <v>18</v>
      </c>
      <c r="R2093" s="11" t="s">
        <v>30</v>
      </c>
      <c r="S2093" s="11" t="s">
        <v>30</v>
      </c>
      <c r="T2093" s="11" t="s">
        <v>21</v>
      </c>
      <c r="U2093" s="11" t="s">
        <v>22</v>
      </c>
      <c r="V2093" s="11" t="s">
        <v>22</v>
      </c>
      <c r="W2093" s="11" t="s">
        <v>23</v>
      </c>
      <c r="X2093" s="11" t="s">
        <v>24</v>
      </c>
      <c r="Y2093">
        <v>320</v>
      </c>
      <c r="Z2093" t="e">
        <f t="shared" si="68"/>
        <v>#REF!</v>
      </c>
    </row>
    <row r="2094" spans="1:26" x14ac:dyDescent="0.35">
      <c r="A2094" s="24" t="str">
        <f>+IF(B2094&lt;&gt;'Terminal Handling Charge'!$B$3,"",IF(COUNTIF(B:B,B2094)&gt;0,COUNTIF(B$3:B2094,B2094),""))</f>
        <v/>
      </c>
      <c r="B2094" s="24" t="str">
        <f t="shared" si="67"/>
        <v>Terminal Handling Charge - OriginTurkey</v>
      </c>
      <c r="C2094" s="30" t="s">
        <v>621</v>
      </c>
      <c r="D2094" s="24" t="s">
        <v>746</v>
      </c>
      <c r="E2094" s="24" t="s">
        <v>17</v>
      </c>
      <c r="F2094" s="12" t="s">
        <v>31</v>
      </c>
      <c r="G2094" s="13">
        <v>44866</v>
      </c>
      <c r="H2094" s="24" t="s">
        <v>168</v>
      </c>
      <c r="I2094" s="24" t="s">
        <v>169</v>
      </c>
      <c r="J2094" s="24" t="s">
        <v>621</v>
      </c>
      <c r="K2094" s="11" t="s">
        <v>19</v>
      </c>
      <c r="L2094" s="11" t="s">
        <v>19</v>
      </c>
      <c r="M2094" s="11" t="s">
        <v>19</v>
      </c>
      <c r="N2094" s="11" t="s">
        <v>19</v>
      </c>
      <c r="O2094" s="11" t="s">
        <v>18</v>
      </c>
      <c r="P2094" s="11" t="s">
        <v>18</v>
      </c>
      <c r="Q2094" s="11" t="s">
        <v>18</v>
      </c>
      <c r="R2094" s="11" t="s">
        <v>27</v>
      </c>
      <c r="S2094" s="11" t="s">
        <v>27</v>
      </c>
      <c r="T2094" s="11" t="s">
        <v>28</v>
      </c>
      <c r="U2094" s="11" t="s">
        <v>22</v>
      </c>
      <c r="V2094" s="11" t="s">
        <v>22</v>
      </c>
      <c r="W2094" s="11" t="s">
        <v>23</v>
      </c>
      <c r="X2094" s="11" t="s">
        <v>24</v>
      </c>
      <c r="Y2094">
        <v>430</v>
      </c>
      <c r="Z2094" t="e">
        <f t="shared" si="68"/>
        <v>#REF!</v>
      </c>
    </row>
    <row r="2095" spans="1:26" x14ac:dyDescent="0.35">
      <c r="A2095" s="24" t="str">
        <f>+IF(B2095&lt;&gt;'Terminal Handling Charge'!$B$3,"",IF(COUNTIF(B:B,B2095)&gt;0,COUNTIF(B$3:B2095,B2095),""))</f>
        <v/>
      </c>
      <c r="B2095" s="24" t="str">
        <f t="shared" si="67"/>
        <v>Terminal Handling Charge - OriginItaly</v>
      </c>
      <c r="C2095" s="24" t="s">
        <v>622</v>
      </c>
      <c r="D2095" s="24" t="s">
        <v>746</v>
      </c>
      <c r="E2095" s="1" t="s">
        <v>750</v>
      </c>
      <c r="F2095" s="12" t="s">
        <v>31</v>
      </c>
      <c r="G2095" s="13">
        <v>44866</v>
      </c>
      <c r="H2095" s="11" t="s">
        <v>149</v>
      </c>
      <c r="I2095" s="11" t="s">
        <v>622</v>
      </c>
      <c r="J2095" s="11" t="s">
        <v>622</v>
      </c>
      <c r="K2095" s="11" t="s">
        <v>19</v>
      </c>
      <c r="L2095" s="11" t="s">
        <v>19</v>
      </c>
      <c r="M2095" s="11" t="s">
        <v>19</v>
      </c>
      <c r="N2095" s="11" t="s">
        <v>19</v>
      </c>
      <c r="O2095" s="11" t="s">
        <v>18</v>
      </c>
      <c r="P2095" s="11" t="s">
        <v>18</v>
      </c>
      <c r="Q2095" s="11" t="s">
        <v>18</v>
      </c>
      <c r="R2095" s="11" t="s">
        <v>30</v>
      </c>
      <c r="S2095" s="20" t="s">
        <v>30</v>
      </c>
      <c r="T2095" s="11" t="s">
        <v>34</v>
      </c>
      <c r="U2095" s="11" t="s">
        <v>22</v>
      </c>
      <c r="V2095" s="11" t="s">
        <v>22</v>
      </c>
      <c r="W2095" s="11" t="s">
        <v>23</v>
      </c>
      <c r="X2095" s="11" t="s">
        <v>31</v>
      </c>
      <c r="Y2095">
        <v>290</v>
      </c>
      <c r="Z2095" t="e">
        <f t="shared" si="68"/>
        <v>#REF!</v>
      </c>
    </row>
    <row r="2096" spans="1:26" x14ac:dyDescent="0.35">
      <c r="A2096" s="24" t="str">
        <f>+IF(B2096&lt;&gt;'Terminal Handling Charge'!$B$3,"",IF(COUNTIF(B:B,B2096)&gt;0,COUNTIF(B$3:B2096,B2096),""))</f>
        <v/>
      </c>
      <c r="B2096" s="24" t="str">
        <f t="shared" si="67"/>
        <v>Terminal Handling Charge - OriginItaly</v>
      </c>
      <c r="C2096" s="24" t="s">
        <v>622</v>
      </c>
      <c r="D2096" s="24" t="s">
        <v>746</v>
      </c>
      <c r="E2096" s="1" t="s">
        <v>750</v>
      </c>
      <c r="F2096" s="12" t="s">
        <v>31</v>
      </c>
      <c r="G2096" s="13">
        <v>44866</v>
      </c>
      <c r="H2096" s="11" t="s">
        <v>149</v>
      </c>
      <c r="I2096" s="11" t="s">
        <v>622</v>
      </c>
      <c r="J2096" s="11" t="s">
        <v>622</v>
      </c>
      <c r="K2096" s="11" t="s">
        <v>19</v>
      </c>
      <c r="L2096" s="11" t="s">
        <v>19</v>
      </c>
      <c r="M2096" s="11" t="s">
        <v>19</v>
      </c>
      <c r="N2096" s="11" t="s">
        <v>19</v>
      </c>
      <c r="O2096" s="11" t="s">
        <v>18</v>
      </c>
      <c r="P2096" s="11" t="s">
        <v>18</v>
      </c>
      <c r="Q2096" s="11" t="s">
        <v>18</v>
      </c>
      <c r="R2096" s="11" t="s">
        <v>30</v>
      </c>
      <c r="S2096" s="20" t="s">
        <v>30</v>
      </c>
      <c r="T2096" s="11" t="s">
        <v>21</v>
      </c>
      <c r="U2096" s="11" t="s">
        <v>22</v>
      </c>
      <c r="V2096" s="11" t="s">
        <v>22</v>
      </c>
      <c r="W2096" s="11" t="s">
        <v>23</v>
      </c>
      <c r="X2096" s="11" t="s">
        <v>31</v>
      </c>
      <c r="Y2096">
        <v>215</v>
      </c>
      <c r="Z2096" t="e">
        <f t="shared" si="68"/>
        <v>#REF!</v>
      </c>
    </row>
    <row r="2097" spans="1:26" x14ac:dyDescent="0.35">
      <c r="A2097" s="24" t="str">
        <f>+IF(B2097&lt;&gt;'Terminal Handling Charge'!$B$3,"",IF(COUNTIF(B:B,B2097)&gt;0,COUNTIF(B$3:B2097,B2097),""))</f>
        <v/>
      </c>
      <c r="B2097" s="24" t="str">
        <f t="shared" si="67"/>
        <v>Terminal Handling Charge - OriginItaly</v>
      </c>
      <c r="C2097" s="24" t="s">
        <v>622</v>
      </c>
      <c r="D2097" s="24" t="s">
        <v>746</v>
      </c>
      <c r="E2097" s="1" t="s">
        <v>750</v>
      </c>
      <c r="F2097" s="12" t="s">
        <v>31</v>
      </c>
      <c r="G2097" s="13">
        <v>44866</v>
      </c>
      <c r="H2097" s="11" t="s">
        <v>149</v>
      </c>
      <c r="I2097" s="11" t="s">
        <v>622</v>
      </c>
      <c r="J2097" s="11" t="s">
        <v>622</v>
      </c>
      <c r="K2097" s="11" t="s">
        <v>19</v>
      </c>
      <c r="L2097" s="11" t="s">
        <v>19</v>
      </c>
      <c r="M2097" s="11" t="s">
        <v>19</v>
      </c>
      <c r="N2097" s="11" t="s">
        <v>19</v>
      </c>
      <c r="O2097" s="11" t="s">
        <v>18</v>
      </c>
      <c r="P2097" s="11" t="s">
        <v>18</v>
      </c>
      <c r="Q2097" s="11" t="s">
        <v>18</v>
      </c>
      <c r="R2097" s="11" t="s">
        <v>27</v>
      </c>
      <c r="S2097" s="20" t="s">
        <v>27</v>
      </c>
      <c r="T2097" s="11" t="s">
        <v>28</v>
      </c>
      <c r="U2097" s="11" t="s">
        <v>22</v>
      </c>
      <c r="V2097" s="11" t="s">
        <v>22</v>
      </c>
      <c r="W2097" s="11" t="s">
        <v>23</v>
      </c>
      <c r="X2097" s="11" t="s">
        <v>31</v>
      </c>
      <c r="Y2097">
        <v>310</v>
      </c>
      <c r="Z2097" t="e">
        <f t="shared" si="68"/>
        <v>#REF!</v>
      </c>
    </row>
    <row r="2098" spans="1:26" x14ac:dyDescent="0.35">
      <c r="A2098" s="24" t="str">
        <f>+IF(B2098&lt;&gt;'Terminal Handling Charge'!$B$3,"",IF(COUNTIF(B:B,B2098)&gt;0,COUNTIF(B$3:B2098,B2098),""))</f>
        <v/>
      </c>
      <c r="B2098" s="24" t="str">
        <f t="shared" si="67"/>
        <v>Terminal Handling Charge - DestinationCanada</v>
      </c>
      <c r="C2098" s="24" t="s">
        <v>48</v>
      </c>
      <c r="D2098" s="24" t="s">
        <v>747</v>
      </c>
      <c r="E2098" s="1" t="s">
        <v>105</v>
      </c>
      <c r="F2098" s="12" t="s">
        <v>758</v>
      </c>
      <c r="G2098" s="13">
        <v>44866</v>
      </c>
      <c r="H2098" s="11" t="s">
        <v>149</v>
      </c>
      <c r="I2098" s="11" t="s">
        <v>622</v>
      </c>
      <c r="J2098" s="11" t="s">
        <v>622</v>
      </c>
      <c r="K2098" s="11" t="s">
        <v>19</v>
      </c>
      <c r="L2098" s="11" t="s">
        <v>19</v>
      </c>
      <c r="M2098" s="11" t="s">
        <v>19</v>
      </c>
      <c r="N2098" s="11" t="s">
        <v>19</v>
      </c>
      <c r="O2098" s="11" t="s">
        <v>47</v>
      </c>
      <c r="P2098" s="11" t="s">
        <v>48</v>
      </c>
      <c r="Q2098" s="11" t="s">
        <v>48</v>
      </c>
      <c r="R2098" s="11" t="s">
        <v>45</v>
      </c>
      <c r="S2098" s="20">
        <v>20</v>
      </c>
      <c r="T2098" s="11" t="s">
        <v>32</v>
      </c>
      <c r="U2098" s="11" t="s">
        <v>22</v>
      </c>
      <c r="V2098" s="11" t="s">
        <v>22</v>
      </c>
      <c r="W2098" s="11" t="s">
        <v>23</v>
      </c>
      <c r="X2098" s="11" t="s">
        <v>24</v>
      </c>
      <c r="Y2098">
        <v>445</v>
      </c>
      <c r="Z2098" t="e">
        <f t="shared" si="68"/>
        <v>#REF!</v>
      </c>
    </row>
    <row r="2099" spans="1:26" x14ac:dyDescent="0.35">
      <c r="A2099" s="24" t="str">
        <f>+IF(B2099&lt;&gt;'Terminal Handling Charge'!$B$3,"",IF(COUNTIF(B:B,B2099)&gt;0,COUNTIF(B$3:B2099,B2099),""))</f>
        <v/>
      </c>
      <c r="B2099" s="24" t="str">
        <f t="shared" si="67"/>
        <v>Terminal Handling Charge - OriginIsrael</v>
      </c>
      <c r="C2099" s="24" t="s">
        <v>633</v>
      </c>
      <c r="D2099" s="24" t="s">
        <v>746</v>
      </c>
      <c r="E2099" s="1" t="s">
        <v>17</v>
      </c>
      <c r="F2099" s="12" t="s">
        <v>31</v>
      </c>
      <c r="G2099" s="13">
        <v>44866</v>
      </c>
      <c r="H2099" s="11" t="s">
        <v>115</v>
      </c>
      <c r="I2099" s="11" t="s">
        <v>633</v>
      </c>
      <c r="J2099" s="11" t="s">
        <v>633</v>
      </c>
      <c r="K2099" s="11" t="s">
        <v>19</v>
      </c>
      <c r="L2099" s="11" t="s">
        <v>19</v>
      </c>
      <c r="M2099" s="11" t="s">
        <v>19</v>
      </c>
      <c r="N2099" s="11" t="s">
        <v>19</v>
      </c>
      <c r="O2099" s="11" t="s">
        <v>18</v>
      </c>
      <c r="P2099" s="11" t="s">
        <v>18</v>
      </c>
      <c r="Q2099" s="11" t="s">
        <v>18</v>
      </c>
      <c r="R2099" s="11" t="s">
        <v>762</v>
      </c>
      <c r="S2099" s="20">
        <v>20</v>
      </c>
      <c r="T2099" s="11" t="s">
        <v>34</v>
      </c>
      <c r="U2099" s="11" t="s">
        <v>22</v>
      </c>
      <c r="V2099" s="11" t="s">
        <v>22</v>
      </c>
      <c r="W2099" s="11" t="s">
        <v>23</v>
      </c>
      <c r="X2099" s="11" t="s">
        <v>24</v>
      </c>
      <c r="Y2099">
        <v>343</v>
      </c>
      <c r="Z2099" t="e">
        <f t="shared" si="68"/>
        <v>#REF!</v>
      </c>
    </row>
    <row r="2100" spans="1:26" x14ac:dyDescent="0.35">
      <c r="A2100" s="24" t="str">
        <f>+IF(B2100&lt;&gt;'Terminal Handling Charge'!$B$3,"",IF(COUNTIF(B:B,B2100)&gt;0,COUNTIF(B$3:B2100,B2100),""))</f>
        <v/>
      </c>
      <c r="B2100" s="24" t="str">
        <f t="shared" si="67"/>
        <v>Terminal Handling Charge - OriginIsrael</v>
      </c>
      <c r="C2100" s="24" t="s">
        <v>633</v>
      </c>
      <c r="D2100" s="24" t="s">
        <v>746</v>
      </c>
      <c r="E2100" s="1" t="s">
        <v>17</v>
      </c>
      <c r="F2100" s="12" t="s">
        <v>31</v>
      </c>
      <c r="G2100" s="13">
        <v>44866</v>
      </c>
      <c r="H2100" s="11" t="s">
        <v>115</v>
      </c>
      <c r="I2100" s="11" t="s">
        <v>633</v>
      </c>
      <c r="J2100" s="11" t="s">
        <v>633</v>
      </c>
      <c r="K2100" s="11" t="s">
        <v>19</v>
      </c>
      <c r="L2100" s="11" t="s">
        <v>19</v>
      </c>
      <c r="M2100" s="11" t="s">
        <v>19</v>
      </c>
      <c r="N2100" s="11" t="s">
        <v>19</v>
      </c>
      <c r="O2100" s="11" t="s">
        <v>18</v>
      </c>
      <c r="P2100" s="11" t="s">
        <v>18</v>
      </c>
      <c r="Q2100" s="11" t="s">
        <v>18</v>
      </c>
      <c r="R2100" s="11" t="s">
        <v>56</v>
      </c>
      <c r="S2100" s="20">
        <v>20</v>
      </c>
      <c r="T2100" s="11" t="s">
        <v>34</v>
      </c>
      <c r="U2100" s="11" t="s">
        <v>22</v>
      </c>
      <c r="V2100" s="11" t="s">
        <v>22</v>
      </c>
      <c r="W2100" s="11" t="s">
        <v>23</v>
      </c>
      <c r="X2100" s="11" t="s">
        <v>24</v>
      </c>
      <c r="Y2100">
        <v>327</v>
      </c>
      <c r="Z2100" t="e">
        <f t="shared" si="68"/>
        <v>#REF!</v>
      </c>
    </row>
    <row r="2101" spans="1:26" x14ac:dyDescent="0.35">
      <c r="A2101" s="24" t="str">
        <f>+IF(B2101&lt;&gt;'Terminal Handling Charge'!$B$3,"",IF(COUNTIF(B:B,B2101)&gt;0,COUNTIF(B$3:B2101,B2101),""))</f>
        <v/>
      </c>
      <c r="B2101" s="24" t="str">
        <f t="shared" si="67"/>
        <v>Terminal Handling Charge - OriginIsrael</v>
      </c>
      <c r="C2101" s="24" t="s">
        <v>633</v>
      </c>
      <c r="D2101" s="24" t="s">
        <v>746</v>
      </c>
      <c r="E2101" s="1" t="s">
        <v>17</v>
      </c>
      <c r="F2101" s="12" t="s">
        <v>31</v>
      </c>
      <c r="G2101" s="13">
        <v>44866</v>
      </c>
      <c r="H2101" s="11" t="s">
        <v>115</v>
      </c>
      <c r="I2101" s="11" t="s">
        <v>633</v>
      </c>
      <c r="J2101" s="11" t="s">
        <v>633</v>
      </c>
      <c r="K2101" s="11" t="s">
        <v>19</v>
      </c>
      <c r="L2101" s="11" t="s">
        <v>19</v>
      </c>
      <c r="M2101" s="11" t="s">
        <v>19</v>
      </c>
      <c r="N2101" s="11" t="s">
        <v>19</v>
      </c>
      <c r="O2101" s="11" t="s">
        <v>18</v>
      </c>
      <c r="P2101" s="11" t="s">
        <v>18</v>
      </c>
      <c r="Q2101" s="11" t="s">
        <v>18</v>
      </c>
      <c r="R2101" s="11" t="s">
        <v>40</v>
      </c>
      <c r="S2101" s="20">
        <v>20</v>
      </c>
      <c r="T2101" s="11" t="s">
        <v>34</v>
      </c>
      <c r="U2101" s="11" t="s">
        <v>22</v>
      </c>
      <c r="V2101" s="11" t="s">
        <v>22</v>
      </c>
      <c r="W2101" s="11" t="s">
        <v>23</v>
      </c>
      <c r="X2101" s="11" t="s">
        <v>24</v>
      </c>
      <c r="Y2101">
        <v>327</v>
      </c>
      <c r="Z2101" t="e">
        <f t="shared" si="68"/>
        <v>#REF!</v>
      </c>
    </row>
    <row r="2102" spans="1:26" x14ac:dyDescent="0.35">
      <c r="A2102" s="24" t="str">
        <f>+IF(B2102&lt;&gt;'Terminal Handling Charge'!$B$3,"",IF(COUNTIF(B:B,B2102)&gt;0,COUNTIF(B$3:B2102,B2102),""))</f>
        <v/>
      </c>
      <c r="B2102" s="24" t="str">
        <f t="shared" si="67"/>
        <v>Terminal Handling Charge - OriginIsrael</v>
      </c>
      <c r="C2102" s="24" t="s">
        <v>633</v>
      </c>
      <c r="D2102" s="24" t="s">
        <v>746</v>
      </c>
      <c r="E2102" s="1" t="s">
        <v>17</v>
      </c>
      <c r="F2102" s="12" t="s">
        <v>31</v>
      </c>
      <c r="G2102" s="13">
        <v>44866</v>
      </c>
      <c r="H2102" s="11" t="s">
        <v>115</v>
      </c>
      <c r="I2102" s="11" t="s">
        <v>633</v>
      </c>
      <c r="J2102" s="11" t="s">
        <v>633</v>
      </c>
      <c r="K2102" s="11" t="s">
        <v>19</v>
      </c>
      <c r="L2102" s="11" t="s">
        <v>19</v>
      </c>
      <c r="M2102" s="11" t="s">
        <v>19</v>
      </c>
      <c r="N2102" s="11" t="s">
        <v>19</v>
      </c>
      <c r="O2102" s="11" t="s">
        <v>18</v>
      </c>
      <c r="P2102" s="11" t="s">
        <v>18</v>
      </c>
      <c r="Q2102" s="11" t="s">
        <v>18</v>
      </c>
      <c r="R2102" s="11" t="s">
        <v>38</v>
      </c>
      <c r="S2102" s="20">
        <v>40</v>
      </c>
      <c r="T2102" s="11" t="s">
        <v>34</v>
      </c>
      <c r="U2102" s="11" t="s">
        <v>22</v>
      </c>
      <c r="V2102" s="11" t="s">
        <v>22</v>
      </c>
      <c r="W2102" s="11" t="s">
        <v>23</v>
      </c>
      <c r="X2102" s="11" t="s">
        <v>24</v>
      </c>
      <c r="Y2102">
        <v>475</v>
      </c>
      <c r="Z2102" t="e">
        <f t="shared" si="68"/>
        <v>#REF!</v>
      </c>
    </row>
    <row r="2103" spans="1:26" x14ac:dyDescent="0.35">
      <c r="A2103" s="24" t="str">
        <f>+IF(B2103&lt;&gt;'Terminal Handling Charge'!$B$3,"",IF(COUNTIF(B:B,B2103)&gt;0,COUNTIF(B$3:B2103,B2103),""))</f>
        <v/>
      </c>
      <c r="B2103" s="24" t="str">
        <f t="shared" si="67"/>
        <v>Terminal Handling Charge - OriginIsrael</v>
      </c>
      <c r="C2103" s="24" t="s">
        <v>633</v>
      </c>
      <c r="D2103" s="24" t="s">
        <v>746</v>
      </c>
      <c r="E2103" s="1" t="s">
        <v>17</v>
      </c>
      <c r="F2103" s="12" t="s">
        <v>31</v>
      </c>
      <c r="G2103" s="13">
        <v>44866</v>
      </c>
      <c r="H2103" s="11" t="s">
        <v>115</v>
      </c>
      <c r="I2103" s="11" t="s">
        <v>633</v>
      </c>
      <c r="J2103" s="11" t="s">
        <v>633</v>
      </c>
      <c r="K2103" s="11" t="s">
        <v>19</v>
      </c>
      <c r="L2103" s="11" t="s">
        <v>19</v>
      </c>
      <c r="M2103" s="11" t="s">
        <v>19</v>
      </c>
      <c r="N2103" s="11" t="s">
        <v>19</v>
      </c>
      <c r="O2103" s="11" t="s">
        <v>18</v>
      </c>
      <c r="P2103" s="11" t="s">
        <v>18</v>
      </c>
      <c r="Q2103" s="11" t="s">
        <v>18</v>
      </c>
      <c r="R2103" s="11" t="s">
        <v>20</v>
      </c>
      <c r="S2103" s="20">
        <v>40</v>
      </c>
      <c r="T2103" s="11" t="s">
        <v>34</v>
      </c>
      <c r="U2103" s="11" t="s">
        <v>22</v>
      </c>
      <c r="V2103" s="11" t="s">
        <v>22</v>
      </c>
      <c r="W2103" s="11" t="s">
        <v>23</v>
      </c>
      <c r="X2103" s="11" t="s">
        <v>24</v>
      </c>
      <c r="Y2103">
        <v>475</v>
      </c>
      <c r="Z2103" t="e">
        <f t="shared" si="68"/>
        <v>#REF!</v>
      </c>
    </row>
    <row r="2104" spans="1:26" x14ac:dyDescent="0.35">
      <c r="A2104" s="24" t="str">
        <f>+IF(B2104&lt;&gt;'Terminal Handling Charge'!$B$3,"",IF(COUNTIF(B:B,B2104)&gt;0,COUNTIF(B$3:B2104,B2104),""))</f>
        <v/>
      </c>
      <c r="B2104" s="24" t="str">
        <f t="shared" si="67"/>
        <v>Terminal Handling Charge - OriginIsrael</v>
      </c>
      <c r="C2104" s="24" t="s">
        <v>633</v>
      </c>
      <c r="D2104" s="24" t="s">
        <v>746</v>
      </c>
      <c r="E2104" s="1" t="s">
        <v>17</v>
      </c>
      <c r="F2104" s="12" t="s">
        <v>31</v>
      </c>
      <c r="G2104" s="13">
        <v>44866</v>
      </c>
      <c r="H2104" s="11" t="s">
        <v>115</v>
      </c>
      <c r="I2104" s="11" t="s">
        <v>633</v>
      </c>
      <c r="J2104" s="11" t="s">
        <v>633</v>
      </c>
      <c r="K2104" s="11" t="s">
        <v>19</v>
      </c>
      <c r="L2104" s="11" t="s">
        <v>19</v>
      </c>
      <c r="M2104" s="11" t="s">
        <v>19</v>
      </c>
      <c r="N2104" s="11" t="s">
        <v>19</v>
      </c>
      <c r="O2104" s="11" t="s">
        <v>18</v>
      </c>
      <c r="P2104" s="11" t="s">
        <v>18</v>
      </c>
      <c r="Q2104" s="11" t="s">
        <v>18</v>
      </c>
      <c r="R2104" s="11" t="s">
        <v>65</v>
      </c>
      <c r="S2104" s="20">
        <v>45</v>
      </c>
      <c r="T2104" s="11" t="s">
        <v>34</v>
      </c>
      <c r="U2104" s="11" t="s">
        <v>22</v>
      </c>
      <c r="V2104" s="11" t="s">
        <v>22</v>
      </c>
      <c r="W2104" s="11" t="s">
        <v>23</v>
      </c>
      <c r="X2104" s="11" t="s">
        <v>24</v>
      </c>
      <c r="Y2104">
        <v>475</v>
      </c>
      <c r="Z2104" t="e">
        <f t="shared" si="68"/>
        <v>#REF!</v>
      </c>
    </row>
    <row r="2105" spans="1:26" x14ac:dyDescent="0.35">
      <c r="A2105" s="24" t="str">
        <f>+IF(B2105&lt;&gt;'Terminal Handling Charge'!$B$3,"",IF(COUNTIF(B:B,B2105)&gt;0,COUNTIF(B$3:B2105,B2105),""))</f>
        <v/>
      </c>
      <c r="B2105" s="24" t="str">
        <f t="shared" si="67"/>
        <v>Terminal Handling Charge - OriginIsrael</v>
      </c>
      <c r="C2105" s="24" t="s">
        <v>633</v>
      </c>
      <c r="D2105" s="24" t="s">
        <v>746</v>
      </c>
      <c r="E2105" s="1" t="s">
        <v>17</v>
      </c>
      <c r="F2105" s="12" t="s">
        <v>31</v>
      </c>
      <c r="G2105" s="13">
        <v>44866</v>
      </c>
      <c r="H2105" s="11" t="s">
        <v>115</v>
      </c>
      <c r="I2105" s="11" t="s">
        <v>633</v>
      </c>
      <c r="J2105" s="11" t="s">
        <v>633</v>
      </c>
      <c r="K2105" s="11" t="s">
        <v>19</v>
      </c>
      <c r="L2105" s="11" t="s">
        <v>19</v>
      </c>
      <c r="M2105" s="11" t="s">
        <v>19</v>
      </c>
      <c r="N2105" s="11" t="s">
        <v>19</v>
      </c>
      <c r="O2105" s="11" t="s">
        <v>18</v>
      </c>
      <c r="P2105" s="11" t="s">
        <v>18</v>
      </c>
      <c r="Q2105" s="11" t="s">
        <v>18</v>
      </c>
      <c r="R2105" s="11" t="s">
        <v>56</v>
      </c>
      <c r="S2105" s="20">
        <v>20</v>
      </c>
      <c r="T2105" s="11" t="s">
        <v>21</v>
      </c>
      <c r="U2105" s="11" t="s">
        <v>22</v>
      </c>
      <c r="V2105" s="11" t="s">
        <v>22</v>
      </c>
      <c r="W2105" s="11" t="s">
        <v>23</v>
      </c>
      <c r="X2105" s="11" t="s">
        <v>24</v>
      </c>
      <c r="Y2105">
        <v>327</v>
      </c>
      <c r="Z2105" t="e">
        <f t="shared" si="68"/>
        <v>#REF!</v>
      </c>
    </row>
    <row r="2106" spans="1:26" x14ac:dyDescent="0.35">
      <c r="A2106" s="24" t="str">
        <f>+IF(B2106&lt;&gt;'Terminal Handling Charge'!$B$3,"",IF(COUNTIF(B:B,B2106)&gt;0,COUNTIF(B$3:B2106,B2106),""))</f>
        <v/>
      </c>
      <c r="B2106" s="24" t="str">
        <f t="shared" si="67"/>
        <v>Terminal Handling Charge - OriginIsrael</v>
      </c>
      <c r="C2106" s="24" t="s">
        <v>633</v>
      </c>
      <c r="D2106" s="24" t="s">
        <v>746</v>
      </c>
      <c r="E2106" s="1" t="s">
        <v>17</v>
      </c>
      <c r="F2106" s="12" t="s">
        <v>31</v>
      </c>
      <c r="G2106" s="13">
        <v>44866</v>
      </c>
      <c r="H2106" s="11" t="s">
        <v>115</v>
      </c>
      <c r="I2106" s="11" t="s">
        <v>633</v>
      </c>
      <c r="J2106" s="11" t="s">
        <v>633</v>
      </c>
      <c r="K2106" s="11" t="s">
        <v>19</v>
      </c>
      <c r="L2106" s="11" t="s">
        <v>19</v>
      </c>
      <c r="M2106" s="11" t="s">
        <v>19</v>
      </c>
      <c r="N2106" s="11" t="s">
        <v>19</v>
      </c>
      <c r="O2106" s="11" t="s">
        <v>18</v>
      </c>
      <c r="P2106" s="11" t="s">
        <v>18</v>
      </c>
      <c r="Q2106" s="11" t="s">
        <v>18</v>
      </c>
      <c r="R2106" s="11" t="s">
        <v>40</v>
      </c>
      <c r="S2106" s="20">
        <v>20</v>
      </c>
      <c r="T2106" s="11" t="s">
        <v>21</v>
      </c>
      <c r="U2106" s="11" t="s">
        <v>22</v>
      </c>
      <c r="V2106" s="11" t="s">
        <v>22</v>
      </c>
      <c r="W2106" s="11" t="s">
        <v>23</v>
      </c>
      <c r="X2106" s="11" t="s">
        <v>24</v>
      </c>
      <c r="Y2106">
        <v>290</v>
      </c>
      <c r="Z2106" t="e">
        <f t="shared" si="68"/>
        <v>#REF!</v>
      </c>
    </row>
    <row r="2107" spans="1:26" x14ac:dyDescent="0.35">
      <c r="A2107" s="24" t="str">
        <f>+IF(B2107&lt;&gt;'Terminal Handling Charge'!$B$3,"",IF(COUNTIF(B:B,B2107)&gt;0,COUNTIF(B$3:B2107,B2107),""))</f>
        <v/>
      </c>
      <c r="B2107" s="24" t="str">
        <f t="shared" si="67"/>
        <v>Terminal Handling Charge - OriginIsrael</v>
      </c>
      <c r="C2107" s="24" t="s">
        <v>633</v>
      </c>
      <c r="D2107" s="24" t="s">
        <v>746</v>
      </c>
      <c r="E2107" s="1" t="s">
        <v>17</v>
      </c>
      <c r="F2107" s="12" t="s">
        <v>31</v>
      </c>
      <c r="G2107" s="13">
        <v>44866</v>
      </c>
      <c r="H2107" s="11" t="s">
        <v>115</v>
      </c>
      <c r="I2107" s="11" t="s">
        <v>633</v>
      </c>
      <c r="J2107" s="11" t="s">
        <v>633</v>
      </c>
      <c r="K2107" s="11" t="s">
        <v>19</v>
      </c>
      <c r="L2107" s="11" t="s">
        <v>19</v>
      </c>
      <c r="M2107" s="11" t="s">
        <v>19</v>
      </c>
      <c r="N2107" s="11" t="s">
        <v>19</v>
      </c>
      <c r="O2107" s="11" t="s">
        <v>18</v>
      </c>
      <c r="P2107" s="11" t="s">
        <v>18</v>
      </c>
      <c r="Q2107" s="11" t="s">
        <v>18</v>
      </c>
      <c r="R2107" s="11" t="s">
        <v>20</v>
      </c>
      <c r="S2107" s="20">
        <v>40</v>
      </c>
      <c r="T2107" s="11" t="s">
        <v>21</v>
      </c>
      <c r="U2107" s="11" t="s">
        <v>22</v>
      </c>
      <c r="V2107" s="11" t="s">
        <v>22</v>
      </c>
      <c r="W2107" s="11" t="s">
        <v>23</v>
      </c>
      <c r="X2107" s="11" t="s">
        <v>24</v>
      </c>
      <c r="Y2107">
        <v>422</v>
      </c>
      <c r="Z2107" t="e">
        <f t="shared" si="68"/>
        <v>#REF!</v>
      </c>
    </row>
    <row r="2108" spans="1:26" x14ac:dyDescent="0.35">
      <c r="A2108" s="24" t="str">
        <f>+IF(B2108&lt;&gt;'Terminal Handling Charge'!$B$3,"",IF(COUNTIF(B:B,B2108)&gt;0,COUNTIF(B$3:B2108,B2108),""))</f>
        <v/>
      </c>
      <c r="B2108" s="24" t="str">
        <f t="shared" si="67"/>
        <v>Terminal Handling Charge - OriginIsrael</v>
      </c>
      <c r="C2108" s="24" t="s">
        <v>633</v>
      </c>
      <c r="D2108" s="24" t="s">
        <v>746</v>
      </c>
      <c r="E2108" s="1" t="s">
        <v>17</v>
      </c>
      <c r="F2108" s="12" t="s">
        <v>31</v>
      </c>
      <c r="G2108" s="13">
        <v>44866</v>
      </c>
      <c r="H2108" s="11" t="s">
        <v>115</v>
      </c>
      <c r="I2108" s="11" t="s">
        <v>633</v>
      </c>
      <c r="J2108" s="11" t="s">
        <v>633</v>
      </c>
      <c r="K2108" s="11" t="s">
        <v>19</v>
      </c>
      <c r="L2108" s="11" t="s">
        <v>19</v>
      </c>
      <c r="M2108" s="11" t="s">
        <v>19</v>
      </c>
      <c r="N2108" s="11" t="s">
        <v>19</v>
      </c>
      <c r="O2108" s="11" t="s">
        <v>18</v>
      </c>
      <c r="P2108" s="11" t="s">
        <v>18</v>
      </c>
      <c r="Q2108" s="11" t="s">
        <v>18</v>
      </c>
      <c r="R2108" s="11" t="s">
        <v>65</v>
      </c>
      <c r="S2108" s="20">
        <v>45</v>
      </c>
      <c r="T2108" s="11" t="s">
        <v>21</v>
      </c>
      <c r="U2108" s="11" t="s">
        <v>22</v>
      </c>
      <c r="V2108" s="11" t="s">
        <v>22</v>
      </c>
      <c r="W2108" s="11" t="s">
        <v>23</v>
      </c>
      <c r="X2108" s="11" t="s">
        <v>24</v>
      </c>
      <c r="Y2108">
        <v>422</v>
      </c>
      <c r="Z2108" t="e">
        <f t="shared" si="68"/>
        <v>#REF!</v>
      </c>
    </row>
    <row r="2109" spans="1:26" x14ac:dyDescent="0.35">
      <c r="A2109" s="24" t="str">
        <f>+IF(B2109&lt;&gt;'Terminal Handling Charge'!$B$3,"",IF(COUNTIF(B:B,B2109)&gt;0,COUNTIF(B$3:B2109,B2109),""))</f>
        <v/>
      </c>
      <c r="B2109" s="24" t="str">
        <f t="shared" si="67"/>
        <v>Terminal Handling Charge - OriginIsrael</v>
      </c>
      <c r="C2109" s="24" t="s">
        <v>633</v>
      </c>
      <c r="D2109" s="24" t="s">
        <v>746</v>
      </c>
      <c r="E2109" s="1" t="s">
        <v>17</v>
      </c>
      <c r="F2109" s="12" t="s">
        <v>31</v>
      </c>
      <c r="G2109" s="13">
        <v>44866</v>
      </c>
      <c r="H2109" s="11" t="s">
        <v>115</v>
      </c>
      <c r="I2109" s="11" t="s">
        <v>633</v>
      </c>
      <c r="J2109" s="11" t="s">
        <v>633</v>
      </c>
      <c r="K2109" s="11" t="s">
        <v>19</v>
      </c>
      <c r="L2109" s="11" t="s">
        <v>19</v>
      </c>
      <c r="M2109" s="11" t="s">
        <v>19</v>
      </c>
      <c r="N2109" s="11" t="s">
        <v>19</v>
      </c>
      <c r="O2109" s="11" t="s">
        <v>18</v>
      </c>
      <c r="P2109" s="11" t="s">
        <v>18</v>
      </c>
      <c r="Q2109" s="11" t="s">
        <v>18</v>
      </c>
      <c r="R2109" s="11" t="s">
        <v>762</v>
      </c>
      <c r="S2109" s="20">
        <v>20</v>
      </c>
      <c r="T2109" s="11" t="s">
        <v>28</v>
      </c>
      <c r="U2109" s="11" t="s">
        <v>22</v>
      </c>
      <c r="V2109" s="11" t="s">
        <v>22</v>
      </c>
      <c r="W2109" s="11" t="s">
        <v>23</v>
      </c>
      <c r="X2109" s="11" t="s">
        <v>24</v>
      </c>
      <c r="Y2109">
        <v>349</v>
      </c>
      <c r="Z2109" t="e">
        <f t="shared" si="68"/>
        <v>#REF!</v>
      </c>
    </row>
    <row r="2110" spans="1:26" x14ac:dyDescent="0.35">
      <c r="A2110" s="24" t="str">
        <f>+IF(B2110&lt;&gt;'Terminal Handling Charge'!$B$3,"",IF(COUNTIF(B:B,B2110)&gt;0,COUNTIF(B$3:B2110,B2110),""))</f>
        <v/>
      </c>
      <c r="B2110" s="24" t="str">
        <f t="shared" si="67"/>
        <v>Terminal Handling Charge - OriginIsrael</v>
      </c>
      <c r="C2110" s="24" t="s">
        <v>633</v>
      </c>
      <c r="D2110" s="24" t="s">
        <v>746</v>
      </c>
      <c r="E2110" s="1" t="s">
        <v>17</v>
      </c>
      <c r="F2110" s="12" t="s">
        <v>31</v>
      </c>
      <c r="G2110" s="13">
        <v>44866</v>
      </c>
      <c r="H2110" s="11" t="s">
        <v>115</v>
      </c>
      <c r="I2110" s="11" t="s">
        <v>633</v>
      </c>
      <c r="J2110" s="11" t="s">
        <v>633</v>
      </c>
      <c r="K2110" s="11" t="s">
        <v>19</v>
      </c>
      <c r="L2110" s="11" t="s">
        <v>19</v>
      </c>
      <c r="M2110" s="11" t="s">
        <v>19</v>
      </c>
      <c r="N2110" s="11" t="s">
        <v>19</v>
      </c>
      <c r="O2110" s="11" t="s">
        <v>18</v>
      </c>
      <c r="P2110" s="11" t="s">
        <v>18</v>
      </c>
      <c r="Q2110" s="11" t="s">
        <v>18</v>
      </c>
      <c r="R2110" s="11" t="s">
        <v>38</v>
      </c>
      <c r="S2110" s="20">
        <v>40</v>
      </c>
      <c r="T2110" s="11" t="s">
        <v>28</v>
      </c>
      <c r="U2110" s="11" t="s">
        <v>22</v>
      </c>
      <c r="V2110" s="11" t="s">
        <v>22</v>
      </c>
      <c r="W2110" s="11" t="s">
        <v>23</v>
      </c>
      <c r="X2110" s="11" t="s">
        <v>24</v>
      </c>
      <c r="Y2110">
        <v>475</v>
      </c>
      <c r="Z2110" t="e">
        <f t="shared" si="68"/>
        <v>#REF!</v>
      </c>
    </row>
    <row r="2111" spans="1:26" x14ac:dyDescent="0.35">
      <c r="A2111" s="24" t="str">
        <f>+IF(B2111&lt;&gt;'Terminal Handling Charge'!$B$3,"",IF(COUNTIF(B:B,B2111)&gt;0,COUNTIF(B$3:B2111,B2111),""))</f>
        <v/>
      </c>
      <c r="B2111" s="24" t="str">
        <f t="shared" ref="B2111:B2169" si="69">D2111&amp;C2111</f>
        <v>Terminal Handling Charge - OriginIsrael</v>
      </c>
      <c r="C2111" s="24" t="s">
        <v>633</v>
      </c>
      <c r="D2111" s="24" t="s">
        <v>746</v>
      </c>
      <c r="E2111" s="1" t="s">
        <v>17</v>
      </c>
      <c r="F2111" s="12" t="s">
        <v>31</v>
      </c>
      <c r="G2111" s="13">
        <v>44866</v>
      </c>
      <c r="H2111" s="11" t="s">
        <v>115</v>
      </c>
      <c r="I2111" s="11" t="s">
        <v>633</v>
      </c>
      <c r="J2111" s="11" t="s">
        <v>633</v>
      </c>
      <c r="K2111" s="11" t="s">
        <v>19</v>
      </c>
      <c r="L2111" s="11" t="s">
        <v>19</v>
      </c>
      <c r="M2111" s="11" t="s">
        <v>19</v>
      </c>
      <c r="N2111" s="11" t="s">
        <v>19</v>
      </c>
      <c r="O2111" s="11" t="s">
        <v>18</v>
      </c>
      <c r="P2111" s="11" t="s">
        <v>18</v>
      </c>
      <c r="Q2111" s="11" t="s">
        <v>18</v>
      </c>
      <c r="R2111" s="11" t="s">
        <v>63</v>
      </c>
      <c r="S2111" s="20">
        <v>20</v>
      </c>
      <c r="T2111" s="11" t="s">
        <v>738</v>
      </c>
      <c r="U2111" s="11" t="s">
        <v>22</v>
      </c>
      <c r="V2111" s="11" t="s">
        <v>22</v>
      </c>
      <c r="W2111" s="11" t="s">
        <v>23</v>
      </c>
      <c r="X2111" s="11" t="s">
        <v>24</v>
      </c>
      <c r="Y2111">
        <v>327</v>
      </c>
      <c r="Z2111" t="e">
        <f t="shared" ref="Z2111:Z2169" si="70">Z2110+1</f>
        <v>#REF!</v>
      </c>
    </row>
    <row r="2112" spans="1:26" x14ac:dyDescent="0.35">
      <c r="A2112" s="24" t="str">
        <f>+IF(B2112&lt;&gt;'Terminal Handling Charge'!$B$3,"",IF(COUNTIF(B:B,B2112)&gt;0,COUNTIF(B$3:B2112,B2112),""))</f>
        <v/>
      </c>
      <c r="B2112" s="24" t="str">
        <f t="shared" si="69"/>
        <v>Terminal Handling Charge - OriginIsrael</v>
      </c>
      <c r="C2112" s="24" t="s">
        <v>633</v>
      </c>
      <c r="D2112" s="24" t="s">
        <v>746</v>
      </c>
      <c r="E2112" s="1" t="s">
        <v>17</v>
      </c>
      <c r="F2112" s="12" t="s">
        <v>31</v>
      </c>
      <c r="G2112" s="13">
        <v>44866</v>
      </c>
      <c r="H2112" s="11" t="s">
        <v>115</v>
      </c>
      <c r="I2112" s="11" t="s">
        <v>633</v>
      </c>
      <c r="J2112" s="11" t="s">
        <v>633</v>
      </c>
      <c r="K2112" s="11" t="s">
        <v>19</v>
      </c>
      <c r="L2112" s="11" t="s">
        <v>19</v>
      </c>
      <c r="M2112" s="11" t="s">
        <v>19</v>
      </c>
      <c r="N2112" s="11" t="s">
        <v>19</v>
      </c>
      <c r="O2112" s="11" t="s">
        <v>18</v>
      </c>
      <c r="P2112" s="11" t="s">
        <v>18</v>
      </c>
      <c r="Q2112" s="11" t="s">
        <v>18</v>
      </c>
      <c r="R2112" s="11" t="s">
        <v>59</v>
      </c>
      <c r="S2112" s="20">
        <v>20</v>
      </c>
      <c r="T2112" s="11" t="s">
        <v>738</v>
      </c>
      <c r="U2112" s="11" t="s">
        <v>22</v>
      </c>
      <c r="V2112" s="11" t="s">
        <v>22</v>
      </c>
      <c r="W2112" s="11" t="s">
        <v>23</v>
      </c>
      <c r="X2112" s="11" t="s">
        <v>24</v>
      </c>
      <c r="Y2112">
        <v>327</v>
      </c>
      <c r="Z2112" t="e">
        <f t="shared" si="70"/>
        <v>#REF!</v>
      </c>
    </row>
    <row r="2113" spans="1:26" x14ac:dyDescent="0.35">
      <c r="A2113" s="24" t="str">
        <f>+IF(B2113&lt;&gt;'Terminal Handling Charge'!$B$3,"",IF(COUNTIF(B:B,B2113)&gt;0,COUNTIF(B$3:B2113,B2113),""))</f>
        <v/>
      </c>
      <c r="B2113" s="24" t="str">
        <f t="shared" si="69"/>
        <v>Terminal Handling Charge - OriginIsrael</v>
      </c>
      <c r="C2113" s="24" t="s">
        <v>633</v>
      </c>
      <c r="D2113" s="24" t="s">
        <v>746</v>
      </c>
      <c r="E2113" s="1" t="s">
        <v>17</v>
      </c>
      <c r="F2113" s="12" t="s">
        <v>31</v>
      </c>
      <c r="G2113" s="13">
        <v>44866</v>
      </c>
      <c r="H2113" s="11" t="s">
        <v>115</v>
      </c>
      <c r="I2113" s="11" t="s">
        <v>633</v>
      </c>
      <c r="J2113" s="11" t="s">
        <v>633</v>
      </c>
      <c r="K2113" s="11" t="s">
        <v>19</v>
      </c>
      <c r="L2113" s="11" t="s">
        <v>19</v>
      </c>
      <c r="M2113" s="11" t="s">
        <v>19</v>
      </c>
      <c r="N2113" s="11" t="s">
        <v>19</v>
      </c>
      <c r="O2113" s="11" t="s">
        <v>18</v>
      </c>
      <c r="P2113" s="11" t="s">
        <v>18</v>
      </c>
      <c r="Q2113" s="11" t="s">
        <v>18</v>
      </c>
      <c r="R2113" s="11" t="s">
        <v>61</v>
      </c>
      <c r="S2113" s="20">
        <v>20</v>
      </c>
      <c r="T2113" s="11" t="s">
        <v>738</v>
      </c>
      <c r="U2113" s="11" t="s">
        <v>22</v>
      </c>
      <c r="V2113" s="11" t="s">
        <v>22</v>
      </c>
      <c r="W2113" s="11" t="s">
        <v>23</v>
      </c>
      <c r="X2113" s="11" t="s">
        <v>24</v>
      </c>
      <c r="Y2113">
        <v>327</v>
      </c>
      <c r="Z2113" t="e">
        <f t="shared" si="70"/>
        <v>#REF!</v>
      </c>
    </row>
    <row r="2114" spans="1:26" x14ac:dyDescent="0.35">
      <c r="A2114" s="24" t="str">
        <f>+IF(B2114&lt;&gt;'Terminal Handling Charge'!$B$3,"",IF(COUNTIF(B:B,B2114)&gt;0,COUNTIF(B$3:B2114,B2114),""))</f>
        <v/>
      </c>
      <c r="B2114" s="24" t="str">
        <f t="shared" si="69"/>
        <v>Terminal Handling Charge - OriginIsrael</v>
      </c>
      <c r="C2114" s="24" t="s">
        <v>633</v>
      </c>
      <c r="D2114" s="24" t="s">
        <v>746</v>
      </c>
      <c r="E2114" s="1" t="s">
        <v>17</v>
      </c>
      <c r="F2114" s="12" t="s">
        <v>31</v>
      </c>
      <c r="G2114" s="13">
        <v>44866</v>
      </c>
      <c r="H2114" s="11" t="s">
        <v>115</v>
      </c>
      <c r="I2114" s="11" t="s">
        <v>633</v>
      </c>
      <c r="J2114" s="11" t="s">
        <v>633</v>
      </c>
      <c r="K2114" s="11" t="s">
        <v>19</v>
      </c>
      <c r="L2114" s="11" t="s">
        <v>19</v>
      </c>
      <c r="M2114" s="11" t="s">
        <v>19</v>
      </c>
      <c r="N2114" s="11" t="s">
        <v>19</v>
      </c>
      <c r="O2114" s="11" t="s">
        <v>18</v>
      </c>
      <c r="P2114" s="11" t="s">
        <v>18</v>
      </c>
      <c r="Q2114" s="11" t="s">
        <v>18</v>
      </c>
      <c r="R2114" s="11" t="s">
        <v>77</v>
      </c>
      <c r="S2114" s="20">
        <v>20</v>
      </c>
      <c r="T2114" s="11" t="s">
        <v>738</v>
      </c>
      <c r="U2114" s="11" t="s">
        <v>22</v>
      </c>
      <c r="V2114" s="11" t="s">
        <v>22</v>
      </c>
      <c r="W2114" s="11" t="s">
        <v>23</v>
      </c>
      <c r="X2114" s="11" t="s">
        <v>24</v>
      </c>
      <c r="Y2114">
        <v>327</v>
      </c>
      <c r="Z2114" t="e">
        <f t="shared" si="70"/>
        <v>#REF!</v>
      </c>
    </row>
    <row r="2115" spans="1:26" x14ac:dyDescent="0.35">
      <c r="A2115" s="24" t="str">
        <f>+IF(B2115&lt;&gt;'Terminal Handling Charge'!$B$3,"",IF(COUNTIF(B:B,B2115)&gt;0,COUNTIF(B$3:B2115,B2115),""))</f>
        <v/>
      </c>
      <c r="B2115" s="24" t="str">
        <f t="shared" si="69"/>
        <v>Terminal Handling Charge - OriginIsrael</v>
      </c>
      <c r="C2115" s="24" t="s">
        <v>633</v>
      </c>
      <c r="D2115" s="24" t="s">
        <v>746</v>
      </c>
      <c r="E2115" s="1" t="s">
        <v>17</v>
      </c>
      <c r="F2115" s="12" t="s">
        <v>31</v>
      </c>
      <c r="G2115" s="13">
        <v>44866</v>
      </c>
      <c r="H2115" s="11" t="s">
        <v>115</v>
      </c>
      <c r="I2115" s="11" t="s">
        <v>633</v>
      </c>
      <c r="J2115" s="11" t="s">
        <v>633</v>
      </c>
      <c r="K2115" s="11" t="s">
        <v>19</v>
      </c>
      <c r="L2115" s="11" t="s">
        <v>19</v>
      </c>
      <c r="M2115" s="11" t="s">
        <v>19</v>
      </c>
      <c r="N2115" s="11" t="s">
        <v>19</v>
      </c>
      <c r="O2115" s="11" t="s">
        <v>18</v>
      </c>
      <c r="P2115" s="11" t="s">
        <v>18</v>
      </c>
      <c r="Q2115" s="11" t="s">
        <v>18</v>
      </c>
      <c r="R2115" s="11" t="s">
        <v>58</v>
      </c>
      <c r="S2115" s="20">
        <v>40</v>
      </c>
      <c r="T2115" s="11" t="s">
        <v>738</v>
      </c>
      <c r="U2115" s="11" t="s">
        <v>22</v>
      </c>
      <c r="V2115" s="11" t="s">
        <v>22</v>
      </c>
      <c r="W2115" s="11" t="s">
        <v>23</v>
      </c>
      <c r="X2115" s="11" t="s">
        <v>24</v>
      </c>
      <c r="Y2115">
        <v>475</v>
      </c>
      <c r="Z2115" t="e">
        <f t="shared" si="70"/>
        <v>#REF!</v>
      </c>
    </row>
    <row r="2116" spans="1:26" x14ac:dyDescent="0.35">
      <c r="A2116" s="24" t="str">
        <f>+IF(B2116&lt;&gt;'Terminal Handling Charge'!$B$3,"",IF(COUNTIF(B:B,B2116)&gt;0,COUNTIF(B$3:B2116,B2116),""))</f>
        <v/>
      </c>
      <c r="B2116" s="24" t="str">
        <f t="shared" si="69"/>
        <v>Terminal Handling Charge - OriginIsrael</v>
      </c>
      <c r="C2116" s="24" t="s">
        <v>633</v>
      </c>
      <c r="D2116" s="24" t="s">
        <v>746</v>
      </c>
      <c r="E2116" s="1" t="s">
        <v>17</v>
      </c>
      <c r="F2116" s="12" t="s">
        <v>31</v>
      </c>
      <c r="G2116" s="13">
        <v>44866</v>
      </c>
      <c r="H2116" s="11" t="s">
        <v>115</v>
      </c>
      <c r="I2116" s="11" t="s">
        <v>633</v>
      </c>
      <c r="J2116" s="11" t="s">
        <v>633</v>
      </c>
      <c r="K2116" s="11" t="s">
        <v>19</v>
      </c>
      <c r="L2116" s="11" t="s">
        <v>19</v>
      </c>
      <c r="M2116" s="11" t="s">
        <v>19</v>
      </c>
      <c r="N2116" s="11" t="s">
        <v>19</v>
      </c>
      <c r="O2116" s="11" t="s">
        <v>18</v>
      </c>
      <c r="P2116" s="11" t="s">
        <v>18</v>
      </c>
      <c r="Q2116" s="11" t="s">
        <v>18</v>
      </c>
      <c r="R2116" s="11" t="s">
        <v>60</v>
      </c>
      <c r="S2116" s="20">
        <v>40</v>
      </c>
      <c r="T2116" s="11" t="s">
        <v>738</v>
      </c>
      <c r="U2116" s="11" t="s">
        <v>22</v>
      </c>
      <c r="V2116" s="11" t="s">
        <v>22</v>
      </c>
      <c r="W2116" s="11" t="s">
        <v>23</v>
      </c>
      <c r="X2116" s="11" t="s">
        <v>24</v>
      </c>
      <c r="Y2116">
        <v>475</v>
      </c>
      <c r="Z2116" t="e">
        <f t="shared" si="70"/>
        <v>#REF!</v>
      </c>
    </row>
    <row r="2117" spans="1:26" x14ac:dyDescent="0.35">
      <c r="A2117" s="24" t="str">
        <f>+IF(B2117&lt;&gt;'Terminal Handling Charge'!$B$3,"",IF(COUNTIF(B:B,B2117)&gt;0,COUNTIF(B$3:B2117,B2117),""))</f>
        <v/>
      </c>
      <c r="B2117" s="24" t="str">
        <f t="shared" si="69"/>
        <v>Terminal Handling Charge - OriginIsrael</v>
      </c>
      <c r="C2117" s="24" t="s">
        <v>633</v>
      </c>
      <c r="D2117" s="24" t="s">
        <v>746</v>
      </c>
      <c r="E2117" s="1" t="s">
        <v>17</v>
      </c>
      <c r="F2117" s="12" t="s">
        <v>31</v>
      </c>
      <c r="G2117" s="13">
        <v>44866</v>
      </c>
      <c r="H2117" s="11" t="s">
        <v>115</v>
      </c>
      <c r="I2117" s="11" t="s">
        <v>633</v>
      </c>
      <c r="J2117" s="11" t="s">
        <v>633</v>
      </c>
      <c r="K2117" s="11" t="s">
        <v>19</v>
      </c>
      <c r="L2117" s="11" t="s">
        <v>19</v>
      </c>
      <c r="M2117" s="11" t="s">
        <v>19</v>
      </c>
      <c r="N2117" s="11" t="s">
        <v>19</v>
      </c>
      <c r="O2117" s="11" t="s">
        <v>18</v>
      </c>
      <c r="P2117" s="11" t="s">
        <v>18</v>
      </c>
      <c r="Q2117" s="11" t="s">
        <v>18</v>
      </c>
      <c r="R2117" s="11" t="s">
        <v>64</v>
      </c>
      <c r="S2117" s="20">
        <v>40</v>
      </c>
      <c r="T2117" s="11" t="s">
        <v>738</v>
      </c>
      <c r="U2117" s="11" t="s">
        <v>22</v>
      </c>
      <c r="V2117" s="11" t="s">
        <v>22</v>
      </c>
      <c r="W2117" s="11" t="s">
        <v>23</v>
      </c>
      <c r="X2117" s="11" t="s">
        <v>24</v>
      </c>
      <c r="Y2117">
        <v>475</v>
      </c>
      <c r="Z2117" t="e">
        <f t="shared" si="70"/>
        <v>#REF!</v>
      </c>
    </row>
    <row r="2118" spans="1:26" x14ac:dyDescent="0.35">
      <c r="A2118" s="24" t="str">
        <f>+IF(B2118&lt;&gt;'Terminal Handling Charge'!$B$3,"",IF(COUNTIF(B:B,B2118)&gt;0,COUNTIF(B$3:B2118,B2118),""))</f>
        <v/>
      </c>
      <c r="B2118" s="24" t="str">
        <f t="shared" si="69"/>
        <v>Terminal Handling Charge - OriginIsrael</v>
      </c>
      <c r="C2118" s="24" t="s">
        <v>633</v>
      </c>
      <c r="D2118" s="24" t="s">
        <v>746</v>
      </c>
      <c r="E2118" s="1" t="s">
        <v>17</v>
      </c>
      <c r="F2118" s="12" t="s">
        <v>31</v>
      </c>
      <c r="G2118" s="13">
        <v>44866</v>
      </c>
      <c r="H2118" s="11" t="s">
        <v>115</v>
      </c>
      <c r="I2118" s="11" t="s">
        <v>633</v>
      </c>
      <c r="J2118" s="11" t="s">
        <v>633</v>
      </c>
      <c r="K2118" s="11" t="s">
        <v>19</v>
      </c>
      <c r="L2118" s="11" t="s">
        <v>19</v>
      </c>
      <c r="M2118" s="11" t="s">
        <v>19</v>
      </c>
      <c r="N2118" s="11" t="s">
        <v>19</v>
      </c>
      <c r="O2118" s="11" t="s">
        <v>18</v>
      </c>
      <c r="P2118" s="11" t="s">
        <v>18</v>
      </c>
      <c r="Q2118" s="11" t="s">
        <v>18</v>
      </c>
      <c r="R2118" s="11" t="s">
        <v>33</v>
      </c>
      <c r="S2118" s="20">
        <v>40</v>
      </c>
      <c r="T2118" s="11" t="s">
        <v>738</v>
      </c>
      <c r="U2118" s="11" t="s">
        <v>22</v>
      </c>
      <c r="V2118" s="11" t="s">
        <v>22</v>
      </c>
      <c r="W2118" s="11" t="s">
        <v>23</v>
      </c>
      <c r="X2118" s="11" t="s">
        <v>24</v>
      </c>
      <c r="Y2118">
        <v>475</v>
      </c>
      <c r="Z2118" t="e">
        <f t="shared" si="70"/>
        <v>#REF!</v>
      </c>
    </row>
    <row r="2119" spans="1:26" x14ac:dyDescent="0.35">
      <c r="A2119" s="24" t="str">
        <f>+IF(B2119&lt;&gt;'Terminal Handling Charge'!$B$3,"",IF(COUNTIF(B:B,B2119)&gt;0,COUNTIF(B$3:B2119,B2119),""))</f>
        <v/>
      </c>
      <c r="B2119" s="24" t="str">
        <f t="shared" si="69"/>
        <v>Terminal Handling Charge - OriginIsrael</v>
      </c>
      <c r="C2119" s="24" t="s">
        <v>633</v>
      </c>
      <c r="D2119" s="24" t="s">
        <v>746</v>
      </c>
      <c r="E2119" s="1" t="s">
        <v>17</v>
      </c>
      <c r="F2119" s="12" t="s">
        <v>31</v>
      </c>
      <c r="G2119" s="13">
        <v>44866</v>
      </c>
      <c r="H2119" s="11" t="s">
        <v>115</v>
      </c>
      <c r="I2119" s="11" t="s">
        <v>633</v>
      </c>
      <c r="J2119" s="11" t="s">
        <v>633</v>
      </c>
      <c r="K2119" s="11" t="s">
        <v>19</v>
      </c>
      <c r="L2119" s="11" t="s">
        <v>19</v>
      </c>
      <c r="M2119" s="11" t="s">
        <v>19</v>
      </c>
      <c r="N2119" s="11" t="s">
        <v>19</v>
      </c>
      <c r="O2119" s="11" t="s">
        <v>18</v>
      </c>
      <c r="P2119" s="11" t="s">
        <v>18</v>
      </c>
      <c r="Q2119" s="11" t="s">
        <v>18</v>
      </c>
      <c r="R2119" s="11" t="s">
        <v>63</v>
      </c>
      <c r="S2119" s="20">
        <v>20</v>
      </c>
      <c r="T2119" s="11" t="s">
        <v>740</v>
      </c>
      <c r="U2119" s="11" t="s">
        <v>22</v>
      </c>
      <c r="V2119" s="11" t="s">
        <v>22</v>
      </c>
      <c r="W2119" s="11" t="s">
        <v>23</v>
      </c>
      <c r="X2119" s="11" t="s">
        <v>24</v>
      </c>
      <c r="Y2119">
        <v>327</v>
      </c>
      <c r="Z2119" t="e">
        <f t="shared" si="70"/>
        <v>#REF!</v>
      </c>
    </row>
    <row r="2120" spans="1:26" x14ac:dyDescent="0.35">
      <c r="A2120" s="24" t="str">
        <f>+IF(B2120&lt;&gt;'Terminal Handling Charge'!$B$3,"",IF(COUNTIF(B:B,B2120)&gt;0,COUNTIF(B$3:B2120,B2120),""))</f>
        <v/>
      </c>
      <c r="B2120" s="24" t="str">
        <f t="shared" si="69"/>
        <v>Terminal Handling Charge - OriginIsrael</v>
      </c>
      <c r="C2120" s="24" t="s">
        <v>633</v>
      </c>
      <c r="D2120" s="24" t="s">
        <v>746</v>
      </c>
      <c r="E2120" s="1" t="s">
        <v>17</v>
      </c>
      <c r="F2120" s="12" t="s">
        <v>31</v>
      </c>
      <c r="G2120" s="13">
        <v>44866</v>
      </c>
      <c r="H2120" s="11" t="s">
        <v>115</v>
      </c>
      <c r="I2120" s="11" t="s">
        <v>633</v>
      </c>
      <c r="J2120" s="11" t="s">
        <v>633</v>
      </c>
      <c r="K2120" s="11" t="s">
        <v>19</v>
      </c>
      <c r="L2120" s="11" t="s">
        <v>19</v>
      </c>
      <c r="M2120" s="11" t="s">
        <v>19</v>
      </c>
      <c r="N2120" s="11" t="s">
        <v>19</v>
      </c>
      <c r="O2120" s="11" t="s">
        <v>18</v>
      </c>
      <c r="P2120" s="11" t="s">
        <v>18</v>
      </c>
      <c r="Q2120" s="11" t="s">
        <v>18</v>
      </c>
      <c r="R2120" s="11" t="s">
        <v>77</v>
      </c>
      <c r="S2120" s="20">
        <v>20</v>
      </c>
      <c r="T2120" s="11" t="s">
        <v>740</v>
      </c>
      <c r="U2120" s="11" t="s">
        <v>22</v>
      </c>
      <c r="V2120" s="11" t="s">
        <v>22</v>
      </c>
      <c r="W2120" s="11" t="s">
        <v>23</v>
      </c>
      <c r="X2120" s="11" t="s">
        <v>24</v>
      </c>
      <c r="Y2120">
        <v>327</v>
      </c>
      <c r="Z2120" t="e">
        <f t="shared" si="70"/>
        <v>#REF!</v>
      </c>
    </row>
    <row r="2121" spans="1:26" x14ac:dyDescent="0.35">
      <c r="A2121" s="24" t="str">
        <f>+IF(B2121&lt;&gt;'Terminal Handling Charge'!$B$3,"",IF(COUNTIF(B:B,B2121)&gt;0,COUNTIF(B$3:B2121,B2121),""))</f>
        <v/>
      </c>
      <c r="B2121" s="24" t="str">
        <f t="shared" si="69"/>
        <v>Terminal Handling Charge - OriginIsrael</v>
      </c>
      <c r="C2121" s="24" t="s">
        <v>633</v>
      </c>
      <c r="D2121" s="24" t="s">
        <v>746</v>
      </c>
      <c r="E2121" s="1" t="s">
        <v>17</v>
      </c>
      <c r="F2121" s="12" t="s">
        <v>31</v>
      </c>
      <c r="G2121" s="13">
        <v>44866</v>
      </c>
      <c r="H2121" s="11" t="s">
        <v>115</v>
      </c>
      <c r="I2121" s="11" t="s">
        <v>633</v>
      </c>
      <c r="J2121" s="11" t="s">
        <v>633</v>
      </c>
      <c r="K2121" s="11" t="s">
        <v>19</v>
      </c>
      <c r="L2121" s="11" t="s">
        <v>19</v>
      </c>
      <c r="M2121" s="11" t="s">
        <v>19</v>
      </c>
      <c r="N2121" s="11" t="s">
        <v>19</v>
      </c>
      <c r="O2121" s="11" t="s">
        <v>18</v>
      </c>
      <c r="P2121" s="11" t="s">
        <v>18</v>
      </c>
      <c r="Q2121" s="11" t="s">
        <v>18</v>
      </c>
      <c r="R2121" s="11" t="s">
        <v>61</v>
      </c>
      <c r="S2121" s="20">
        <v>20</v>
      </c>
      <c r="T2121" s="11" t="s">
        <v>740</v>
      </c>
      <c r="U2121" s="11" t="s">
        <v>22</v>
      </c>
      <c r="V2121" s="11" t="s">
        <v>22</v>
      </c>
      <c r="W2121" s="11" t="s">
        <v>23</v>
      </c>
      <c r="X2121" s="11" t="s">
        <v>24</v>
      </c>
      <c r="Y2121">
        <v>327</v>
      </c>
      <c r="Z2121" t="e">
        <f t="shared" si="70"/>
        <v>#REF!</v>
      </c>
    </row>
    <row r="2122" spans="1:26" x14ac:dyDescent="0.35">
      <c r="A2122" s="24" t="str">
        <f>+IF(B2122&lt;&gt;'Terminal Handling Charge'!$B$3,"",IF(COUNTIF(B:B,B2122)&gt;0,COUNTIF(B$3:B2122,B2122),""))</f>
        <v/>
      </c>
      <c r="B2122" s="24" t="str">
        <f t="shared" si="69"/>
        <v>Terminal Handling Charge - OriginIsrael</v>
      </c>
      <c r="C2122" s="24" t="s">
        <v>633</v>
      </c>
      <c r="D2122" s="24" t="s">
        <v>746</v>
      </c>
      <c r="E2122" s="1" t="s">
        <v>17</v>
      </c>
      <c r="F2122" s="12" t="s">
        <v>31</v>
      </c>
      <c r="G2122" s="13">
        <v>44866</v>
      </c>
      <c r="H2122" s="11" t="s">
        <v>115</v>
      </c>
      <c r="I2122" s="11" t="s">
        <v>633</v>
      </c>
      <c r="J2122" s="11" t="s">
        <v>633</v>
      </c>
      <c r="K2122" s="11" t="s">
        <v>19</v>
      </c>
      <c r="L2122" s="11" t="s">
        <v>19</v>
      </c>
      <c r="M2122" s="11" t="s">
        <v>19</v>
      </c>
      <c r="N2122" s="11" t="s">
        <v>19</v>
      </c>
      <c r="O2122" s="11" t="s">
        <v>18</v>
      </c>
      <c r="P2122" s="11" t="s">
        <v>18</v>
      </c>
      <c r="Q2122" s="11" t="s">
        <v>18</v>
      </c>
      <c r="R2122" s="11" t="s">
        <v>59</v>
      </c>
      <c r="S2122" s="20">
        <v>20</v>
      </c>
      <c r="T2122" s="11" t="s">
        <v>740</v>
      </c>
      <c r="U2122" s="11" t="s">
        <v>22</v>
      </c>
      <c r="V2122" s="11" t="s">
        <v>22</v>
      </c>
      <c r="W2122" s="11" t="s">
        <v>23</v>
      </c>
      <c r="X2122" s="11" t="s">
        <v>24</v>
      </c>
      <c r="Y2122">
        <v>327</v>
      </c>
      <c r="Z2122" t="e">
        <f t="shared" si="70"/>
        <v>#REF!</v>
      </c>
    </row>
    <row r="2123" spans="1:26" x14ac:dyDescent="0.35">
      <c r="A2123" s="24" t="str">
        <f>+IF(B2123&lt;&gt;'Terminal Handling Charge'!$B$3,"",IF(COUNTIF(B:B,B2123)&gt;0,COUNTIF(B$3:B2123,B2123),""))</f>
        <v/>
      </c>
      <c r="B2123" s="24" t="str">
        <f t="shared" si="69"/>
        <v>Terminal Handling Charge - OriginIsrael</v>
      </c>
      <c r="C2123" s="24" t="s">
        <v>633</v>
      </c>
      <c r="D2123" s="24" t="s">
        <v>746</v>
      </c>
      <c r="E2123" s="1" t="s">
        <v>17</v>
      </c>
      <c r="F2123" s="12" t="s">
        <v>31</v>
      </c>
      <c r="G2123" s="13">
        <v>44866</v>
      </c>
      <c r="H2123" s="11" t="s">
        <v>115</v>
      </c>
      <c r="I2123" s="11" t="s">
        <v>633</v>
      </c>
      <c r="J2123" s="11" t="s">
        <v>633</v>
      </c>
      <c r="K2123" s="11" t="s">
        <v>19</v>
      </c>
      <c r="L2123" s="11" t="s">
        <v>19</v>
      </c>
      <c r="M2123" s="11" t="s">
        <v>19</v>
      </c>
      <c r="N2123" s="11" t="s">
        <v>19</v>
      </c>
      <c r="O2123" s="11" t="s">
        <v>18</v>
      </c>
      <c r="P2123" s="11" t="s">
        <v>18</v>
      </c>
      <c r="Q2123" s="11" t="s">
        <v>18</v>
      </c>
      <c r="R2123" s="11" t="s">
        <v>58</v>
      </c>
      <c r="S2123" s="20">
        <v>40</v>
      </c>
      <c r="T2123" s="11" t="s">
        <v>740</v>
      </c>
      <c r="U2123" s="11" t="s">
        <v>22</v>
      </c>
      <c r="V2123" s="11" t="s">
        <v>22</v>
      </c>
      <c r="W2123" s="11" t="s">
        <v>23</v>
      </c>
      <c r="X2123" s="11" t="s">
        <v>24</v>
      </c>
      <c r="Y2123">
        <v>475</v>
      </c>
      <c r="Z2123" t="e">
        <f t="shared" si="70"/>
        <v>#REF!</v>
      </c>
    </row>
    <row r="2124" spans="1:26" x14ac:dyDescent="0.35">
      <c r="A2124" s="24" t="str">
        <f>+IF(B2124&lt;&gt;'Terminal Handling Charge'!$B$3,"",IF(COUNTIF(B:B,B2124)&gt;0,COUNTIF(B$3:B2124,B2124),""))</f>
        <v/>
      </c>
      <c r="B2124" s="24" t="str">
        <f t="shared" si="69"/>
        <v>Terminal Handling Charge - OriginIsrael</v>
      </c>
      <c r="C2124" s="24" t="s">
        <v>633</v>
      </c>
      <c r="D2124" s="24" t="s">
        <v>746</v>
      </c>
      <c r="E2124" s="1" t="s">
        <v>17</v>
      </c>
      <c r="F2124" s="12" t="s">
        <v>31</v>
      </c>
      <c r="G2124" s="13">
        <v>44866</v>
      </c>
      <c r="H2124" s="11" t="s">
        <v>115</v>
      </c>
      <c r="I2124" s="11" t="s">
        <v>633</v>
      </c>
      <c r="J2124" s="11" t="s">
        <v>633</v>
      </c>
      <c r="K2124" s="11" t="s">
        <v>19</v>
      </c>
      <c r="L2124" s="11" t="s">
        <v>19</v>
      </c>
      <c r="M2124" s="11" t="s">
        <v>19</v>
      </c>
      <c r="N2124" s="11" t="s">
        <v>19</v>
      </c>
      <c r="O2124" s="11" t="s">
        <v>18</v>
      </c>
      <c r="P2124" s="11" t="s">
        <v>18</v>
      </c>
      <c r="Q2124" s="11" t="s">
        <v>18</v>
      </c>
      <c r="R2124" s="11" t="s">
        <v>64</v>
      </c>
      <c r="S2124" s="20">
        <v>40</v>
      </c>
      <c r="T2124" s="11" t="s">
        <v>740</v>
      </c>
      <c r="U2124" s="11" t="s">
        <v>22</v>
      </c>
      <c r="V2124" s="11" t="s">
        <v>22</v>
      </c>
      <c r="W2124" s="11" t="s">
        <v>23</v>
      </c>
      <c r="X2124" s="11" t="s">
        <v>24</v>
      </c>
      <c r="Y2124">
        <v>475</v>
      </c>
      <c r="Z2124" t="e">
        <f t="shared" si="70"/>
        <v>#REF!</v>
      </c>
    </row>
    <row r="2125" spans="1:26" x14ac:dyDescent="0.35">
      <c r="A2125" s="24" t="str">
        <f>+IF(B2125&lt;&gt;'Terminal Handling Charge'!$B$3,"",IF(COUNTIF(B:B,B2125)&gt;0,COUNTIF(B$3:B2125,B2125),""))</f>
        <v/>
      </c>
      <c r="B2125" s="24" t="str">
        <f t="shared" si="69"/>
        <v>Terminal Handling Charge - OriginIsrael</v>
      </c>
      <c r="C2125" s="24" t="s">
        <v>633</v>
      </c>
      <c r="D2125" s="24" t="s">
        <v>746</v>
      </c>
      <c r="E2125" s="1" t="s">
        <v>17</v>
      </c>
      <c r="F2125" s="12" t="s">
        <v>31</v>
      </c>
      <c r="G2125" s="13">
        <v>44866</v>
      </c>
      <c r="H2125" s="11" t="s">
        <v>115</v>
      </c>
      <c r="I2125" s="11" t="s">
        <v>633</v>
      </c>
      <c r="J2125" s="11" t="s">
        <v>633</v>
      </c>
      <c r="K2125" s="11" t="s">
        <v>19</v>
      </c>
      <c r="L2125" s="11" t="s">
        <v>19</v>
      </c>
      <c r="M2125" s="11" t="s">
        <v>19</v>
      </c>
      <c r="N2125" s="11" t="s">
        <v>19</v>
      </c>
      <c r="O2125" s="11" t="s">
        <v>18</v>
      </c>
      <c r="P2125" s="11" t="s">
        <v>18</v>
      </c>
      <c r="Q2125" s="11" t="s">
        <v>18</v>
      </c>
      <c r="R2125" s="11" t="s">
        <v>60</v>
      </c>
      <c r="S2125" s="20">
        <v>40</v>
      </c>
      <c r="T2125" s="11" t="s">
        <v>740</v>
      </c>
      <c r="U2125" s="11" t="s">
        <v>22</v>
      </c>
      <c r="V2125" s="11" t="s">
        <v>22</v>
      </c>
      <c r="W2125" s="11" t="s">
        <v>23</v>
      </c>
      <c r="X2125" s="11" t="s">
        <v>24</v>
      </c>
      <c r="Y2125">
        <v>475</v>
      </c>
      <c r="Z2125" t="e">
        <f t="shared" si="70"/>
        <v>#REF!</v>
      </c>
    </row>
    <row r="2126" spans="1:26" x14ac:dyDescent="0.35">
      <c r="A2126" s="24" t="str">
        <f>+IF(B2126&lt;&gt;'Terminal Handling Charge'!$B$3,"",IF(COUNTIF(B:B,B2126)&gt;0,COUNTIF(B$3:B2126,B2126),""))</f>
        <v/>
      </c>
      <c r="B2126" s="24" t="str">
        <f t="shared" si="69"/>
        <v>Terminal Handling Charge - OriginIsrael</v>
      </c>
      <c r="C2126" s="24" t="s">
        <v>633</v>
      </c>
      <c r="D2126" s="24" t="s">
        <v>746</v>
      </c>
      <c r="E2126" s="1" t="s">
        <v>17</v>
      </c>
      <c r="F2126" s="12" t="s">
        <v>31</v>
      </c>
      <c r="G2126" s="13">
        <v>44866</v>
      </c>
      <c r="H2126" s="11" t="s">
        <v>115</v>
      </c>
      <c r="I2126" s="11" t="s">
        <v>633</v>
      </c>
      <c r="J2126" s="11" t="s">
        <v>633</v>
      </c>
      <c r="K2126" s="11" t="s">
        <v>19</v>
      </c>
      <c r="L2126" s="11" t="s">
        <v>19</v>
      </c>
      <c r="M2126" s="11" t="s">
        <v>19</v>
      </c>
      <c r="N2126" s="11" t="s">
        <v>19</v>
      </c>
      <c r="O2126" s="11" t="s">
        <v>18</v>
      </c>
      <c r="P2126" s="11" t="s">
        <v>18</v>
      </c>
      <c r="Q2126" s="11" t="s">
        <v>18</v>
      </c>
      <c r="R2126" s="11" t="s">
        <v>33</v>
      </c>
      <c r="S2126" s="20">
        <v>40</v>
      </c>
      <c r="T2126" s="11" t="s">
        <v>740</v>
      </c>
      <c r="U2126" s="11" t="s">
        <v>22</v>
      </c>
      <c r="V2126" s="11" t="s">
        <v>22</v>
      </c>
      <c r="W2126" s="11" t="s">
        <v>23</v>
      </c>
      <c r="X2126" s="11" t="s">
        <v>24</v>
      </c>
      <c r="Y2126">
        <v>475</v>
      </c>
      <c r="Z2126" t="e">
        <f t="shared" si="70"/>
        <v>#REF!</v>
      </c>
    </row>
    <row r="2127" spans="1:26" x14ac:dyDescent="0.35">
      <c r="A2127" s="24" t="str">
        <f>+IF(B2127&lt;&gt;'Terminal Handling Charge'!$B$3,"",IF(COUNTIF(B:B,B2127)&gt;0,COUNTIF(B$3:B2127,B2127),""))</f>
        <v/>
      </c>
      <c r="B2127" s="24" t="str">
        <f t="shared" si="69"/>
        <v>Terminal Handling Charge - DestinationCanada</v>
      </c>
      <c r="C2127" s="24" t="s">
        <v>48</v>
      </c>
      <c r="D2127" s="24" t="s">
        <v>747</v>
      </c>
      <c r="E2127" s="1" t="s">
        <v>105</v>
      </c>
      <c r="F2127" s="12" t="s">
        <v>758</v>
      </c>
      <c r="G2127" s="13">
        <v>44866</v>
      </c>
      <c r="H2127" s="11" t="s">
        <v>115</v>
      </c>
      <c r="I2127" s="11" t="s">
        <v>633</v>
      </c>
      <c r="J2127" s="11" t="s">
        <v>633</v>
      </c>
      <c r="K2127" s="11" t="s">
        <v>19</v>
      </c>
      <c r="L2127" s="11" t="s">
        <v>19</v>
      </c>
      <c r="M2127" s="11" t="s">
        <v>19</v>
      </c>
      <c r="N2127" s="11" t="s">
        <v>19</v>
      </c>
      <c r="O2127" s="11" t="s">
        <v>47</v>
      </c>
      <c r="P2127" s="11" t="s">
        <v>48</v>
      </c>
      <c r="Q2127" s="11" t="s">
        <v>48</v>
      </c>
      <c r="R2127" s="11" t="s">
        <v>45</v>
      </c>
      <c r="S2127" s="20">
        <v>20</v>
      </c>
      <c r="T2127" s="11" t="s">
        <v>32</v>
      </c>
      <c r="U2127" s="11" t="s">
        <v>22</v>
      </c>
      <c r="V2127" s="11" t="s">
        <v>22</v>
      </c>
      <c r="W2127" s="11" t="s">
        <v>23</v>
      </c>
      <c r="X2127" s="11" t="s">
        <v>24</v>
      </c>
      <c r="Y2127">
        <v>445</v>
      </c>
      <c r="Z2127" t="e">
        <f t="shared" si="70"/>
        <v>#REF!</v>
      </c>
    </row>
    <row r="2128" spans="1:26" x14ac:dyDescent="0.35">
      <c r="A2128" s="24" t="str">
        <f>+IF(B2128&lt;&gt;'Terminal Handling Charge'!$B$3,"",IF(COUNTIF(B:B,B2128)&gt;0,COUNTIF(B$3:B2128,B2128),""))</f>
        <v/>
      </c>
      <c r="B2128" s="24" t="str">
        <f t="shared" si="69"/>
        <v>Terminal Handling Charge - OriginTurkey</v>
      </c>
      <c r="C2128" s="30" t="s">
        <v>621</v>
      </c>
      <c r="D2128" s="24" t="s">
        <v>746</v>
      </c>
      <c r="E2128" s="24" t="s">
        <v>17</v>
      </c>
      <c r="F2128" s="12" t="s">
        <v>31</v>
      </c>
      <c r="G2128" s="13">
        <v>44866</v>
      </c>
      <c r="H2128" s="24" t="s">
        <v>128</v>
      </c>
      <c r="I2128" s="24" t="s">
        <v>129</v>
      </c>
      <c r="J2128" s="24" t="s">
        <v>621</v>
      </c>
      <c r="K2128" s="11" t="s">
        <v>19</v>
      </c>
      <c r="L2128" s="11" t="s">
        <v>19</v>
      </c>
      <c r="M2128" s="11" t="s">
        <v>19</v>
      </c>
      <c r="N2128" s="11" t="s">
        <v>19</v>
      </c>
      <c r="O2128" s="11" t="s">
        <v>18</v>
      </c>
      <c r="P2128" s="11" t="s">
        <v>18</v>
      </c>
      <c r="Q2128" s="11" t="s">
        <v>18</v>
      </c>
      <c r="R2128" s="11" t="s">
        <v>78</v>
      </c>
      <c r="S2128" s="11" t="s">
        <v>78</v>
      </c>
      <c r="T2128" s="11" t="s">
        <v>34</v>
      </c>
      <c r="U2128" s="11" t="s">
        <v>22</v>
      </c>
      <c r="V2128" s="11" t="s">
        <v>22</v>
      </c>
      <c r="W2128" s="11" t="s">
        <v>23</v>
      </c>
      <c r="X2128" s="11" t="s">
        <v>24</v>
      </c>
      <c r="Y2128">
        <v>395</v>
      </c>
      <c r="Z2128" t="e">
        <f t="shared" si="70"/>
        <v>#REF!</v>
      </c>
    </row>
    <row r="2129" spans="1:26" x14ac:dyDescent="0.35">
      <c r="A2129" s="24" t="str">
        <f>+IF(B2129&lt;&gt;'Terminal Handling Charge'!$B$3,"",IF(COUNTIF(B:B,B2129)&gt;0,COUNTIF(B$3:B2129,B2129),""))</f>
        <v/>
      </c>
      <c r="B2129" s="24" t="str">
        <f t="shared" si="69"/>
        <v>Terminal Handling Charge - OriginTurkey</v>
      </c>
      <c r="C2129" s="30" t="s">
        <v>621</v>
      </c>
      <c r="D2129" s="24" t="s">
        <v>746</v>
      </c>
      <c r="E2129" s="24" t="s">
        <v>17</v>
      </c>
      <c r="F2129" s="12" t="s">
        <v>31</v>
      </c>
      <c r="G2129" s="13">
        <v>44866</v>
      </c>
      <c r="H2129" s="24" t="s">
        <v>128</v>
      </c>
      <c r="I2129" s="24" t="s">
        <v>129</v>
      </c>
      <c r="J2129" s="24" t="s">
        <v>621</v>
      </c>
      <c r="K2129" s="11" t="s">
        <v>19</v>
      </c>
      <c r="L2129" s="11" t="s">
        <v>19</v>
      </c>
      <c r="M2129" s="11" t="s">
        <v>19</v>
      </c>
      <c r="N2129" s="11" t="s">
        <v>19</v>
      </c>
      <c r="O2129" s="11" t="s">
        <v>18</v>
      </c>
      <c r="P2129" s="11" t="s">
        <v>18</v>
      </c>
      <c r="Q2129" s="11" t="s">
        <v>18</v>
      </c>
      <c r="R2129" s="11" t="s">
        <v>30</v>
      </c>
      <c r="S2129" s="11" t="s">
        <v>30</v>
      </c>
      <c r="T2129" s="11" t="s">
        <v>21</v>
      </c>
      <c r="U2129" s="11" t="s">
        <v>22</v>
      </c>
      <c r="V2129" s="11" t="s">
        <v>22</v>
      </c>
      <c r="W2129" s="11" t="s">
        <v>23</v>
      </c>
      <c r="X2129" s="11" t="s">
        <v>24</v>
      </c>
      <c r="Y2129">
        <v>290</v>
      </c>
      <c r="Z2129" t="e">
        <f t="shared" si="70"/>
        <v>#REF!</v>
      </c>
    </row>
    <row r="2130" spans="1:26" x14ac:dyDescent="0.35">
      <c r="A2130" s="24" t="str">
        <f>+IF(B2130&lt;&gt;'Terminal Handling Charge'!$B$3,"",IF(COUNTIF(B:B,B2130)&gt;0,COUNTIF(B$3:B2130,B2130),""))</f>
        <v/>
      </c>
      <c r="B2130" s="24" t="str">
        <f t="shared" si="69"/>
        <v>Terminal Handling Charge - OriginTurkey</v>
      </c>
      <c r="C2130" s="30" t="s">
        <v>621</v>
      </c>
      <c r="D2130" s="24" t="s">
        <v>746</v>
      </c>
      <c r="E2130" s="24" t="s">
        <v>17</v>
      </c>
      <c r="F2130" s="12" t="s">
        <v>31</v>
      </c>
      <c r="G2130" s="13">
        <v>44866</v>
      </c>
      <c r="H2130" s="24" t="s">
        <v>128</v>
      </c>
      <c r="I2130" s="24" t="s">
        <v>129</v>
      </c>
      <c r="J2130" s="24" t="s">
        <v>621</v>
      </c>
      <c r="K2130" s="11" t="s">
        <v>19</v>
      </c>
      <c r="L2130" s="11" t="s">
        <v>19</v>
      </c>
      <c r="M2130" s="11" t="s">
        <v>19</v>
      </c>
      <c r="N2130" s="11" t="s">
        <v>19</v>
      </c>
      <c r="O2130" s="11" t="s">
        <v>18</v>
      </c>
      <c r="P2130" s="11" t="s">
        <v>18</v>
      </c>
      <c r="Q2130" s="11" t="s">
        <v>18</v>
      </c>
      <c r="R2130" s="11" t="s">
        <v>27</v>
      </c>
      <c r="S2130" s="11" t="s">
        <v>27</v>
      </c>
      <c r="T2130" s="11" t="s">
        <v>28</v>
      </c>
      <c r="U2130" s="11" t="s">
        <v>22</v>
      </c>
      <c r="V2130" s="11" t="s">
        <v>22</v>
      </c>
      <c r="W2130" s="11" t="s">
        <v>23</v>
      </c>
      <c r="X2130" s="11" t="s">
        <v>24</v>
      </c>
      <c r="Y2130">
        <v>395</v>
      </c>
      <c r="Z2130" t="e">
        <f t="shared" si="70"/>
        <v>#REF!</v>
      </c>
    </row>
    <row r="2131" spans="1:26" x14ac:dyDescent="0.35">
      <c r="A2131" s="24" t="str">
        <f>+IF(B2131&lt;&gt;'Terminal Handling Charge'!$B$3,"",IF(COUNTIF(B:B,B2131)&gt;0,COUNTIF(B$3:B2131,B2131),""))</f>
        <v/>
      </c>
      <c r="B2131" s="24" t="str">
        <f t="shared" si="69"/>
        <v>Terminal Handling Charge - OriginIreland</v>
      </c>
      <c r="C2131" s="24" t="s">
        <v>711</v>
      </c>
      <c r="D2131" s="24" t="s">
        <v>746</v>
      </c>
      <c r="E2131" s="1" t="s">
        <v>176</v>
      </c>
      <c r="F2131" s="12" t="s">
        <v>31</v>
      </c>
      <c r="G2131" s="13">
        <v>44866</v>
      </c>
      <c r="H2131" s="11" t="s">
        <v>177</v>
      </c>
      <c r="I2131" s="11" t="s">
        <v>711</v>
      </c>
      <c r="J2131" s="11" t="s">
        <v>711</v>
      </c>
      <c r="K2131" s="11" t="s">
        <v>19</v>
      </c>
      <c r="L2131" s="11" t="s">
        <v>19</v>
      </c>
      <c r="M2131" s="11" t="s">
        <v>19</v>
      </c>
      <c r="N2131" s="11" t="s">
        <v>19</v>
      </c>
      <c r="O2131" s="11" t="s">
        <v>18</v>
      </c>
      <c r="P2131" s="11" t="s">
        <v>18</v>
      </c>
      <c r="Q2131" s="11" t="s">
        <v>18</v>
      </c>
      <c r="R2131" s="11" t="s">
        <v>30</v>
      </c>
      <c r="S2131" s="20" t="s">
        <v>30</v>
      </c>
      <c r="T2131" s="11" t="s">
        <v>21</v>
      </c>
      <c r="U2131" s="11" t="s">
        <v>22</v>
      </c>
      <c r="V2131" s="11" t="s">
        <v>22</v>
      </c>
      <c r="W2131" s="11" t="s">
        <v>23</v>
      </c>
      <c r="X2131" s="11" t="s">
        <v>31</v>
      </c>
      <c r="Y2131">
        <v>170</v>
      </c>
      <c r="Z2131" t="e">
        <f t="shared" si="70"/>
        <v>#REF!</v>
      </c>
    </row>
    <row r="2132" spans="1:26" x14ac:dyDescent="0.35">
      <c r="A2132" s="24" t="str">
        <f>+IF(B2132&lt;&gt;'Terminal Handling Charge'!$B$3,"",IF(COUNTIF(B:B,B2132)&gt;0,COUNTIF(B$3:B2132,B2132),""))</f>
        <v/>
      </c>
      <c r="B2132" s="24" t="str">
        <f t="shared" si="69"/>
        <v>Terminal Handling Charge - OriginIndia</v>
      </c>
      <c r="C2132" s="24" t="s">
        <v>764</v>
      </c>
      <c r="D2132" s="24" t="s">
        <v>746</v>
      </c>
      <c r="E2132" s="1" t="s">
        <v>773</v>
      </c>
      <c r="F2132" s="12" t="s">
        <v>774</v>
      </c>
      <c r="G2132" s="13">
        <v>44866</v>
      </c>
      <c r="H2132" s="11" t="s">
        <v>780</v>
      </c>
      <c r="I2132" s="11" t="s">
        <v>793</v>
      </c>
      <c r="J2132" s="11" t="s">
        <v>764</v>
      </c>
      <c r="K2132" s="11" t="s">
        <v>19</v>
      </c>
      <c r="L2132" s="11" t="s">
        <v>19</v>
      </c>
      <c r="M2132" s="11" t="s">
        <v>19</v>
      </c>
      <c r="N2132" s="11" t="s">
        <v>19</v>
      </c>
      <c r="O2132" s="11" t="s">
        <v>18</v>
      </c>
      <c r="P2132" s="11" t="s">
        <v>18</v>
      </c>
      <c r="Q2132" s="11" t="s">
        <v>18</v>
      </c>
      <c r="R2132" s="11" t="s">
        <v>40</v>
      </c>
      <c r="S2132" s="20">
        <v>20</v>
      </c>
      <c r="T2132" s="11" t="s">
        <v>21</v>
      </c>
      <c r="U2132" s="11"/>
      <c r="V2132" s="11"/>
      <c r="W2132" s="11"/>
      <c r="X2132" s="11" t="s">
        <v>801</v>
      </c>
      <c r="Y2132">
        <v>8685</v>
      </c>
      <c r="Z2132" t="e">
        <f>#REF!+1</f>
        <v>#REF!</v>
      </c>
    </row>
    <row r="2133" spans="1:26" x14ac:dyDescent="0.35">
      <c r="A2133" s="24" t="str">
        <f>+IF(B2133&lt;&gt;'Terminal Handling Charge'!$B$3,"",IF(COUNTIF(B:B,B2133)&gt;0,COUNTIF(B$3:B2133,B2133),""))</f>
        <v/>
      </c>
      <c r="B2133" s="24" t="str">
        <f t="shared" si="69"/>
        <v>Terminal Handling Charge - OriginIndia</v>
      </c>
      <c r="C2133" s="24" t="s">
        <v>764</v>
      </c>
      <c r="D2133" s="24" t="s">
        <v>746</v>
      </c>
      <c r="E2133" s="1" t="s">
        <v>773</v>
      </c>
      <c r="F2133" s="12" t="s">
        <v>774</v>
      </c>
      <c r="G2133" s="13">
        <v>44866</v>
      </c>
      <c r="H2133" s="11" t="s">
        <v>780</v>
      </c>
      <c r="I2133" s="11" t="s">
        <v>793</v>
      </c>
      <c r="J2133" s="11" t="s">
        <v>764</v>
      </c>
      <c r="K2133" s="11" t="s">
        <v>19</v>
      </c>
      <c r="L2133" s="11" t="s">
        <v>19</v>
      </c>
      <c r="M2133" s="11" t="s">
        <v>19</v>
      </c>
      <c r="N2133" s="11" t="s">
        <v>19</v>
      </c>
      <c r="O2133" s="11" t="s">
        <v>18</v>
      </c>
      <c r="P2133" s="11" t="s">
        <v>18</v>
      </c>
      <c r="Q2133" s="11" t="s">
        <v>18</v>
      </c>
      <c r="R2133" s="11" t="s">
        <v>20</v>
      </c>
      <c r="S2133" s="20">
        <v>40</v>
      </c>
      <c r="T2133" s="11" t="s">
        <v>21</v>
      </c>
      <c r="U2133" s="11"/>
      <c r="V2133" s="11"/>
      <c r="W2133" s="11"/>
      <c r="X2133" s="11" t="s">
        <v>801</v>
      </c>
      <c r="Y2133">
        <v>12728</v>
      </c>
      <c r="Z2133" t="e">
        <f t="shared" si="70"/>
        <v>#REF!</v>
      </c>
    </row>
    <row r="2134" spans="1:26" x14ac:dyDescent="0.35">
      <c r="A2134" s="24" t="str">
        <f>+IF(B2134&lt;&gt;'Terminal Handling Charge'!$B$3,"",IF(COUNTIF(B:B,B2134)&gt;0,COUNTIF(B$3:B2134,B2134),""))</f>
        <v/>
      </c>
      <c r="B2134" s="24" t="str">
        <f t="shared" si="69"/>
        <v>Terminal Handling Charge - OriginIndia</v>
      </c>
      <c r="C2134" s="24" t="s">
        <v>764</v>
      </c>
      <c r="D2134" s="24" t="s">
        <v>746</v>
      </c>
      <c r="E2134" s="1" t="s">
        <v>773</v>
      </c>
      <c r="F2134" s="12" t="s">
        <v>774</v>
      </c>
      <c r="G2134" s="13">
        <v>44866</v>
      </c>
      <c r="H2134" s="11" t="s">
        <v>780</v>
      </c>
      <c r="I2134" s="11" t="s">
        <v>793</v>
      </c>
      <c r="J2134" s="11" t="s">
        <v>764</v>
      </c>
      <c r="K2134" s="11" t="s">
        <v>19</v>
      </c>
      <c r="L2134" s="11" t="s">
        <v>19</v>
      </c>
      <c r="M2134" s="11" t="s">
        <v>19</v>
      </c>
      <c r="N2134" s="11" t="s">
        <v>19</v>
      </c>
      <c r="O2134" s="11" t="s">
        <v>18</v>
      </c>
      <c r="P2134" s="11" t="s">
        <v>18</v>
      </c>
      <c r="Q2134" s="11" t="s">
        <v>18</v>
      </c>
      <c r="R2134" s="11" t="s">
        <v>65</v>
      </c>
      <c r="S2134" s="20">
        <v>45</v>
      </c>
      <c r="T2134" s="11" t="s">
        <v>21</v>
      </c>
      <c r="U2134" s="11"/>
      <c r="V2134" s="11"/>
      <c r="W2134" s="11"/>
      <c r="X2134" s="11" t="s">
        <v>801</v>
      </c>
      <c r="Y2134">
        <v>15868</v>
      </c>
      <c r="Z2134" t="e">
        <f t="shared" si="70"/>
        <v>#REF!</v>
      </c>
    </row>
    <row r="2135" spans="1:26" x14ac:dyDescent="0.35">
      <c r="A2135" s="24" t="str">
        <f>+IF(B2135&lt;&gt;'Terminal Handling Charge'!$B$3,"",IF(COUNTIF(B:B,B2135)&gt;0,COUNTIF(B$3:B2135,B2135),""))</f>
        <v/>
      </c>
      <c r="B2135" s="24" t="str">
        <f t="shared" si="69"/>
        <v>Terminal Handling Charge - OriginIndia</v>
      </c>
      <c r="C2135" s="24" t="s">
        <v>764</v>
      </c>
      <c r="D2135" s="24" t="s">
        <v>746</v>
      </c>
      <c r="E2135" s="1" t="s">
        <v>773</v>
      </c>
      <c r="F2135" s="12" t="s">
        <v>774</v>
      </c>
      <c r="G2135" s="13">
        <v>44866</v>
      </c>
      <c r="H2135" s="11" t="s">
        <v>780</v>
      </c>
      <c r="I2135" s="11" t="s">
        <v>793</v>
      </c>
      <c r="J2135" s="11" t="s">
        <v>764</v>
      </c>
      <c r="K2135" s="11" t="s">
        <v>19</v>
      </c>
      <c r="L2135" s="11" t="s">
        <v>19</v>
      </c>
      <c r="M2135" s="11" t="s">
        <v>19</v>
      </c>
      <c r="N2135" s="11" t="s">
        <v>19</v>
      </c>
      <c r="O2135" s="11" t="s">
        <v>18</v>
      </c>
      <c r="P2135" s="11" t="s">
        <v>18</v>
      </c>
      <c r="Q2135" s="11" t="s">
        <v>18</v>
      </c>
      <c r="R2135" s="11" t="s">
        <v>77</v>
      </c>
      <c r="S2135" s="20">
        <v>20</v>
      </c>
      <c r="T2135" s="11" t="s">
        <v>772</v>
      </c>
      <c r="U2135" s="11"/>
      <c r="V2135" s="11"/>
      <c r="W2135" s="11"/>
      <c r="X2135" s="11" t="s">
        <v>801</v>
      </c>
      <c r="Y2135">
        <v>11425</v>
      </c>
      <c r="Z2135" t="e">
        <f t="shared" si="70"/>
        <v>#REF!</v>
      </c>
    </row>
    <row r="2136" spans="1:26" x14ac:dyDescent="0.35">
      <c r="A2136" s="24" t="str">
        <f>+IF(B2136&lt;&gt;'Terminal Handling Charge'!$B$3,"",IF(COUNTIF(B:B,B2136)&gt;0,COUNTIF(B$3:B2136,B2136),""))</f>
        <v/>
      </c>
      <c r="B2136" s="24" t="str">
        <f t="shared" si="69"/>
        <v>Terminal Handling Charge - OriginIndia</v>
      </c>
      <c r="C2136" s="24" t="s">
        <v>764</v>
      </c>
      <c r="D2136" s="24" t="s">
        <v>746</v>
      </c>
      <c r="E2136" s="1" t="s">
        <v>773</v>
      </c>
      <c r="F2136" s="12" t="s">
        <v>774</v>
      </c>
      <c r="G2136" s="13">
        <v>44866</v>
      </c>
      <c r="H2136" s="11" t="s">
        <v>780</v>
      </c>
      <c r="I2136" s="11" t="s">
        <v>793</v>
      </c>
      <c r="J2136" s="11" t="s">
        <v>764</v>
      </c>
      <c r="K2136" s="11" t="s">
        <v>19</v>
      </c>
      <c r="L2136" s="11" t="s">
        <v>19</v>
      </c>
      <c r="M2136" s="11" t="s">
        <v>19</v>
      </c>
      <c r="N2136" s="11" t="s">
        <v>19</v>
      </c>
      <c r="O2136" s="11" t="s">
        <v>18</v>
      </c>
      <c r="P2136" s="11" t="s">
        <v>18</v>
      </c>
      <c r="Q2136" s="11" t="s">
        <v>18</v>
      </c>
      <c r="R2136" s="11" t="s">
        <v>63</v>
      </c>
      <c r="S2136" s="20">
        <v>20</v>
      </c>
      <c r="T2136" s="11" t="s">
        <v>772</v>
      </c>
      <c r="U2136" s="11"/>
      <c r="V2136" s="11"/>
      <c r="W2136" s="11"/>
      <c r="X2136" s="11" t="s">
        <v>801</v>
      </c>
      <c r="Y2136">
        <v>11425</v>
      </c>
      <c r="Z2136" t="e">
        <f t="shared" si="70"/>
        <v>#REF!</v>
      </c>
    </row>
    <row r="2137" spans="1:26" x14ac:dyDescent="0.35">
      <c r="A2137" s="24" t="str">
        <f>+IF(B2137&lt;&gt;'Terminal Handling Charge'!$B$3,"",IF(COUNTIF(B:B,B2137)&gt;0,COUNTIF(B$3:B2137,B2137),""))</f>
        <v/>
      </c>
      <c r="B2137" s="24" t="str">
        <f t="shared" si="69"/>
        <v>Terminal Handling Charge - OriginIndia</v>
      </c>
      <c r="C2137" s="24" t="s">
        <v>764</v>
      </c>
      <c r="D2137" s="24" t="s">
        <v>746</v>
      </c>
      <c r="E2137" s="1" t="s">
        <v>773</v>
      </c>
      <c r="F2137" s="12" t="s">
        <v>774</v>
      </c>
      <c r="G2137" s="13">
        <v>44866</v>
      </c>
      <c r="H2137" s="11" t="s">
        <v>780</v>
      </c>
      <c r="I2137" s="11" t="s">
        <v>793</v>
      </c>
      <c r="J2137" s="11" t="s">
        <v>764</v>
      </c>
      <c r="K2137" s="11" t="s">
        <v>19</v>
      </c>
      <c r="L2137" s="11" t="s">
        <v>19</v>
      </c>
      <c r="M2137" s="11" t="s">
        <v>19</v>
      </c>
      <c r="N2137" s="11" t="s">
        <v>19</v>
      </c>
      <c r="O2137" s="11" t="s">
        <v>18</v>
      </c>
      <c r="P2137" s="11" t="s">
        <v>18</v>
      </c>
      <c r="Q2137" s="11" t="s">
        <v>18</v>
      </c>
      <c r="R2137" s="11" t="s">
        <v>61</v>
      </c>
      <c r="S2137" s="20">
        <v>20</v>
      </c>
      <c r="T2137" s="11" t="s">
        <v>772</v>
      </c>
      <c r="U2137" s="11"/>
      <c r="V2137" s="11"/>
      <c r="W2137" s="11"/>
      <c r="X2137" s="11" t="s">
        <v>801</v>
      </c>
      <c r="Y2137">
        <v>11425</v>
      </c>
      <c r="Z2137" t="e">
        <f t="shared" si="70"/>
        <v>#REF!</v>
      </c>
    </row>
    <row r="2138" spans="1:26" x14ac:dyDescent="0.35">
      <c r="A2138" s="24" t="str">
        <f>+IF(B2138&lt;&gt;'Terminal Handling Charge'!$B$3,"",IF(COUNTIF(B:B,B2138)&gt;0,COUNTIF(B$3:B2138,B2138),""))</f>
        <v/>
      </c>
      <c r="B2138" s="24" t="str">
        <f t="shared" si="69"/>
        <v>Terminal Handling Charge - OriginIndia</v>
      </c>
      <c r="C2138" s="24" t="s">
        <v>764</v>
      </c>
      <c r="D2138" s="24" t="s">
        <v>746</v>
      </c>
      <c r="E2138" s="1" t="s">
        <v>773</v>
      </c>
      <c r="F2138" s="12" t="s">
        <v>774</v>
      </c>
      <c r="G2138" s="13">
        <v>44866</v>
      </c>
      <c r="H2138" s="11" t="s">
        <v>780</v>
      </c>
      <c r="I2138" s="11" t="s">
        <v>793</v>
      </c>
      <c r="J2138" s="11" t="s">
        <v>764</v>
      </c>
      <c r="K2138" s="11" t="s">
        <v>19</v>
      </c>
      <c r="L2138" s="11" t="s">
        <v>19</v>
      </c>
      <c r="M2138" s="11" t="s">
        <v>19</v>
      </c>
      <c r="N2138" s="11" t="s">
        <v>19</v>
      </c>
      <c r="O2138" s="11" t="s">
        <v>18</v>
      </c>
      <c r="P2138" s="11" t="s">
        <v>18</v>
      </c>
      <c r="Q2138" s="11" t="s">
        <v>18</v>
      </c>
      <c r="R2138" s="11" t="s">
        <v>59</v>
      </c>
      <c r="S2138" s="20">
        <v>20</v>
      </c>
      <c r="T2138" s="11" t="s">
        <v>772</v>
      </c>
      <c r="U2138" s="11"/>
      <c r="V2138" s="11"/>
      <c r="W2138" s="11"/>
      <c r="X2138" s="11" t="s">
        <v>801</v>
      </c>
      <c r="Y2138">
        <v>11425</v>
      </c>
      <c r="Z2138" t="e">
        <f t="shared" si="70"/>
        <v>#REF!</v>
      </c>
    </row>
    <row r="2139" spans="1:26" x14ac:dyDescent="0.35">
      <c r="A2139" s="24" t="str">
        <f>+IF(B2139&lt;&gt;'Terminal Handling Charge'!$B$3,"",IF(COUNTIF(B:B,B2139)&gt;0,COUNTIF(B$3:B2139,B2139),""))</f>
        <v/>
      </c>
      <c r="B2139" s="24" t="str">
        <f t="shared" si="69"/>
        <v>Terminal Handling Charge - OriginIndia</v>
      </c>
      <c r="C2139" s="24" t="s">
        <v>764</v>
      </c>
      <c r="D2139" s="24" t="s">
        <v>746</v>
      </c>
      <c r="E2139" s="1" t="s">
        <v>773</v>
      </c>
      <c r="F2139" s="12" t="s">
        <v>774</v>
      </c>
      <c r="G2139" s="13">
        <v>44866</v>
      </c>
      <c r="H2139" s="11" t="s">
        <v>780</v>
      </c>
      <c r="I2139" s="11" t="s">
        <v>793</v>
      </c>
      <c r="J2139" s="11" t="s">
        <v>764</v>
      </c>
      <c r="K2139" s="11" t="s">
        <v>19</v>
      </c>
      <c r="L2139" s="11" t="s">
        <v>19</v>
      </c>
      <c r="M2139" s="11" t="s">
        <v>19</v>
      </c>
      <c r="N2139" s="11" t="s">
        <v>19</v>
      </c>
      <c r="O2139" s="11" t="s">
        <v>18</v>
      </c>
      <c r="P2139" s="11" t="s">
        <v>18</v>
      </c>
      <c r="Q2139" s="11" t="s">
        <v>18</v>
      </c>
      <c r="R2139" s="11" t="s">
        <v>56</v>
      </c>
      <c r="S2139" s="20">
        <v>20</v>
      </c>
      <c r="T2139" s="11" t="s">
        <v>772</v>
      </c>
      <c r="U2139" s="11"/>
      <c r="V2139" s="11"/>
      <c r="W2139" s="11"/>
      <c r="X2139" s="11" t="s">
        <v>801</v>
      </c>
      <c r="Y2139">
        <v>11425</v>
      </c>
      <c r="Z2139" t="e">
        <f t="shared" si="70"/>
        <v>#REF!</v>
      </c>
    </row>
    <row r="2140" spans="1:26" x14ac:dyDescent="0.35">
      <c r="A2140" s="24" t="str">
        <f>+IF(B2140&lt;&gt;'Terminal Handling Charge'!$B$3,"",IF(COUNTIF(B:B,B2140)&gt;0,COUNTIF(B$3:B2140,B2140),""))</f>
        <v/>
      </c>
      <c r="B2140" s="24" t="str">
        <f t="shared" si="69"/>
        <v>Terminal Handling Charge - OriginIndia</v>
      </c>
      <c r="C2140" s="24" t="s">
        <v>764</v>
      </c>
      <c r="D2140" s="24" t="s">
        <v>746</v>
      </c>
      <c r="E2140" s="1" t="s">
        <v>773</v>
      </c>
      <c r="F2140" s="12" t="s">
        <v>774</v>
      </c>
      <c r="G2140" s="13">
        <v>44866</v>
      </c>
      <c r="H2140" s="11" t="s">
        <v>780</v>
      </c>
      <c r="I2140" s="11" t="s">
        <v>793</v>
      </c>
      <c r="J2140" s="11" t="s">
        <v>764</v>
      </c>
      <c r="K2140" s="11" t="s">
        <v>19</v>
      </c>
      <c r="L2140" s="11" t="s">
        <v>19</v>
      </c>
      <c r="M2140" s="11" t="s">
        <v>19</v>
      </c>
      <c r="N2140" s="11" t="s">
        <v>19</v>
      </c>
      <c r="O2140" s="11" t="s">
        <v>18</v>
      </c>
      <c r="P2140" s="11" t="s">
        <v>18</v>
      </c>
      <c r="Q2140" s="11" t="s">
        <v>18</v>
      </c>
      <c r="R2140" s="11" t="s">
        <v>60</v>
      </c>
      <c r="S2140" s="20">
        <v>40</v>
      </c>
      <c r="T2140" s="11" t="s">
        <v>772</v>
      </c>
      <c r="U2140" s="11"/>
      <c r="V2140" s="11"/>
      <c r="W2140" s="11"/>
      <c r="X2140" s="11" t="s">
        <v>801</v>
      </c>
      <c r="Y2140">
        <v>16828</v>
      </c>
      <c r="Z2140" t="e">
        <f t="shared" si="70"/>
        <v>#REF!</v>
      </c>
    </row>
    <row r="2141" spans="1:26" x14ac:dyDescent="0.35">
      <c r="A2141" s="24" t="str">
        <f>+IF(B2141&lt;&gt;'Terminal Handling Charge'!$B$3,"",IF(COUNTIF(B:B,B2141)&gt;0,COUNTIF(B$3:B2141,B2141),""))</f>
        <v/>
      </c>
      <c r="B2141" s="24" t="str">
        <f t="shared" si="69"/>
        <v>Terminal Handling Charge - OriginIndia</v>
      </c>
      <c r="C2141" s="24" t="s">
        <v>764</v>
      </c>
      <c r="D2141" s="24" t="s">
        <v>746</v>
      </c>
      <c r="E2141" s="1" t="s">
        <v>773</v>
      </c>
      <c r="F2141" s="12" t="s">
        <v>774</v>
      </c>
      <c r="G2141" s="13">
        <v>44866</v>
      </c>
      <c r="H2141" s="11" t="s">
        <v>780</v>
      </c>
      <c r="I2141" s="11" t="s">
        <v>793</v>
      </c>
      <c r="J2141" s="11" t="s">
        <v>764</v>
      </c>
      <c r="K2141" s="11" t="s">
        <v>19</v>
      </c>
      <c r="L2141" s="11" t="s">
        <v>19</v>
      </c>
      <c r="M2141" s="11" t="s">
        <v>19</v>
      </c>
      <c r="N2141" s="11" t="s">
        <v>19</v>
      </c>
      <c r="O2141" s="11" t="s">
        <v>18</v>
      </c>
      <c r="P2141" s="11" t="s">
        <v>18</v>
      </c>
      <c r="Q2141" s="11" t="s">
        <v>18</v>
      </c>
      <c r="R2141" s="11" t="s">
        <v>58</v>
      </c>
      <c r="S2141" s="20">
        <v>40</v>
      </c>
      <c r="T2141" s="11" t="s">
        <v>772</v>
      </c>
      <c r="U2141" s="11"/>
      <c r="V2141" s="11"/>
      <c r="W2141" s="11"/>
      <c r="X2141" s="11" t="s">
        <v>801</v>
      </c>
      <c r="Y2141">
        <v>16828</v>
      </c>
      <c r="Z2141" t="e">
        <f t="shared" si="70"/>
        <v>#REF!</v>
      </c>
    </row>
    <row r="2142" spans="1:26" x14ac:dyDescent="0.35">
      <c r="A2142" s="24" t="str">
        <f>+IF(B2142&lt;&gt;'Terminal Handling Charge'!$B$3,"",IF(COUNTIF(B:B,B2142)&gt;0,COUNTIF(B$3:B2142,B2142),""))</f>
        <v/>
      </c>
      <c r="B2142" s="24" t="str">
        <f t="shared" si="69"/>
        <v>Terminal Handling Charge - OriginIndia</v>
      </c>
      <c r="C2142" s="24" t="s">
        <v>764</v>
      </c>
      <c r="D2142" s="24" t="s">
        <v>746</v>
      </c>
      <c r="E2142" s="1" t="s">
        <v>773</v>
      </c>
      <c r="F2142" s="12" t="s">
        <v>774</v>
      </c>
      <c r="G2142" s="13">
        <v>44866</v>
      </c>
      <c r="H2142" s="11" t="s">
        <v>780</v>
      </c>
      <c r="I2142" s="11" t="s">
        <v>793</v>
      </c>
      <c r="J2142" s="11" t="s">
        <v>764</v>
      </c>
      <c r="K2142" s="11" t="s">
        <v>19</v>
      </c>
      <c r="L2142" s="11" t="s">
        <v>19</v>
      </c>
      <c r="M2142" s="11" t="s">
        <v>19</v>
      </c>
      <c r="N2142" s="11" t="s">
        <v>19</v>
      </c>
      <c r="O2142" s="11" t="s">
        <v>18</v>
      </c>
      <c r="P2142" s="11" t="s">
        <v>18</v>
      </c>
      <c r="Q2142" s="11" t="s">
        <v>18</v>
      </c>
      <c r="R2142" s="11" t="s">
        <v>33</v>
      </c>
      <c r="S2142" s="20">
        <v>40</v>
      </c>
      <c r="T2142" s="11" t="s">
        <v>772</v>
      </c>
      <c r="U2142" s="11"/>
      <c r="V2142" s="11"/>
      <c r="W2142" s="11"/>
      <c r="X2142" s="11" t="s">
        <v>801</v>
      </c>
      <c r="Y2142">
        <v>16828</v>
      </c>
      <c r="Z2142" t="e">
        <f t="shared" si="70"/>
        <v>#REF!</v>
      </c>
    </row>
    <row r="2143" spans="1:26" x14ac:dyDescent="0.35">
      <c r="A2143" s="24" t="str">
        <f>+IF(B2143&lt;&gt;'Terminal Handling Charge'!$B$3,"",IF(COUNTIF(B:B,B2143)&gt;0,COUNTIF(B$3:B2143,B2143),""))</f>
        <v/>
      </c>
      <c r="B2143" s="24" t="str">
        <f t="shared" si="69"/>
        <v>Terminal Handling Charge - OriginIndia</v>
      </c>
      <c r="C2143" s="24" t="s">
        <v>764</v>
      </c>
      <c r="D2143" s="24" t="s">
        <v>746</v>
      </c>
      <c r="E2143" s="1" t="s">
        <v>773</v>
      </c>
      <c r="F2143" s="12" t="s">
        <v>774</v>
      </c>
      <c r="G2143" s="13">
        <v>44866</v>
      </c>
      <c r="H2143" s="11" t="s">
        <v>780</v>
      </c>
      <c r="I2143" s="11" t="s">
        <v>793</v>
      </c>
      <c r="J2143" s="11" t="s">
        <v>764</v>
      </c>
      <c r="K2143" s="11" t="s">
        <v>19</v>
      </c>
      <c r="L2143" s="11" t="s">
        <v>19</v>
      </c>
      <c r="M2143" s="11" t="s">
        <v>19</v>
      </c>
      <c r="N2143" s="11" t="s">
        <v>19</v>
      </c>
      <c r="O2143" s="11" t="s">
        <v>18</v>
      </c>
      <c r="P2143" s="11" t="s">
        <v>18</v>
      </c>
      <c r="Q2143" s="11" t="s">
        <v>18</v>
      </c>
      <c r="R2143" s="11" t="s">
        <v>64</v>
      </c>
      <c r="S2143" s="20">
        <v>40</v>
      </c>
      <c r="T2143" s="11" t="s">
        <v>772</v>
      </c>
      <c r="U2143" s="11"/>
      <c r="V2143" s="11"/>
      <c r="W2143" s="11"/>
      <c r="X2143" s="11" t="s">
        <v>801</v>
      </c>
      <c r="Y2143">
        <v>16828</v>
      </c>
      <c r="Z2143" t="e">
        <f t="shared" si="70"/>
        <v>#REF!</v>
      </c>
    </row>
    <row r="2144" spans="1:26" x14ac:dyDescent="0.35">
      <c r="A2144" s="24" t="str">
        <f>+IF(B2144&lt;&gt;'Terminal Handling Charge'!$B$3,"",IF(COUNTIF(B:B,B2144)&gt;0,COUNTIF(B$3:B2144,B2144),""))</f>
        <v/>
      </c>
      <c r="B2144" s="24" t="str">
        <f t="shared" si="69"/>
        <v>Terminal Handling Charge - OriginTurkey</v>
      </c>
      <c r="C2144" s="30" t="s">
        <v>621</v>
      </c>
      <c r="D2144" s="24" t="s">
        <v>746</v>
      </c>
      <c r="E2144" s="24" t="s">
        <v>17</v>
      </c>
      <c r="F2144" s="12" t="s">
        <v>31</v>
      </c>
      <c r="G2144" s="13">
        <v>44866</v>
      </c>
      <c r="H2144" s="24" t="s">
        <v>155</v>
      </c>
      <c r="I2144" s="24" t="s">
        <v>156</v>
      </c>
      <c r="J2144" s="24" t="s">
        <v>621</v>
      </c>
      <c r="K2144" s="11" t="s">
        <v>19</v>
      </c>
      <c r="L2144" s="11" t="s">
        <v>19</v>
      </c>
      <c r="M2144" s="11" t="s">
        <v>19</v>
      </c>
      <c r="N2144" s="11" t="s">
        <v>19</v>
      </c>
      <c r="O2144" s="11" t="s">
        <v>18</v>
      </c>
      <c r="P2144" s="11" t="s">
        <v>18</v>
      </c>
      <c r="Q2144" s="11" t="s">
        <v>18</v>
      </c>
      <c r="R2144" s="11" t="s">
        <v>78</v>
      </c>
      <c r="S2144" s="11" t="s">
        <v>78</v>
      </c>
      <c r="T2144" s="11" t="s">
        <v>34</v>
      </c>
      <c r="U2144" s="11" t="s">
        <v>22</v>
      </c>
      <c r="V2144" s="11" t="s">
        <v>22</v>
      </c>
      <c r="W2144" s="11" t="s">
        <v>23</v>
      </c>
      <c r="X2144" s="11" t="s">
        <v>24</v>
      </c>
      <c r="Y2144">
        <v>390</v>
      </c>
      <c r="Z2144" t="e">
        <f t="shared" si="70"/>
        <v>#REF!</v>
      </c>
    </row>
    <row r="2145" spans="1:26" x14ac:dyDescent="0.35">
      <c r="A2145" s="24" t="str">
        <f>+IF(B2145&lt;&gt;'Terminal Handling Charge'!$B$3,"",IF(COUNTIF(B:B,B2145)&gt;0,COUNTIF(B$3:B2145,B2145),""))</f>
        <v/>
      </c>
      <c r="B2145" s="24" t="str">
        <f t="shared" si="69"/>
        <v>Terminal Handling Charge - OriginTurkey</v>
      </c>
      <c r="C2145" s="30" t="s">
        <v>621</v>
      </c>
      <c r="D2145" s="24" t="s">
        <v>746</v>
      </c>
      <c r="E2145" s="24" t="s">
        <v>17</v>
      </c>
      <c r="F2145" s="12" t="s">
        <v>31</v>
      </c>
      <c r="G2145" s="13">
        <v>44866</v>
      </c>
      <c r="H2145" s="24" t="s">
        <v>155</v>
      </c>
      <c r="I2145" s="24" t="s">
        <v>156</v>
      </c>
      <c r="J2145" s="24" t="s">
        <v>621</v>
      </c>
      <c r="K2145" s="11" t="s">
        <v>19</v>
      </c>
      <c r="L2145" s="11" t="s">
        <v>19</v>
      </c>
      <c r="M2145" s="11" t="s">
        <v>19</v>
      </c>
      <c r="N2145" s="11" t="s">
        <v>19</v>
      </c>
      <c r="O2145" s="11" t="s">
        <v>18</v>
      </c>
      <c r="P2145" s="11" t="s">
        <v>18</v>
      </c>
      <c r="Q2145" s="11" t="s">
        <v>18</v>
      </c>
      <c r="R2145" s="11" t="s">
        <v>30</v>
      </c>
      <c r="S2145" s="11" t="s">
        <v>30</v>
      </c>
      <c r="T2145" s="11" t="s">
        <v>21</v>
      </c>
      <c r="U2145" s="11" t="s">
        <v>22</v>
      </c>
      <c r="V2145" s="11" t="s">
        <v>22</v>
      </c>
      <c r="W2145" s="11" t="s">
        <v>23</v>
      </c>
      <c r="X2145" s="11" t="s">
        <v>24</v>
      </c>
      <c r="Y2145">
        <v>285</v>
      </c>
      <c r="Z2145" t="e">
        <f t="shared" si="70"/>
        <v>#REF!</v>
      </c>
    </row>
    <row r="2146" spans="1:26" x14ac:dyDescent="0.35">
      <c r="A2146" s="24" t="str">
        <f>+IF(B2146&lt;&gt;'Terminal Handling Charge'!$B$3,"",IF(COUNTIF(B:B,B2146)&gt;0,COUNTIF(B$3:B2146,B2146),""))</f>
        <v/>
      </c>
      <c r="B2146" s="24" t="str">
        <f t="shared" si="69"/>
        <v>Terminal Handling Charge - OriginTurkey</v>
      </c>
      <c r="C2146" s="30" t="s">
        <v>621</v>
      </c>
      <c r="D2146" s="24" t="s">
        <v>746</v>
      </c>
      <c r="E2146" s="24" t="s">
        <v>17</v>
      </c>
      <c r="F2146" s="12" t="s">
        <v>31</v>
      </c>
      <c r="G2146" s="13">
        <v>44866</v>
      </c>
      <c r="H2146" s="24" t="s">
        <v>155</v>
      </c>
      <c r="I2146" s="24" t="s">
        <v>156</v>
      </c>
      <c r="J2146" s="24" t="s">
        <v>621</v>
      </c>
      <c r="K2146" s="11" t="s">
        <v>19</v>
      </c>
      <c r="L2146" s="11" t="s">
        <v>19</v>
      </c>
      <c r="M2146" s="11" t="s">
        <v>19</v>
      </c>
      <c r="N2146" s="11" t="s">
        <v>19</v>
      </c>
      <c r="O2146" s="11" t="s">
        <v>18</v>
      </c>
      <c r="P2146" s="11" t="s">
        <v>18</v>
      </c>
      <c r="Q2146" s="11" t="s">
        <v>18</v>
      </c>
      <c r="R2146" s="11" t="s">
        <v>27</v>
      </c>
      <c r="S2146" s="11" t="s">
        <v>27</v>
      </c>
      <c r="T2146" s="11" t="s">
        <v>28</v>
      </c>
      <c r="U2146" s="11" t="s">
        <v>22</v>
      </c>
      <c r="V2146" s="11" t="s">
        <v>22</v>
      </c>
      <c r="W2146" s="11" t="s">
        <v>23</v>
      </c>
      <c r="X2146" s="11" t="s">
        <v>24</v>
      </c>
      <c r="Y2146">
        <v>390</v>
      </c>
      <c r="Z2146" t="e">
        <f t="shared" si="70"/>
        <v>#REF!</v>
      </c>
    </row>
    <row r="2147" spans="1:26" x14ac:dyDescent="0.35">
      <c r="A2147" s="24" t="str">
        <f>+IF(B2147&lt;&gt;'Terminal Handling Charge'!$B$3,"",IF(COUNTIF(B:B,B2147)&gt;0,COUNTIF(B$3:B2147,B2147),""))</f>
        <v/>
      </c>
      <c r="B2147" s="24" t="str">
        <f t="shared" si="69"/>
        <v>Terminal Handling Charge - OriginIndia</v>
      </c>
      <c r="C2147" s="24" t="s">
        <v>764</v>
      </c>
      <c r="D2147" s="24" t="s">
        <v>746</v>
      </c>
      <c r="E2147" s="1" t="s">
        <v>773</v>
      </c>
      <c r="F2147" s="12" t="s">
        <v>774</v>
      </c>
      <c r="G2147" s="13">
        <v>44866</v>
      </c>
      <c r="H2147" s="11" t="s">
        <v>784</v>
      </c>
      <c r="I2147" s="11" t="s">
        <v>797</v>
      </c>
      <c r="J2147" s="11" t="s">
        <v>764</v>
      </c>
      <c r="K2147" s="11" t="s">
        <v>19</v>
      </c>
      <c r="L2147" s="11" t="s">
        <v>19</v>
      </c>
      <c r="M2147" s="11" t="s">
        <v>19</v>
      </c>
      <c r="N2147" s="11" t="s">
        <v>19</v>
      </c>
      <c r="O2147" s="11" t="s">
        <v>18</v>
      </c>
      <c r="P2147" s="11" t="s">
        <v>18</v>
      </c>
      <c r="Q2147" s="11" t="s">
        <v>18</v>
      </c>
      <c r="R2147" s="11" t="s">
        <v>40</v>
      </c>
      <c r="S2147" s="20">
        <v>20</v>
      </c>
      <c r="T2147" s="11" t="s">
        <v>21</v>
      </c>
      <c r="U2147" s="11"/>
      <c r="V2147" s="11"/>
      <c r="W2147" s="11"/>
      <c r="X2147" s="11" t="s">
        <v>801</v>
      </c>
      <c r="Y2147">
        <v>10700</v>
      </c>
      <c r="Z2147" t="e">
        <f t="shared" si="70"/>
        <v>#REF!</v>
      </c>
    </row>
    <row r="2148" spans="1:26" x14ac:dyDescent="0.35">
      <c r="A2148" s="24" t="str">
        <f>+IF(B2148&lt;&gt;'Terminal Handling Charge'!$B$3,"",IF(COUNTIF(B:B,B2148)&gt;0,COUNTIF(B$3:B2148,B2148),""))</f>
        <v/>
      </c>
      <c r="B2148" s="24" t="str">
        <f t="shared" si="69"/>
        <v>Terminal Handling Charge - OriginIndia</v>
      </c>
      <c r="C2148" s="24" t="s">
        <v>764</v>
      </c>
      <c r="D2148" s="24" t="s">
        <v>746</v>
      </c>
      <c r="E2148" s="1" t="s">
        <v>773</v>
      </c>
      <c r="F2148" s="12" t="s">
        <v>774</v>
      </c>
      <c r="G2148" s="13">
        <v>44866</v>
      </c>
      <c r="H2148" s="11" t="s">
        <v>784</v>
      </c>
      <c r="I2148" s="11" t="s">
        <v>797</v>
      </c>
      <c r="J2148" s="11" t="s">
        <v>764</v>
      </c>
      <c r="K2148" s="11" t="s">
        <v>19</v>
      </c>
      <c r="L2148" s="11" t="s">
        <v>19</v>
      </c>
      <c r="M2148" s="11" t="s">
        <v>19</v>
      </c>
      <c r="N2148" s="11" t="s">
        <v>19</v>
      </c>
      <c r="O2148" s="11" t="s">
        <v>18</v>
      </c>
      <c r="P2148" s="11" t="s">
        <v>18</v>
      </c>
      <c r="Q2148" s="11" t="s">
        <v>18</v>
      </c>
      <c r="R2148" s="11" t="s">
        <v>20</v>
      </c>
      <c r="S2148" s="20">
        <v>40</v>
      </c>
      <c r="T2148" s="11" t="s">
        <v>21</v>
      </c>
      <c r="U2148" s="11"/>
      <c r="V2148" s="11"/>
      <c r="W2148" s="11"/>
      <c r="X2148" s="11" t="s">
        <v>801</v>
      </c>
      <c r="Y2148">
        <v>15360</v>
      </c>
      <c r="Z2148" t="e">
        <f t="shared" si="70"/>
        <v>#REF!</v>
      </c>
    </row>
    <row r="2149" spans="1:26" x14ac:dyDescent="0.35">
      <c r="A2149" s="24" t="str">
        <f>+IF(B2149&lt;&gt;'Terminal Handling Charge'!$B$3,"",IF(COUNTIF(B:B,B2149)&gt;0,COUNTIF(B$3:B2149,B2149),""))</f>
        <v/>
      </c>
      <c r="B2149" s="24" t="str">
        <f t="shared" si="69"/>
        <v>Terminal Handling Charge - OriginIndia</v>
      </c>
      <c r="C2149" s="24" t="s">
        <v>764</v>
      </c>
      <c r="D2149" s="24" t="s">
        <v>746</v>
      </c>
      <c r="E2149" s="1" t="s">
        <v>773</v>
      </c>
      <c r="F2149" s="12" t="s">
        <v>774</v>
      </c>
      <c r="G2149" s="13">
        <v>44866</v>
      </c>
      <c r="H2149" s="11" t="s">
        <v>784</v>
      </c>
      <c r="I2149" s="11" t="s">
        <v>797</v>
      </c>
      <c r="J2149" s="11" t="s">
        <v>764</v>
      </c>
      <c r="K2149" s="11" t="s">
        <v>19</v>
      </c>
      <c r="L2149" s="11" t="s">
        <v>19</v>
      </c>
      <c r="M2149" s="11" t="s">
        <v>19</v>
      </c>
      <c r="N2149" s="11" t="s">
        <v>19</v>
      </c>
      <c r="O2149" s="11" t="s">
        <v>18</v>
      </c>
      <c r="P2149" s="11" t="s">
        <v>18</v>
      </c>
      <c r="Q2149" s="11" t="s">
        <v>18</v>
      </c>
      <c r="R2149" s="11" t="s">
        <v>65</v>
      </c>
      <c r="S2149" s="20">
        <v>45</v>
      </c>
      <c r="T2149" s="11" t="s">
        <v>21</v>
      </c>
      <c r="U2149" s="11"/>
      <c r="V2149" s="11"/>
      <c r="W2149" s="11"/>
      <c r="X2149" s="11" t="s">
        <v>801</v>
      </c>
      <c r="Y2149">
        <v>20130</v>
      </c>
      <c r="Z2149" t="e">
        <f t="shared" si="70"/>
        <v>#REF!</v>
      </c>
    </row>
    <row r="2150" spans="1:26" x14ac:dyDescent="0.35">
      <c r="A2150" s="24" t="str">
        <f>+IF(B2150&lt;&gt;'Terminal Handling Charge'!$B$3,"",IF(COUNTIF(B:B,B2150)&gt;0,COUNTIF(B$3:B2150,B2150),""))</f>
        <v/>
      </c>
      <c r="B2150" s="24" t="str">
        <f t="shared" si="69"/>
        <v>Terminal Handling Charge - OriginIndia</v>
      </c>
      <c r="C2150" s="24" t="s">
        <v>764</v>
      </c>
      <c r="D2150" s="24" t="s">
        <v>746</v>
      </c>
      <c r="E2150" s="1" t="s">
        <v>773</v>
      </c>
      <c r="F2150" s="12" t="s">
        <v>774</v>
      </c>
      <c r="G2150" s="13">
        <v>44866</v>
      </c>
      <c r="H2150" s="11" t="s">
        <v>784</v>
      </c>
      <c r="I2150" s="11" t="s">
        <v>797</v>
      </c>
      <c r="J2150" s="11" t="s">
        <v>764</v>
      </c>
      <c r="K2150" s="11" t="s">
        <v>19</v>
      </c>
      <c r="L2150" s="11" t="s">
        <v>19</v>
      </c>
      <c r="M2150" s="11" t="s">
        <v>19</v>
      </c>
      <c r="N2150" s="11" t="s">
        <v>19</v>
      </c>
      <c r="O2150" s="11" t="s">
        <v>18</v>
      </c>
      <c r="P2150" s="11" t="s">
        <v>18</v>
      </c>
      <c r="Q2150" s="11" t="s">
        <v>18</v>
      </c>
      <c r="R2150" s="11" t="s">
        <v>63</v>
      </c>
      <c r="S2150" s="20">
        <v>20</v>
      </c>
      <c r="T2150" s="11" t="s">
        <v>772</v>
      </c>
      <c r="U2150" s="11"/>
      <c r="V2150" s="11"/>
      <c r="W2150" s="11"/>
      <c r="X2150" s="11" t="s">
        <v>801</v>
      </c>
      <c r="Y2150">
        <v>18580</v>
      </c>
      <c r="Z2150" t="e">
        <f t="shared" si="70"/>
        <v>#REF!</v>
      </c>
    </row>
    <row r="2151" spans="1:26" x14ac:dyDescent="0.35">
      <c r="A2151" s="24" t="str">
        <f>+IF(B2151&lt;&gt;'Terminal Handling Charge'!$B$3,"",IF(COUNTIF(B:B,B2151)&gt;0,COUNTIF(B$3:B2151,B2151),""))</f>
        <v/>
      </c>
      <c r="B2151" s="24" t="str">
        <f t="shared" si="69"/>
        <v>Terminal Handling Charge - OriginIndia</v>
      </c>
      <c r="C2151" s="24" t="s">
        <v>764</v>
      </c>
      <c r="D2151" s="24" t="s">
        <v>746</v>
      </c>
      <c r="E2151" s="1" t="s">
        <v>773</v>
      </c>
      <c r="F2151" s="12" t="s">
        <v>774</v>
      </c>
      <c r="G2151" s="13">
        <v>44866</v>
      </c>
      <c r="H2151" s="11" t="s">
        <v>784</v>
      </c>
      <c r="I2151" s="11" t="s">
        <v>797</v>
      </c>
      <c r="J2151" s="11" t="s">
        <v>764</v>
      </c>
      <c r="K2151" s="11" t="s">
        <v>19</v>
      </c>
      <c r="L2151" s="11" t="s">
        <v>19</v>
      </c>
      <c r="M2151" s="11" t="s">
        <v>19</v>
      </c>
      <c r="N2151" s="11" t="s">
        <v>19</v>
      </c>
      <c r="O2151" s="11" t="s">
        <v>18</v>
      </c>
      <c r="P2151" s="11" t="s">
        <v>18</v>
      </c>
      <c r="Q2151" s="11" t="s">
        <v>18</v>
      </c>
      <c r="R2151" s="11" t="s">
        <v>56</v>
      </c>
      <c r="S2151" s="20">
        <v>20</v>
      </c>
      <c r="T2151" s="11" t="s">
        <v>772</v>
      </c>
      <c r="U2151" s="11"/>
      <c r="V2151" s="11"/>
      <c r="W2151" s="11"/>
      <c r="X2151" s="11" t="s">
        <v>801</v>
      </c>
      <c r="Y2151">
        <v>18580</v>
      </c>
      <c r="Z2151" t="e">
        <f t="shared" si="70"/>
        <v>#REF!</v>
      </c>
    </row>
    <row r="2152" spans="1:26" x14ac:dyDescent="0.35">
      <c r="A2152" s="24" t="str">
        <f>+IF(B2152&lt;&gt;'Terminal Handling Charge'!$B$3,"",IF(COUNTIF(B:B,B2152)&gt;0,COUNTIF(B$3:B2152,B2152),""))</f>
        <v/>
      </c>
      <c r="B2152" s="24" t="str">
        <f t="shared" si="69"/>
        <v>Terminal Handling Charge - OriginIndia</v>
      </c>
      <c r="C2152" s="24" t="s">
        <v>764</v>
      </c>
      <c r="D2152" s="24" t="s">
        <v>746</v>
      </c>
      <c r="E2152" s="1" t="s">
        <v>773</v>
      </c>
      <c r="F2152" s="12" t="s">
        <v>774</v>
      </c>
      <c r="G2152" s="13">
        <v>44866</v>
      </c>
      <c r="H2152" s="11" t="s">
        <v>784</v>
      </c>
      <c r="I2152" s="11" t="s">
        <v>797</v>
      </c>
      <c r="J2152" s="11" t="s">
        <v>764</v>
      </c>
      <c r="K2152" s="11" t="s">
        <v>19</v>
      </c>
      <c r="L2152" s="11" t="s">
        <v>19</v>
      </c>
      <c r="M2152" s="11" t="s">
        <v>19</v>
      </c>
      <c r="N2152" s="11" t="s">
        <v>19</v>
      </c>
      <c r="O2152" s="11" t="s">
        <v>18</v>
      </c>
      <c r="P2152" s="11" t="s">
        <v>18</v>
      </c>
      <c r="Q2152" s="11" t="s">
        <v>18</v>
      </c>
      <c r="R2152" s="11" t="s">
        <v>59</v>
      </c>
      <c r="S2152" s="20">
        <v>20</v>
      </c>
      <c r="T2152" s="11" t="s">
        <v>772</v>
      </c>
      <c r="U2152" s="11"/>
      <c r="V2152" s="11"/>
      <c r="W2152" s="11"/>
      <c r="X2152" s="11" t="s">
        <v>801</v>
      </c>
      <c r="Y2152">
        <v>18580</v>
      </c>
      <c r="Z2152" t="e">
        <f t="shared" si="70"/>
        <v>#REF!</v>
      </c>
    </row>
    <row r="2153" spans="1:26" x14ac:dyDescent="0.35">
      <c r="A2153" s="24" t="str">
        <f>+IF(B2153&lt;&gt;'Terminal Handling Charge'!$B$3,"",IF(COUNTIF(B:B,B2153)&gt;0,COUNTIF(B$3:B2153,B2153),""))</f>
        <v/>
      </c>
      <c r="B2153" s="24" t="str">
        <f t="shared" si="69"/>
        <v>Terminal Handling Charge - OriginIndia</v>
      </c>
      <c r="C2153" s="24" t="s">
        <v>764</v>
      </c>
      <c r="D2153" s="24" t="s">
        <v>746</v>
      </c>
      <c r="E2153" s="1" t="s">
        <v>773</v>
      </c>
      <c r="F2153" s="12" t="s">
        <v>774</v>
      </c>
      <c r="G2153" s="13">
        <v>44866</v>
      </c>
      <c r="H2153" s="11" t="s">
        <v>784</v>
      </c>
      <c r="I2153" s="11" t="s">
        <v>797</v>
      </c>
      <c r="J2153" s="11" t="s">
        <v>764</v>
      </c>
      <c r="K2153" s="11" t="s">
        <v>19</v>
      </c>
      <c r="L2153" s="11" t="s">
        <v>19</v>
      </c>
      <c r="M2153" s="11" t="s">
        <v>19</v>
      </c>
      <c r="N2153" s="11" t="s">
        <v>19</v>
      </c>
      <c r="O2153" s="11" t="s">
        <v>18</v>
      </c>
      <c r="P2153" s="11" t="s">
        <v>18</v>
      </c>
      <c r="Q2153" s="11" t="s">
        <v>18</v>
      </c>
      <c r="R2153" s="11" t="s">
        <v>77</v>
      </c>
      <c r="S2153" s="20">
        <v>20</v>
      </c>
      <c r="T2153" s="11" t="s">
        <v>772</v>
      </c>
      <c r="U2153" s="11"/>
      <c r="V2153" s="11"/>
      <c r="W2153" s="11"/>
      <c r="X2153" s="11" t="s">
        <v>801</v>
      </c>
      <c r="Y2153">
        <v>18580</v>
      </c>
      <c r="Z2153" t="e">
        <f t="shared" si="70"/>
        <v>#REF!</v>
      </c>
    </row>
    <row r="2154" spans="1:26" x14ac:dyDescent="0.35">
      <c r="A2154" s="24" t="str">
        <f>+IF(B2154&lt;&gt;'Terminal Handling Charge'!$B$3,"",IF(COUNTIF(B:B,B2154)&gt;0,COUNTIF(B$3:B2154,B2154),""))</f>
        <v/>
      </c>
      <c r="B2154" s="24" t="str">
        <f t="shared" si="69"/>
        <v>Terminal Handling Charge - OriginIndia</v>
      </c>
      <c r="C2154" s="24" t="s">
        <v>764</v>
      </c>
      <c r="D2154" s="24" t="s">
        <v>746</v>
      </c>
      <c r="E2154" s="1" t="s">
        <v>773</v>
      </c>
      <c r="F2154" s="12" t="s">
        <v>774</v>
      </c>
      <c r="G2154" s="13">
        <v>44866</v>
      </c>
      <c r="H2154" s="11" t="s">
        <v>784</v>
      </c>
      <c r="I2154" s="11" t="s">
        <v>797</v>
      </c>
      <c r="J2154" s="11" t="s">
        <v>764</v>
      </c>
      <c r="K2154" s="11" t="s">
        <v>19</v>
      </c>
      <c r="L2154" s="11" t="s">
        <v>19</v>
      </c>
      <c r="M2154" s="11" t="s">
        <v>19</v>
      </c>
      <c r="N2154" s="11" t="s">
        <v>19</v>
      </c>
      <c r="O2154" s="11" t="s">
        <v>18</v>
      </c>
      <c r="P2154" s="11" t="s">
        <v>18</v>
      </c>
      <c r="Q2154" s="11" t="s">
        <v>18</v>
      </c>
      <c r="R2154" s="11" t="s">
        <v>61</v>
      </c>
      <c r="S2154" s="20">
        <v>20</v>
      </c>
      <c r="T2154" s="11" t="s">
        <v>772</v>
      </c>
      <c r="U2154" s="11"/>
      <c r="V2154" s="11"/>
      <c r="W2154" s="11"/>
      <c r="X2154" s="11" t="s">
        <v>801</v>
      </c>
      <c r="Y2154">
        <v>18580</v>
      </c>
      <c r="Z2154" t="e">
        <f t="shared" si="70"/>
        <v>#REF!</v>
      </c>
    </row>
    <row r="2155" spans="1:26" x14ac:dyDescent="0.35">
      <c r="A2155" s="24" t="str">
        <f>+IF(B2155&lt;&gt;'Terminal Handling Charge'!$B$3,"",IF(COUNTIF(B:B,B2155)&gt;0,COUNTIF(B$3:B2155,B2155),""))</f>
        <v/>
      </c>
      <c r="B2155" s="24" t="str">
        <f t="shared" si="69"/>
        <v>Terminal Handling Charge - OriginIndia</v>
      </c>
      <c r="C2155" s="24" t="s">
        <v>764</v>
      </c>
      <c r="D2155" s="24" t="s">
        <v>746</v>
      </c>
      <c r="E2155" s="1" t="s">
        <v>773</v>
      </c>
      <c r="F2155" s="12" t="s">
        <v>774</v>
      </c>
      <c r="G2155" s="13">
        <v>44866</v>
      </c>
      <c r="H2155" s="11" t="s">
        <v>784</v>
      </c>
      <c r="I2155" s="11" t="s">
        <v>797</v>
      </c>
      <c r="J2155" s="11" t="s">
        <v>764</v>
      </c>
      <c r="K2155" s="11" t="s">
        <v>19</v>
      </c>
      <c r="L2155" s="11" t="s">
        <v>19</v>
      </c>
      <c r="M2155" s="11" t="s">
        <v>19</v>
      </c>
      <c r="N2155" s="11" t="s">
        <v>19</v>
      </c>
      <c r="O2155" s="11" t="s">
        <v>18</v>
      </c>
      <c r="P2155" s="11" t="s">
        <v>18</v>
      </c>
      <c r="Q2155" s="11" t="s">
        <v>18</v>
      </c>
      <c r="R2155" s="11" t="s">
        <v>58</v>
      </c>
      <c r="S2155" s="20">
        <v>40</v>
      </c>
      <c r="T2155" s="11" t="s">
        <v>772</v>
      </c>
      <c r="U2155" s="11"/>
      <c r="V2155" s="11"/>
      <c r="W2155" s="11"/>
      <c r="X2155" s="11" t="s">
        <v>801</v>
      </c>
      <c r="Y2155">
        <v>27240</v>
      </c>
      <c r="Z2155" t="e">
        <f t="shared" si="70"/>
        <v>#REF!</v>
      </c>
    </row>
    <row r="2156" spans="1:26" x14ac:dyDescent="0.35">
      <c r="A2156" s="24" t="str">
        <f>+IF(B2156&lt;&gt;'Terminal Handling Charge'!$B$3,"",IF(COUNTIF(B:B,B2156)&gt;0,COUNTIF(B$3:B2156,B2156),""))</f>
        <v/>
      </c>
      <c r="B2156" s="24" t="str">
        <f t="shared" si="69"/>
        <v>Terminal Handling Charge - OriginIndia</v>
      </c>
      <c r="C2156" s="24" t="s">
        <v>764</v>
      </c>
      <c r="D2156" s="24" t="s">
        <v>746</v>
      </c>
      <c r="E2156" s="1" t="s">
        <v>773</v>
      </c>
      <c r="F2156" s="12" t="s">
        <v>774</v>
      </c>
      <c r="G2156" s="13">
        <v>44866</v>
      </c>
      <c r="H2156" s="11" t="s">
        <v>784</v>
      </c>
      <c r="I2156" s="11" t="s">
        <v>797</v>
      </c>
      <c r="J2156" s="11" t="s">
        <v>764</v>
      </c>
      <c r="K2156" s="11" t="s">
        <v>19</v>
      </c>
      <c r="L2156" s="11" t="s">
        <v>19</v>
      </c>
      <c r="M2156" s="11" t="s">
        <v>19</v>
      </c>
      <c r="N2156" s="11" t="s">
        <v>19</v>
      </c>
      <c r="O2156" s="11" t="s">
        <v>18</v>
      </c>
      <c r="P2156" s="11" t="s">
        <v>18</v>
      </c>
      <c r="Q2156" s="11" t="s">
        <v>18</v>
      </c>
      <c r="R2156" s="11" t="s">
        <v>33</v>
      </c>
      <c r="S2156" s="20">
        <v>40</v>
      </c>
      <c r="T2156" s="11" t="s">
        <v>772</v>
      </c>
      <c r="U2156" s="11"/>
      <c r="V2156" s="11"/>
      <c r="W2156" s="11"/>
      <c r="X2156" s="11" t="s">
        <v>801</v>
      </c>
      <c r="Y2156">
        <v>27240</v>
      </c>
      <c r="Z2156" t="e">
        <f t="shared" si="70"/>
        <v>#REF!</v>
      </c>
    </row>
    <row r="2157" spans="1:26" x14ac:dyDescent="0.35">
      <c r="A2157" s="24" t="str">
        <f>+IF(B2157&lt;&gt;'Terminal Handling Charge'!$B$3,"",IF(COUNTIF(B:B,B2157)&gt;0,COUNTIF(B$3:B2157,B2157),""))</f>
        <v/>
      </c>
      <c r="B2157" s="24" t="str">
        <f t="shared" si="69"/>
        <v>Terminal Handling Charge - OriginIndia</v>
      </c>
      <c r="C2157" s="24" t="s">
        <v>764</v>
      </c>
      <c r="D2157" s="24" t="s">
        <v>746</v>
      </c>
      <c r="E2157" s="1" t="s">
        <v>773</v>
      </c>
      <c r="F2157" s="12" t="s">
        <v>774</v>
      </c>
      <c r="G2157" s="13">
        <v>44866</v>
      </c>
      <c r="H2157" s="11" t="s">
        <v>784</v>
      </c>
      <c r="I2157" s="11" t="s">
        <v>797</v>
      </c>
      <c r="J2157" s="11" t="s">
        <v>764</v>
      </c>
      <c r="K2157" s="11" t="s">
        <v>19</v>
      </c>
      <c r="L2157" s="11" t="s">
        <v>19</v>
      </c>
      <c r="M2157" s="11" t="s">
        <v>19</v>
      </c>
      <c r="N2157" s="11" t="s">
        <v>19</v>
      </c>
      <c r="O2157" s="11" t="s">
        <v>18</v>
      </c>
      <c r="P2157" s="11" t="s">
        <v>18</v>
      </c>
      <c r="Q2157" s="11" t="s">
        <v>18</v>
      </c>
      <c r="R2157" s="11" t="s">
        <v>60</v>
      </c>
      <c r="S2157" s="20">
        <v>40</v>
      </c>
      <c r="T2157" s="11" t="s">
        <v>772</v>
      </c>
      <c r="U2157" s="11"/>
      <c r="V2157" s="11"/>
      <c r="W2157" s="11"/>
      <c r="X2157" s="11" t="s">
        <v>801</v>
      </c>
      <c r="Y2157">
        <v>27240</v>
      </c>
      <c r="Z2157" t="e">
        <f t="shared" si="70"/>
        <v>#REF!</v>
      </c>
    </row>
    <row r="2158" spans="1:26" x14ac:dyDescent="0.35">
      <c r="A2158" s="24" t="str">
        <f>+IF(B2158&lt;&gt;'Terminal Handling Charge'!$B$3,"",IF(COUNTIF(B:B,B2158)&gt;0,COUNTIF(B$3:B2158,B2158),""))</f>
        <v/>
      </c>
      <c r="B2158" s="24" t="str">
        <f t="shared" si="69"/>
        <v>Terminal Handling Charge - OriginIndia</v>
      </c>
      <c r="C2158" s="24" t="s">
        <v>764</v>
      </c>
      <c r="D2158" s="24" t="s">
        <v>746</v>
      </c>
      <c r="E2158" s="1" t="s">
        <v>773</v>
      </c>
      <c r="F2158" s="12" t="s">
        <v>774</v>
      </c>
      <c r="G2158" s="13">
        <v>44866</v>
      </c>
      <c r="H2158" s="11" t="s">
        <v>784</v>
      </c>
      <c r="I2158" s="11" t="s">
        <v>797</v>
      </c>
      <c r="J2158" s="11" t="s">
        <v>764</v>
      </c>
      <c r="K2158" s="11" t="s">
        <v>19</v>
      </c>
      <c r="L2158" s="11" t="s">
        <v>19</v>
      </c>
      <c r="M2158" s="11" t="s">
        <v>19</v>
      </c>
      <c r="N2158" s="11" t="s">
        <v>19</v>
      </c>
      <c r="O2158" s="11" t="s">
        <v>18</v>
      </c>
      <c r="P2158" s="11" t="s">
        <v>18</v>
      </c>
      <c r="Q2158" s="11" t="s">
        <v>18</v>
      </c>
      <c r="R2158" s="11" t="s">
        <v>64</v>
      </c>
      <c r="S2158" s="20">
        <v>40</v>
      </c>
      <c r="T2158" s="11" t="s">
        <v>772</v>
      </c>
      <c r="U2158" s="11"/>
      <c r="V2158" s="11"/>
      <c r="W2158" s="11"/>
      <c r="X2158" s="11" t="s">
        <v>801</v>
      </c>
      <c r="Y2158">
        <v>27140</v>
      </c>
      <c r="Z2158" t="e">
        <f t="shared" si="70"/>
        <v>#REF!</v>
      </c>
    </row>
    <row r="2159" spans="1:26" x14ac:dyDescent="0.35">
      <c r="A2159" s="24" t="str">
        <f>+IF(B2159&lt;&gt;'Terminal Handling Charge'!$B$3,"",IF(COUNTIF(B:B,B2159)&gt;0,COUNTIF(B$3:B2159,B2159),""))</f>
        <v/>
      </c>
      <c r="B2159" s="24" t="str">
        <f t="shared" si="69"/>
        <v>Terminal Handling Charge - DestinationCanada</v>
      </c>
      <c r="C2159" s="24" t="s">
        <v>48</v>
      </c>
      <c r="D2159" s="24" t="s">
        <v>747</v>
      </c>
      <c r="E2159" s="1" t="s">
        <v>105</v>
      </c>
      <c r="F2159" s="12" t="s">
        <v>758</v>
      </c>
      <c r="G2159" s="13">
        <v>44866</v>
      </c>
      <c r="H2159" s="11" t="s">
        <v>340</v>
      </c>
      <c r="I2159" s="11" t="s">
        <v>341</v>
      </c>
      <c r="J2159" s="11" t="s">
        <v>341</v>
      </c>
      <c r="K2159" s="11" t="s">
        <v>19</v>
      </c>
      <c r="L2159" s="11" t="s">
        <v>19</v>
      </c>
      <c r="M2159" s="11" t="s">
        <v>19</v>
      </c>
      <c r="N2159" s="11" t="s">
        <v>19</v>
      </c>
      <c r="O2159" s="11" t="s">
        <v>47</v>
      </c>
      <c r="P2159" s="11" t="s">
        <v>48</v>
      </c>
      <c r="Q2159" s="11" t="s">
        <v>48</v>
      </c>
      <c r="R2159" s="11" t="s">
        <v>45</v>
      </c>
      <c r="S2159" s="20">
        <v>20</v>
      </c>
      <c r="T2159" s="11" t="s">
        <v>32</v>
      </c>
      <c r="U2159" s="11" t="s">
        <v>22</v>
      </c>
      <c r="V2159" s="11" t="s">
        <v>22</v>
      </c>
      <c r="W2159" s="11" t="s">
        <v>23</v>
      </c>
      <c r="X2159" s="11" t="s">
        <v>24</v>
      </c>
      <c r="Y2159">
        <v>445</v>
      </c>
      <c r="Z2159" t="e">
        <f t="shared" si="70"/>
        <v>#REF!</v>
      </c>
    </row>
    <row r="2160" spans="1:26" x14ac:dyDescent="0.35">
      <c r="A2160" s="24" t="str">
        <f>+IF(B2160&lt;&gt;'Terminal Handling Charge'!$B$3,"",IF(COUNTIF(B:B,B2160)&gt;0,COUNTIF(B$3:B2160,B2160),""))</f>
        <v/>
      </c>
      <c r="B2160" s="24" t="str">
        <f t="shared" si="69"/>
        <v>Terminal Handling Charge - DestinationCanada</v>
      </c>
      <c r="C2160" s="24" t="s">
        <v>48</v>
      </c>
      <c r="D2160" s="24" t="s">
        <v>747</v>
      </c>
      <c r="E2160" s="1" t="s">
        <v>105</v>
      </c>
      <c r="F2160" s="12" t="s">
        <v>758</v>
      </c>
      <c r="G2160" s="13">
        <v>44866</v>
      </c>
      <c r="H2160" s="11" t="s">
        <v>571</v>
      </c>
      <c r="I2160" s="11" t="s">
        <v>572</v>
      </c>
      <c r="J2160" s="11" t="s">
        <v>572</v>
      </c>
      <c r="K2160" s="11" t="s">
        <v>19</v>
      </c>
      <c r="L2160" s="11" t="s">
        <v>19</v>
      </c>
      <c r="M2160" s="11" t="s">
        <v>19</v>
      </c>
      <c r="N2160" s="11" t="s">
        <v>19</v>
      </c>
      <c r="O2160" s="11" t="s">
        <v>47</v>
      </c>
      <c r="P2160" s="11" t="s">
        <v>48</v>
      </c>
      <c r="Q2160" s="11" t="s">
        <v>48</v>
      </c>
      <c r="R2160" s="11" t="s">
        <v>45</v>
      </c>
      <c r="S2160" s="20">
        <v>20</v>
      </c>
      <c r="T2160" s="11" t="s">
        <v>32</v>
      </c>
      <c r="U2160" s="11" t="s">
        <v>22</v>
      </c>
      <c r="V2160" s="11" t="s">
        <v>22</v>
      </c>
      <c r="W2160" s="11" t="s">
        <v>23</v>
      </c>
      <c r="X2160" s="11" t="s">
        <v>24</v>
      </c>
      <c r="Y2160">
        <v>445</v>
      </c>
      <c r="Z2160" t="e">
        <f t="shared" si="70"/>
        <v>#REF!</v>
      </c>
    </row>
    <row r="2161" spans="1:26" x14ac:dyDescent="0.35">
      <c r="A2161" s="24" t="str">
        <f>+IF(B2161&lt;&gt;'Terminal Handling Charge'!$B$3,"",IF(COUNTIF(B:B,B2161)&gt;0,COUNTIF(B$3:B2161,B2161),""))</f>
        <v/>
      </c>
      <c r="B2161" s="24" t="str">
        <f t="shared" si="69"/>
        <v>Terminal Handling Charge - OriginGermany</v>
      </c>
      <c r="C2161" s="24" t="s">
        <v>717</v>
      </c>
      <c r="D2161" s="24" t="s">
        <v>746</v>
      </c>
      <c r="E2161" s="1" t="s">
        <v>752</v>
      </c>
      <c r="F2161" s="12" t="s">
        <v>31</v>
      </c>
      <c r="G2161" s="13">
        <v>44866</v>
      </c>
      <c r="H2161" s="11" t="s">
        <v>202</v>
      </c>
      <c r="I2161" s="11" t="s">
        <v>717</v>
      </c>
      <c r="J2161" s="11" t="s">
        <v>717</v>
      </c>
      <c r="K2161" s="11" t="s">
        <v>19</v>
      </c>
      <c r="L2161" s="11" t="s">
        <v>19</v>
      </c>
      <c r="M2161" s="11" t="s">
        <v>19</v>
      </c>
      <c r="N2161" s="11" t="s">
        <v>19</v>
      </c>
      <c r="O2161" s="11" t="s">
        <v>18</v>
      </c>
      <c r="P2161" s="11" t="s">
        <v>18</v>
      </c>
      <c r="Q2161" s="11" t="s">
        <v>18</v>
      </c>
      <c r="R2161" s="11" t="s">
        <v>30</v>
      </c>
      <c r="S2161" s="20" t="s">
        <v>30</v>
      </c>
      <c r="T2161" s="11" t="s">
        <v>21</v>
      </c>
      <c r="U2161" s="11" t="s">
        <v>22</v>
      </c>
      <c r="V2161" s="11" t="s">
        <v>22</v>
      </c>
      <c r="W2161" s="11" t="s">
        <v>23</v>
      </c>
      <c r="X2161" s="11" t="s">
        <v>31</v>
      </c>
      <c r="Y2161">
        <v>270</v>
      </c>
      <c r="Z2161" t="e">
        <f t="shared" si="70"/>
        <v>#REF!</v>
      </c>
    </row>
    <row r="2162" spans="1:26" x14ac:dyDescent="0.35">
      <c r="A2162" s="24" t="str">
        <f>+IF(B2162&lt;&gt;'Terminal Handling Charge'!$B$3,"",IF(COUNTIF(B:B,B2162)&gt;0,COUNTIF(B$3:B2162,B2162),""))</f>
        <v/>
      </c>
      <c r="B2162" s="24" t="str">
        <f t="shared" si="69"/>
        <v>Terminal Handling Charge - OriginGermany</v>
      </c>
      <c r="C2162" s="24" t="s">
        <v>717</v>
      </c>
      <c r="D2162" s="24" t="s">
        <v>746</v>
      </c>
      <c r="E2162" s="1" t="s">
        <v>752</v>
      </c>
      <c r="F2162" s="12" t="s">
        <v>31</v>
      </c>
      <c r="G2162" s="13">
        <v>44866</v>
      </c>
      <c r="H2162" s="11" t="s">
        <v>202</v>
      </c>
      <c r="I2162" s="11" t="s">
        <v>717</v>
      </c>
      <c r="J2162" s="11" t="s">
        <v>717</v>
      </c>
      <c r="K2162" s="11" t="s">
        <v>19</v>
      </c>
      <c r="L2162" s="11" t="s">
        <v>19</v>
      </c>
      <c r="M2162" s="11" t="s">
        <v>19</v>
      </c>
      <c r="N2162" s="11" t="s">
        <v>19</v>
      </c>
      <c r="O2162" s="11" t="s">
        <v>18</v>
      </c>
      <c r="P2162" s="11" t="s">
        <v>18</v>
      </c>
      <c r="Q2162" s="11" t="s">
        <v>18</v>
      </c>
      <c r="R2162" s="11" t="s">
        <v>27</v>
      </c>
      <c r="S2162" s="20" t="s">
        <v>27</v>
      </c>
      <c r="T2162" s="11" t="s">
        <v>28</v>
      </c>
      <c r="U2162" s="11" t="s">
        <v>22</v>
      </c>
      <c r="V2162" s="11" t="s">
        <v>22</v>
      </c>
      <c r="W2162" s="11" t="s">
        <v>23</v>
      </c>
      <c r="X2162" s="11" t="s">
        <v>31</v>
      </c>
      <c r="Y2162">
        <v>420</v>
      </c>
      <c r="Z2162" t="e">
        <f t="shared" si="70"/>
        <v>#REF!</v>
      </c>
    </row>
    <row r="2163" spans="1:26" x14ac:dyDescent="0.35">
      <c r="A2163" s="24" t="str">
        <f>+IF(B2163&lt;&gt;'Terminal Handling Charge'!$B$3,"",IF(COUNTIF(B:B,B2163)&gt;0,COUNTIF(B$3:B2163,B2163),""))</f>
        <v/>
      </c>
      <c r="B2163" s="24" t="str">
        <f t="shared" si="69"/>
        <v>Terminal Handling Charge - DestinationCanada</v>
      </c>
      <c r="C2163" s="24" t="s">
        <v>48</v>
      </c>
      <c r="D2163" s="24" t="s">
        <v>747</v>
      </c>
      <c r="E2163" s="1" t="s">
        <v>105</v>
      </c>
      <c r="F2163" s="12" t="s">
        <v>758</v>
      </c>
      <c r="G2163" s="13">
        <v>44866</v>
      </c>
      <c r="H2163" s="11" t="s">
        <v>670</v>
      </c>
      <c r="I2163" s="11" t="s">
        <v>671</v>
      </c>
      <c r="J2163" s="11" t="s">
        <v>671</v>
      </c>
      <c r="K2163" s="11" t="s">
        <v>19</v>
      </c>
      <c r="L2163" s="11" t="s">
        <v>19</v>
      </c>
      <c r="M2163" s="11" t="s">
        <v>19</v>
      </c>
      <c r="N2163" s="11" t="s">
        <v>19</v>
      </c>
      <c r="O2163" s="11" t="s">
        <v>47</v>
      </c>
      <c r="P2163" s="11" t="s">
        <v>48</v>
      </c>
      <c r="Q2163" s="11" t="s">
        <v>48</v>
      </c>
      <c r="R2163" s="11" t="s">
        <v>45</v>
      </c>
      <c r="S2163" s="20">
        <v>20</v>
      </c>
      <c r="T2163" s="11" t="s">
        <v>32</v>
      </c>
      <c r="U2163" s="11" t="s">
        <v>22</v>
      </c>
      <c r="V2163" s="11" t="s">
        <v>22</v>
      </c>
      <c r="W2163" s="11" t="s">
        <v>23</v>
      </c>
      <c r="X2163" s="11" t="s">
        <v>24</v>
      </c>
      <c r="Y2163">
        <v>445</v>
      </c>
      <c r="Z2163" t="e">
        <f t="shared" si="70"/>
        <v>#REF!</v>
      </c>
    </row>
    <row r="2164" spans="1:26" x14ac:dyDescent="0.35">
      <c r="A2164" s="24" t="str">
        <f>+IF(B2164&lt;&gt;'Terminal Handling Charge'!$B$3,"",IF(COUNTIF(B:B,B2164)&gt;0,COUNTIF(B$3:B2164,B2164),""))</f>
        <v/>
      </c>
      <c r="B2164" s="24" t="str">
        <f t="shared" si="69"/>
        <v>Terminal Handling Charge - OriginGuyana</v>
      </c>
      <c r="C2164" s="24" t="s">
        <v>721</v>
      </c>
      <c r="D2164" s="24" t="s">
        <v>746</v>
      </c>
      <c r="E2164" s="1" t="s">
        <v>101</v>
      </c>
      <c r="F2164" s="12" t="s">
        <v>757</v>
      </c>
      <c r="G2164" s="13">
        <v>44866</v>
      </c>
      <c r="H2164" s="11" t="s">
        <v>219</v>
      </c>
      <c r="I2164" s="11" t="s">
        <v>220</v>
      </c>
      <c r="J2164" s="11" t="s">
        <v>721</v>
      </c>
      <c r="K2164" s="11" t="s">
        <v>19</v>
      </c>
      <c r="L2164" s="11" t="s">
        <v>19</v>
      </c>
      <c r="M2164" s="11" t="s">
        <v>19</v>
      </c>
      <c r="N2164" s="11" t="s">
        <v>19</v>
      </c>
      <c r="O2164" s="11" t="s">
        <v>18</v>
      </c>
      <c r="P2164" s="11" t="s">
        <v>18</v>
      </c>
      <c r="Q2164" s="11" t="s">
        <v>18</v>
      </c>
      <c r="R2164" s="11" t="s">
        <v>45</v>
      </c>
      <c r="S2164" s="20">
        <v>20</v>
      </c>
      <c r="T2164" s="11" t="s">
        <v>32</v>
      </c>
      <c r="U2164" s="11" t="s">
        <v>22</v>
      </c>
      <c r="V2164" s="11" t="s">
        <v>22</v>
      </c>
      <c r="W2164" s="11" t="s">
        <v>23</v>
      </c>
      <c r="X2164" s="11" t="s">
        <v>24</v>
      </c>
      <c r="Y2164">
        <v>95</v>
      </c>
      <c r="Z2164" t="e">
        <f t="shared" si="70"/>
        <v>#REF!</v>
      </c>
    </row>
    <row r="2165" spans="1:26" x14ac:dyDescent="0.35">
      <c r="A2165" s="24" t="str">
        <f>+IF(B2165&lt;&gt;'Terminal Handling Charge'!$B$3,"",IF(COUNTIF(B:B,B2165)&gt;0,COUNTIF(B$3:B2165,B2165),""))</f>
        <v/>
      </c>
      <c r="B2165" s="24" t="str">
        <f t="shared" si="69"/>
        <v>Terminal Handling Charge - OriginGuyana</v>
      </c>
      <c r="C2165" s="24" t="s">
        <v>721</v>
      </c>
      <c r="D2165" s="24" t="s">
        <v>746</v>
      </c>
      <c r="E2165" s="1" t="s">
        <v>101</v>
      </c>
      <c r="F2165" s="12" t="s">
        <v>757</v>
      </c>
      <c r="G2165" s="13">
        <v>44866</v>
      </c>
      <c r="H2165" s="11" t="s">
        <v>219</v>
      </c>
      <c r="I2165" s="11" t="s">
        <v>220</v>
      </c>
      <c r="J2165" s="11" t="s">
        <v>721</v>
      </c>
      <c r="K2165" s="11" t="s">
        <v>19</v>
      </c>
      <c r="L2165" s="11" t="s">
        <v>19</v>
      </c>
      <c r="M2165" s="11" t="s">
        <v>19</v>
      </c>
      <c r="N2165" s="11" t="s">
        <v>19</v>
      </c>
      <c r="O2165" s="11" t="s">
        <v>18</v>
      </c>
      <c r="P2165" s="11" t="s">
        <v>18</v>
      </c>
      <c r="Q2165" s="11" t="s">
        <v>18</v>
      </c>
      <c r="R2165" s="11" t="s">
        <v>737</v>
      </c>
      <c r="S2165" s="20">
        <v>40</v>
      </c>
      <c r="T2165" s="11" t="s">
        <v>32</v>
      </c>
      <c r="U2165" s="11" t="s">
        <v>22</v>
      </c>
      <c r="V2165" s="11" t="s">
        <v>22</v>
      </c>
      <c r="W2165" s="11" t="s">
        <v>23</v>
      </c>
      <c r="X2165" s="11" t="s">
        <v>24</v>
      </c>
      <c r="Y2165">
        <v>150</v>
      </c>
      <c r="Z2165" t="e">
        <f t="shared" si="70"/>
        <v>#REF!</v>
      </c>
    </row>
    <row r="2166" spans="1:26" x14ac:dyDescent="0.35">
      <c r="A2166" s="24" t="str">
        <f>+IF(B2166&lt;&gt;'Terminal Handling Charge'!$B$3,"",IF(COUNTIF(B:B,B2166)&gt;0,COUNTIF(B$3:B2166,B2166),""))</f>
        <v/>
      </c>
      <c r="B2166" s="24" t="str">
        <f t="shared" si="69"/>
        <v>Terminal Handling Charge - OriginGuyana</v>
      </c>
      <c r="C2166" s="24" t="s">
        <v>721</v>
      </c>
      <c r="D2166" s="24" t="s">
        <v>746</v>
      </c>
      <c r="E2166" s="1" t="s">
        <v>101</v>
      </c>
      <c r="F2166" s="12" t="s">
        <v>757</v>
      </c>
      <c r="G2166" s="13">
        <v>44866</v>
      </c>
      <c r="H2166" s="11" t="s">
        <v>219</v>
      </c>
      <c r="I2166" s="11" t="s">
        <v>220</v>
      </c>
      <c r="J2166" s="11" t="s">
        <v>721</v>
      </c>
      <c r="K2166" s="11" t="s">
        <v>19</v>
      </c>
      <c r="L2166" s="11" t="s">
        <v>19</v>
      </c>
      <c r="M2166" s="11" t="s">
        <v>19</v>
      </c>
      <c r="N2166" s="11" t="s">
        <v>19</v>
      </c>
      <c r="O2166" s="11" t="s">
        <v>18</v>
      </c>
      <c r="P2166" s="11" t="s">
        <v>18</v>
      </c>
      <c r="Q2166" s="11" t="s">
        <v>18</v>
      </c>
      <c r="R2166" s="11" t="s">
        <v>65</v>
      </c>
      <c r="S2166" s="20">
        <v>45</v>
      </c>
      <c r="T2166" s="11" t="s">
        <v>21</v>
      </c>
      <c r="U2166" s="11" t="s">
        <v>22</v>
      </c>
      <c r="V2166" s="11" t="s">
        <v>22</v>
      </c>
      <c r="W2166" s="11" t="s">
        <v>23</v>
      </c>
      <c r="X2166" s="11" t="s">
        <v>24</v>
      </c>
      <c r="Y2166">
        <v>145</v>
      </c>
      <c r="Z2166" t="e">
        <f t="shared" si="70"/>
        <v>#REF!</v>
      </c>
    </row>
    <row r="2167" spans="1:26" x14ac:dyDescent="0.35">
      <c r="A2167" s="24" t="str">
        <f>+IF(B2167&lt;&gt;'Terminal Handling Charge'!$B$3,"",IF(COUNTIF(B:B,B2167)&gt;0,COUNTIF(B$3:B2167,B2167),""))</f>
        <v/>
      </c>
      <c r="B2167" s="24" t="str">
        <f t="shared" si="69"/>
        <v>Terminal Handling Charge - OriginTurkey</v>
      </c>
      <c r="C2167" s="30" t="s">
        <v>621</v>
      </c>
      <c r="D2167" s="24" t="s">
        <v>746</v>
      </c>
      <c r="E2167" s="24" t="s">
        <v>17</v>
      </c>
      <c r="F2167" s="12" t="s">
        <v>31</v>
      </c>
      <c r="G2167" s="13">
        <v>44866</v>
      </c>
      <c r="H2167" s="24" t="s">
        <v>140</v>
      </c>
      <c r="I2167" s="24" t="s">
        <v>141</v>
      </c>
      <c r="J2167" s="24" t="s">
        <v>621</v>
      </c>
      <c r="K2167" s="11" t="s">
        <v>19</v>
      </c>
      <c r="L2167" s="11" t="s">
        <v>19</v>
      </c>
      <c r="M2167" s="11" t="s">
        <v>19</v>
      </c>
      <c r="N2167" s="11" t="s">
        <v>19</v>
      </c>
      <c r="O2167" s="11" t="s">
        <v>18</v>
      </c>
      <c r="P2167" s="11" t="s">
        <v>18</v>
      </c>
      <c r="Q2167" s="11" t="s">
        <v>18</v>
      </c>
      <c r="R2167" s="11" t="s">
        <v>78</v>
      </c>
      <c r="S2167" s="11" t="s">
        <v>78</v>
      </c>
      <c r="T2167" s="11" t="s">
        <v>34</v>
      </c>
      <c r="U2167" s="11" t="s">
        <v>22</v>
      </c>
      <c r="V2167" s="11" t="s">
        <v>22</v>
      </c>
      <c r="W2167" s="11" t="s">
        <v>23</v>
      </c>
      <c r="X2167" s="11" t="s">
        <v>24</v>
      </c>
      <c r="Y2167">
        <v>450</v>
      </c>
      <c r="Z2167" t="e">
        <f t="shared" si="70"/>
        <v>#REF!</v>
      </c>
    </row>
    <row r="2168" spans="1:26" x14ac:dyDescent="0.35">
      <c r="A2168" s="24" t="str">
        <f>+IF(B2168&lt;&gt;'Terminal Handling Charge'!$B$3,"",IF(COUNTIF(B:B,B2168)&gt;0,COUNTIF(B$3:B2168,B2168),""))</f>
        <v/>
      </c>
      <c r="B2168" s="24" t="str">
        <f t="shared" si="69"/>
        <v>Terminal Handling Charge - OriginTurkey</v>
      </c>
      <c r="C2168" s="30" t="s">
        <v>621</v>
      </c>
      <c r="D2168" s="24" t="s">
        <v>746</v>
      </c>
      <c r="E2168" s="24" t="s">
        <v>17</v>
      </c>
      <c r="F2168" s="12" t="s">
        <v>31</v>
      </c>
      <c r="G2168" s="13">
        <v>44866</v>
      </c>
      <c r="H2168" s="24" t="s">
        <v>140</v>
      </c>
      <c r="I2168" s="24" t="s">
        <v>141</v>
      </c>
      <c r="J2168" s="24" t="s">
        <v>621</v>
      </c>
      <c r="K2168" s="11" t="s">
        <v>19</v>
      </c>
      <c r="L2168" s="11" t="s">
        <v>19</v>
      </c>
      <c r="M2168" s="11" t="s">
        <v>19</v>
      </c>
      <c r="N2168" s="11" t="s">
        <v>19</v>
      </c>
      <c r="O2168" s="11" t="s">
        <v>18</v>
      </c>
      <c r="P2168" s="11" t="s">
        <v>18</v>
      </c>
      <c r="Q2168" s="11" t="s">
        <v>18</v>
      </c>
      <c r="R2168" s="11" t="s">
        <v>30</v>
      </c>
      <c r="S2168" s="11" t="s">
        <v>30</v>
      </c>
      <c r="T2168" s="11" t="s">
        <v>21</v>
      </c>
      <c r="U2168" s="11" t="s">
        <v>22</v>
      </c>
      <c r="V2168" s="11" t="s">
        <v>22</v>
      </c>
      <c r="W2168" s="11" t="s">
        <v>23</v>
      </c>
      <c r="X2168" s="11" t="s">
        <v>24</v>
      </c>
      <c r="Y2168">
        <v>340</v>
      </c>
      <c r="Z2168" t="e">
        <f t="shared" si="70"/>
        <v>#REF!</v>
      </c>
    </row>
    <row r="2169" spans="1:26" x14ac:dyDescent="0.35">
      <c r="A2169" s="24" t="str">
        <f>+IF(B2169&lt;&gt;'Terminal Handling Charge'!$B$3,"",IF(COUNTIF(B:B,B2169)&gt;0,COUNTIF(B$3:B2169,B2169),""))</f>
        <v/>
      </c>
      <c r="B2169" s="24" t="str">
        <f t="shared" si="69"/>
        <v>Terminal Handling Charge - OriginTurkey</v>
      </c>
      <c r="C2169" s="30" t="s">
        <v>621</v>
      </c>
      <c r="D2169" s="24" t="s">
        <v>746</v>
      </c>
      <c r="E2169" s="24" t="s">
        <v>17</v>
      </c>
      <c r="F2169" s="12" t="s">
        <v>31</v>
      </c>
      <c r="G2169" s="13">
        <v>44866</v>
      </c>
      <c r="H2169" s="24" t="s">
        <v>140</v>
      </c>
      <c r="I2169" s="24" t="s">
        <v>141</v>
      </c>
      <c r="J2169" s="24" t="s">
        <v>621</v>
      </c>
      <c r="K2169" s="11" t="s">
        <v>19</v>
      </c>
      <c r="L2169" s="11" t="s">
        <v>19</v>
      </c>
      <c r="M2169" s="11" t="s">
        <v>19</v>
      </c>
      <c r="N2169" s="11" t="s">
        <v>19</v>
      </c>
      <c r="O2169" s="11" t="s">
        <v>18</v>
      </c>
      <c r="P2169" s="11" t="s">
        <v>18</v>
      </c>
      <c r="Q2169" s="11" t="s">
        <v>18</v>
      </c>
      <c r="R2169" s="11" t="s">
        <v>27</v>
      </c>
      <c r="S2169" s="11" t="s">
        <v>27</v>
      </c>
      <c r="T2169" s="11" t="s">
        <v>28</v>
      </c>
      <c r="U2169" s="11" t="s">
        <v>22</v>
      </c>
      <c r="V2169" s="11" t="s">
        <v>22</v>
      </c>
      <c r="W2169" s="11" t="s">
        <v>23</v>
      </c>
      <c r="X2169" s="11" t="s">
        <v>24</v>
      </c>
      <c r="Y2169">
        <v>450</v>
      </c>
      <c r="Z2169" t="e">
        <f t="shared" si="70"/>
        <v>#REF!</v>
      </c>
    </row>
    <row r="2170" spans="1:26" x14ac:dyDescent="0.35">
      <c r="A2170" s="24" t="str">
        <f>+IF(B2170&lt;&gt;'Terminal Handling Charge'!$B$3,"",IF(COUNTIF(B:B,B2170)&gt;0,COUNTIF(B$3:B2170,B2170),""))</f>
        <v/>
      </c>
      <c r="B2170" s="24" t="str">
        <f t="shared" ref="B2170:B2223" si="71">D2170&amp;C2170</f>
        <v>Terminal Handling Charge - OriginTurkey</v>
      </c>
      <c r="C2170" s="30" t="s">
        <v>621</v>
      </c>
      <c r="D2170" s="24" t="s">
        <v>746</v>
      </c>
      <c r="E2170" s="24" t="s">
        <v>17</v>
      </c>
      <c r="F2170" s="12" t="s">
        <v>31</v>
      </c>
      <c r="G2170" s="13">
        <v>44866</v>
      </c>
      <c r="H2170" s="24" t="s">
        <v>25</v>
      </c>
      <c r="I2170" s="24" t="s">
        <v>26</v>
      </c>
      <c r="J2170" s="24" t="s">
        <v>621</v>
      </c>
      <c r="K2170" s="11" t="s">
        <v>19</v>
      </c>
      <c r="L2170" s="11" t="s">
        <v>19</v>
      </c>
      <c r="M2170" s="11" t="s">
        <v>19</v>
      </c>
      <c r="N2170" s="11" t="s">
        <v>19</v>
      </c>
      <c r="O2170" s="11" t="s">
        <v>18</v>
      </c>
      <c r="P2170" s="11" t="s">
        <v>18</v>
      </c>
      <c r="Q2170" s="11" t="s">
        <v>18</v>
      </c>
      <c r="R2170" s="11" t="s">
        <v>78</v>
      </c>
      <c r="S2170" s="11" t="s">
        <v>78</v>
      </c>
      <c r="T2170" s="11" t="s">
        <v>34</v>
      </c>
      <c r="U2170" s="11" t="s">
        <v>22</v>
      </c>
      <c r="V2170" s="11" t="s">
        <v>22</v>
      </c>
      <c r="W2170" s="11" t="s">
        <v>23</v>
      </c>
      <c r="X2170" s="11" t="s">
        <v>24</v>
      </c>
      <c r="Y2170">
        <v>480</v>
      </c>
      <c r="Z2170" t="e">
        <f t="shared" ref="Z2170:Z2223" si="72">Z2169+1</f>
        <v>#REF!</v>
      </c>
    </row>
    <row r="2171" spans="1:26" x14ac:dyDescent="0.35">
      <c r="A2171" s="24" t="str">
        <f>+IF(B2171&lt;&gt;'Terminal Handling Charge'!$B$3,"",IF(COUNTIF(B:B,B2171)&gt;0,COUNTIF(B$3:B2171,B2171),""))</f>
        <v/>
      </c>
      <c r="B2171" s="24" t="str">
        <f t="shared" si="71"/>
        <v>Terminal Handling Charge - OriginTurkey</v>
      </c>
      <c r="C2171" s="30" t="s">
        <v>621</v>
      </c>
      <c r="D2171" s="24" t="s">
        <v>746</v>
      </c>
      <c r="E2171" s="24" t="s">
        <v>17</v>
      </c>
      <c r="F2171" s="12" t="s">
        <v>31</v>
      </c>
      <c r="G2171" s="13">
        <v>44866</v>
      </c>
      <c r="H2171" s="24" t="s">
        <v>25</v>
      </c>
      <c r="I2171" s="24" t="s">
        <v>26</v>
      </c>
      <c r="J2171" s="24" t="s">
        <v>621</v>
      </c>
      <c r="K2171" s="11" t="s">
        <v>19</v>
      </c>
      <c r="L2171" s="11" t="s">
        <v>19</v>
      </c>
      <c r="M2171" s="11" t="s">
        <v>19</v>
      </c>
      <c r="N2171" s="11" t="s">
        <v>19</v>
      </c>
      <c r="O2171" s="11" t="s">
        <v>18</v>
      </c>
      <c r="P2171" s="11" t="s">
        <v>18</v>
      </c>
      <c r="Q2171" s="11" t="s">
        <v>18</v>
      </c>
      <c r="R2171" s="11" t="s">
        <v>30</v>
      </c>
      <c r="S2171" s="11" t="s">
        <v>30</v>
      </c>
      <c r="T2171" s="11" t="s">
        <v>21</v>
      </c>
      <c r="U2171" s="11" t="s">
        <v>22</v>
      </c>
      <c r="V2171" s="11" t="s">
        <v>22</v>
      </c>
      <c r="W2171" s="11" t="s">
        <v>23</v>
      </c>
      <c r="X2171" s="11" t="s">
        <v>24</v>
      </c>
      <c r="Y2171">
        <v>375</v>
      </c>
      <c r="Z2171" t="e">
        <f t="shared" si="72"/>
        <v>#REF!</v>
      </c>
    </row>
    <row r="2172" spans="1:26" x14ac:dyDescent="0.35">
      <c r="A2172" s="24" t="str">
        <f>+IF(B2172&lt;&gt;'Terminal Handling Charge'!$B$3,"",IF(COUNTIF(B:B,B2172)&gt;0,COUNTIF(B$3:B2172,B2172),""))</f>
        <v/>
      </c>
      <c r="B2172" s="24" t="str">
        <f t="shared" si="71"/>
        <v>Terminal Handling Charge - OriginTurkey</v>
      </c>
      <c r="C2172" s="30" t="s">
        <v>621</v>
      </c>
      <c r="D2172" s="24" t="s">
        <v>746</v>
      </c>
      <c r="E2172" s="24" t="s">
        <v>17</v>
      </c>
      <c r="F2172" s="12" t="s">
        <v>31</v>
      </c>
      <c r="G2172" s="13">
        <v>44866</v>
      </c>
      <c r="H2172" s="24" t="s">
        <v>25</v>
      </c>
      <c r="I2172" s="24" t="s">
        <v>26</v>
      </c>
      <c r="J2172" s="24" t="s">
        <v>621</v>
      </c>
      <c r="K2172" s="11" t="s">
        <v>19</v>
      </c>
      <c r="L2172" s="11" t="s">
        <v>19</v>
      </c>
      <c r="M2172" s="11" t="s">
        <v>19</v>
      </c>
      <c r="N2172" s="11" t="s">
        <v>19</v>
      </c>
      <c r="O2172" s="11" t="s">
        <v>18</v>
      </c>
      <c r="P2172" s="11" t="s">
        <v>18</v>
      </c>
      <c r="Q2172" s="11" t="s">
        <v>18</v>
      </c>
      <c r="R2172" s="11" t="s">
        <v>27</v>
      </c>
      <c r="S2172" s="11" t="s">
        <v>27</v>
      </c>
      <c r="T2172" s="11" t="s">
        <v>28</v>
      </c>
      <c r="U2172" s="11" t="s">
        <v>22</v>
      </c>
      <c r="V2172" s="11" t="s">
        <v>22</v>
      </c>
      <c r="W2172" s="11" t="s">
        <v>23</v>
      </c>
      <c r="X2172" s="11" t="s">
        <v>24</v>
      </c>
      <c r="Y2172">
        <v>480</v>
      </c>
      <c r="Z2172" t="e">
        <f t="shared" si="72"/>
        <v>#REF!</v>
      </c>
    </row>
    <row r="2173" spans="1:26" x14ac:dyDescent="0.35">
      <c r="A2173" s="24" t="str">
        <f>+IF(B2173&lt;&gt;'Terminal Handling Charge'!$B$3,"",IF(COUNTIF(B:B,B2173)&gt;0,COUNTIF(B$3:B2173,B2173),""))</f>
        <v/>
      </c>
      <c r="B2173" s="24" t="str">
        <f t="shared" si="71"/>
        <v>Terminal Handling Charge - OriginFrance</v>
      </c>
      <c r="C2173" s="24" t="s">
        <v>710</v>
      </c>
      <c r="D2173" s="24" t="s">
        <v>746</v>
      </c>
      <c r="E2173" s="1" t="s">
        <v>753</v>
      </c>
      <c r="F2173" s="12" t="s">
        <v>31</v>
      </c>
      <c r="G2173" s="13">
        <v>44866</v>
      </c>
      <c r="H2173" s="11" t="s">
        <v>174</v>
      </c>
      <c r="I2173" s="11" t="s">
        <v>710</v>
      </c>
      <c r="J2173" s="11" t="s">
        <v>710</v>
      </c>
      <c r="K2173" s="11" t="s">
        <v>19</v>
      </c>
      <c r="L2173" s="11" t="s">
        <v>19</v>
      </c>
      <c r="M2173" s="11" t="s">
        <v>19</v>
      </c>
      <c r="N2173" s="11" t="s">
        <v>19</v>
      </c>
      <c r="O2173" s="11" t="s">
        <v>18</v>
      </c>
      <c r="P2173" s="11" t="s">
        <v>18</v>
      </c>
      <c r="Q2173" s="11" t="s">
        <v>18</v>
      </c>
      <c r="R2173" s="11" t="s">
        <v>30</v>
      </c>
      <c r="S2173" s="20" t="s">
        <v>30</v>
      </c>
      <c r="T2173" s="11" t="s">
        <v>21</v>
      </c>
      <c r="U2173" s="11" t="s">
        <v>22</v>
      </c>
      <c r="V2173" s="11" t="s">
        <v>22</v>
      </c>
      <c r="W2173" s="11" t="s">
        <v>23</v>
      </c>
      <c r="X2173" s="11" t="s">
        <v>31</v>
      </c>
      <c r="Y2173">
        <v>240</v>
      </c>
      <c r="Z2173" t="e">
        <f>#REF!+1</f>
        <v>#REF!</v>
      </c>
    </row>
    <row r="2174" spans="1:26" x14ac:dyDescent="0.35">
      <c r="A2174" s="24" t="str">
        <f>+IF(B2174&lt;&gt;'Terminal Handling Charge'!$B$3,"",IF(COUNTIF(B:B,B2174)&gt;0,COUNTIF(B$3:B2174,B2174),""))</f>
        <v/>
      </c>
      <c r="B2174" s="24" t="str">
        <f t="shared" si="71"/>
        <v>Terminal Handling Charge - OriginFrance</v>
      </c>
      <c r="C2174" s="24" t="s">
        <v>710</v>
      </c>
      <c r="D2174" s="24" t="s">
        <v>746</v>
      </c>
      <c r="E2174" s="1" t="s">
        <v>753</v>
      </c>
      <c r="F2174" s="12" t="s">
        <v>31</v>
      </c>
      <c r="G2174" s="13">
        <v>44866</v>
      </c>
      <c r="H2174" s="11" t="s">
        <v>174</v>
      </c>
      <c r="I2174" s="11" t="s">
        <v>710</v>
      </c>
      <c r="J2174" s="11" t="s">
        <v>710</v>
      </c>
      <c r="K2174" s="11" t="s">
        <v>19</v>
      </c>
      <c r="L2174" s="11" t="s">
        <v>19</v>
      </c>
      <c r="M2174" s="11" t="s">
        <v>19</v>
      </c>
      <c r="N2174" s="11" t="s">
        <v>19</v>
      </c>
      <c r="O2174" s="11" t="s">
        <v>18</v>
      </c>
      <c r="P2174" s="11" t="s">
        <v>18</v>
      </c>
      <c r="Q2174" s="11" t="s">
        <v>18</v>
      </c>
      <c r="R2174" s="11" t="s">
        <v>27</v>
      </c>
      <c r="S2174" s="20" t="s">
        <v>27</v>
      </c>
      <c r="T2174" s="11" t="s">
        <v>28</v>
      </c>
      <c r="U2174" s="11" t="s">
        <v>22</v>
      </c>
      <c r="V2174" s="11" t="s">
        <v>22</v>
      </c>
      <c r="W2174" s="11" t="s">
        <v>23</v>
      </c>
      <c r="X2174" s="11" t="s">
        <v>31</v>
      </c>
      <c r="Y2174">
        <v>350</v>
      </c>
      <c r="Z2174" t="e">
        <f t="shared" si="72"/>
        <v>#REF!</v>
      </c>
    </row>
    <row r="2175" spans="1:26" ht="29" x14ac:dyDescent="0.35">
      <c r="A2175" s="24" t="str">
        <f>+IF(B2175&lt;&gt;'Terminal Handling Charge'!$B$3,"",IF(COUNTIF(B:B,B2175)&gt;0,COUNTIF(B$3:B2175,B2175),""))</f>
        <v/>
      </c>
      <c r="B2175" s="24" t="str">
        <f t="shared" si="71"/>
        <v>Terminal Handling Charge - OriginFrance</v>
      </c>
      <c r="C2175" s="24" t="s">
        <v>710</v>
      </c>
      <c r="D2175" s="24" t="s">
        <v>746</v>
      </c>
      <c r="E2175" s="1" t="s">
        <v>753</v>
      </c>
      <c r="F2175" s="12" t="s">
        <v>31</v>
      </c>
      <c r="G2175" s="13">
        <v>44866</v>
      </c>
      <c r="H2175" s="11" t="s">
        <v>174</v>
      </c>
      <c r="I2175" s="11" t="s">
        <v>710</v>
      </c>
      <c r="J2175" s="11" t="s">
        <v>710</v>
      </c>
      <c r="K2175" s="11" t="s">
        <v>19</v>
      </c>
      <c r="L2175" s="11" t="s">
        <v>19</v>
      </c>
      <c r="M2175" s="11" t="s">
        <v>19</v>
      </c>
      <c r="N2175" s="11" t="s">
        <v>19</v>
      </c>
      <c r="O2175" s="11" t="s">
        <v>18</v>
      </c>
      <c r="P2175" s="11" t="s">
        <v>18</v>
      </c>
      <c r="Q2175" s="11" t="s">
        <v>18</v>
      </c>
      <c r="R2175" s="11" t="s">
        <v>175</v>
      </c>
      <c r="S2175" s="20" t="s">
        <v>175</v>
      </c>
      <c r="T2175" s="11" t="s">
        <v>738</v>
      </c>
      <c r="U2175" s="11" t="s">
        <v>22</v>
      </c>
      <c r="V2175" s="11" t="s">
        <v>22</v>
      </c>
      <c r="W2175" s="11" t="s">
        <v>23</v>
      </c>
      <c r="X2175" s="11" t="s">
        <v>31</v>
      </c>
      <c r="Y2175">
        <v>315</v>
      </c>
      <c r="Z2175" t="e">
        <f t="shared" si="72"/>
        <v>#REF!</v>
      </c>
    </row>
    <row r="2176" spans="1:26" x14ac:dyDescent="0.35">
      <c r="A2176" s="24" t="str">
        <f>+IF(B2176&lt;&gt;'Terminal Handling Charge'!$B$3,"",IF(COUNTIF(B:B,B2176)&gt;0,COUNTIF(B$3:B2176,B2176),""))</f>
        <v/>
      </c>
      <c r="B2176" s="24" t="str">
        <f t="shared" si="71"/>
        <v>Terminal Handling Charge - DestinationCanada</v>
      </c>
      <c r="C2176" s="24" t="s">
        <v>48</v>
      </c>
      <c r="D2176" s="24" t="s">
        <v>747</v>
      </c>
      <c r="E2176" s="1" t="s">
        <v>105</v>
      </c>
      <c r="F2176" s="12" t="s">
        <v>758</v>
      </c>
      <c r="G2176" s="13">
        <v>44866</v>
      </c>
      <c r="H2176" s="11" t="s">
        <v>408</v>
      </c>
      <c r="I2176" s="11" t="s">
        <v>409</v>
      </c>
      <c r="J2176" s="11" t="s">
        <v>710</v>
      </c>
      <c r="K2176" s="11" t="s">
        <v>19</v>
      </c>
      <c r="L2176" s="11" t="s">
        <v>19</v>
      </c>
      <c r="M2176" s="11" t="s">
        <v>19</v>
      </c>
      <c r="N2176" s="11" t="s">
        <v>19</v>
      </c>
      <c r="O2176" s="11" t="s">
        <v>47</v>
      </c>
      <c r="P2176" s="11" t="s">
        <v>48</v>
      </c>
      <c r="Q2176" s="11" t="s">
        <v>48</v>
      </c>
      <c r="R2176" s="11" t="s">
        <v>45</v>
      </c>
      <c r="S2176" s="20">
        <v>20</v>
      </c>
      <c r="T2176" s="11" t="s">
        <v>32</v>
      </c>
      <c r="U2176" s="11" t="s">
        <v>22</v>
      </c>
      <c r="V2176" s="11" t="s">
        <v>22</v>
      </c>
      <c r="W2176" s="11" t="s">
        <v>23</v>
      </c>
      <c r="X2176" s="11" t="s">
        <v>24</v>
      </c>
      <c r="Y2176">
        <v>445</v>
      </c>
      <c r="Z2176" t="e">
        <f t="shared" si="72"/>
        <v>#REF!</v>
      </c>
    </row>
    <row r="2177" spans="1:26" ht="29" x14ac:dyDescent="0.35">
      <c r="A2177" s="24" t="str">
        <f>+IF(B2177&lt;&gt;'Terminal Handling Charge'!$B$3,"",IF(COUNTIF(B:B,B2177)&gt;0,COUNTIF(B$3:B2177,B2177),""))</f>
        <v/>
      </c>
      <c r="B2177" s="24" t="str">
        <f t="shared" si="71"/>
        <v>Terminal Handling Charge - OriginFinland</v>
      </c>
      <c r="C2177" s="24" t="s">
        <v>703</v>
      </c>
      <c r="D2177" s="24" t="s">
        <v>746</v>
      </c>
      <c r="E2177" s="1" t="s">
        <v>751</v>
      </c>
      <c r="F2177" s="12" t="s">
        <v>31</v>
      </c>
      <c r="G2177" s="13">
        <v>44866</v>
      </c>
      <c r="H2177" s="11" t="s">
        <v>142</v>
      </c>
      <c r="I2177" s="11" t="s">
        <v>703</v>
      </c>
      <c r="J2177" s="11" t="s">
        <v>703</v>
      </c>
      <c r="K2177" s="11" t="s">
        <v>19</v>
      </c>
      <c r="L2177" s="11" t="s">
        <v>19</v>
      </c>
      <c r="M2177" s="11" t="s">
        <v>19</v>
      </c>
      <c r="N2177" s="11" t="s">
        <v>19</v>
      </c>
      <c r="O2177" s="11" t="s">
        <v>18</v>
      </c>
      <c r="P2177" s="11" t="s">
        <v>18</v>
      </c>
      <c r="Q2177" s="11" t="s">
        <v>18</v>
      </c>
      <c r="R2177" s="11" t="s">
        <v>78</v>
      </c>
      <c r="S2177" s="20" t="s">
        <v>78</v>
      </c>
      <c r="T2177" s="11" t="s">
        <v>34</v>
      </c>
      <c r="U2177" s="11" t="s">
        <v>22</v>
      </c>
      <c r="V2177" s="11" t="s">
        <v>22</v>
      </c>
      <c r="W2177" s="11" t="s">
        <v>23</v>
      </c>
      <c r="X2177" s="11" t="s">
        <v>31</v>
      </c>
      <c r="Y2177">
        <v>225</v>
      </c>
      <c r="Z2177" t="e">
        <f t="shared" si="72"/>
        <v>#REF!</v>
      </c>
    </row>
    <row r="2178" spans="1:26" x14ac:dyDescent="0.35">
      <c r="A2178" s="24" t="str">
        <f>+IF(B2178&lt;&gt;'Terminal Handling Charge'!$B$3,"",IF(COUNTIF(B:B,B2178)&gt;0,COUNTIF(B$3:B2178,B2178),""))</f>
        <v/>
      </c>
      <c r="B2178" s="24" t="str">
        <f t="shared" si="71"/>
        <v>Terminal Handling Charge - OriginFinland</v>
      </c>
      <c r="C2178" s="24" t="s">
        <v>703</v>
      </c>
      <c r="D2178" s="24" t="s">
        <v>746</v>
      </c>
      <c r="E2178" s="1" t="s">
        <v>751</v>
      </c>
      <c r="F2178" s="12" t="s">
        <v>31</v>
      </c>
      <c r="G2178" s="13">
        <v>44866</v>
      </c>
      <c r="H2178" s="11" t="s">
        <v>142</v>
      </c>
      <c r="I2178" s="11" t="s">
        <v>703</v>
      </c>
      <c r="J2178" s="11" t="s">
        <v>703</v>
      </c>
      <c r="K2178" s="11" t="s">
        <v>19</v>
      </c>
      <c r="L2178" s="11" t="s">
        <v>19</v>
      </c>
      <c r="M2178" s="11" t="s">
        <v>19</v>
      </c>
      <c r="N2178" s="11" t="s">
        <v>19</v>
      </c>
      <c r="O2178" s="11" t="s">
        <v>18</v>
      </c>
      <c r="P2178" s="11" t="s">
        <v>18</v>
      </c>
      <c r="Q2178" s="11" t="s">
        <v>18</v>
      </c>
      <c r="R2178" s="11" t="s">
        <v>30</v>
      </c>
      <c r="S2178" s="20" t="s">
        <v>30</v>
      </c>
      <c r="T2178" s="11" t="s">
        <v>21</v>
      </c>
      <c r="U2178" s="11" t="s">
        <v>22</v>
      </c>
      <c r="V2178" s="11" t="s">
        <v>22</v>
      </c>
      <c r="W2178" s="11" t="s">
        <v>23</v>
      </c>
      <c r="X2178" s="11" t="s">
        <v>31</v>
      </c>
      <c r="Y2178">
        <v>150</v>
      </c>
      <c r="Z2178" t="e">
        <f t="shared" si="72"/>
        <v>#REF!</v>
      </c>
    </row>
    <row r="2179" spans="1:26" x14ac:dyDescent="0.35">
      <c r="A2179" s="24" t="str">
        <f>+IF(B2179&lt;&gt;'Terminal Handling Charge'!$B$3,"",IF(COUNTIF(B:B,B2179)&gt;0,COUNTIF(B$3:B2179,B2179),""))</f>
        <v/>
      </c>
      <c r="B2179" s="24" t="str">
        <f t="shared" si="71"/>
        <v>Terminal Handling Charge - OriginFinland</v>
      </c>
      <c r="C2179" s="24" t="s">
        <v>703</v>
      </c>
      <c r="D2179" s="24" t="s">
        <v>746</v>
      </c>
      <c r="E2179" s="1" t="s">
        <v>751</v>
      </c>
      <c r="F2179" s="12" t="s">
        <v>31</v>
      </c>
      <c r="G2179" s="13">
        <v>44866</v>
      </c>
      <c r="H2179" s="11" t="s">
        <v>142</v>
      </c>
      <c r="I2179" s="11" t="s">
        <v>703</v>
      </c>
      <c r="J2179" s="11" t="s">
        <v>703</v>
      </c>
      <c r="K2179" s="11" t="s">
        <v>19</v>
      </c>
      <c r="L2179" s="11" t="s">
        <v>19</v>
      </c>
      <c r="M2179" s="11" t="s">
        <v>19</v>
      </c>
      <c r="N2179" s="11" t="s">
        <v>19</v>
      </c>
      <c r="O2179" s="11" t="s">
        <v>18</v>
      </c>
      <c r="P2179" s="11" t="s">
        <v>18</v>
      </c>
      <c r="Q2179" s="11" t="s">
        <v>18</v>
      </c>
      <c r="R2179" s="11" t="s">
        <v>27</v>
      </c>
      <c r="S2179" s="20" t="s">
        <v>27</v>
      </c>
      <c r="T2179" s="11" t="s">
        <v>28</v>
      </c>
      <c r="U2179" s="11" t="s">
        <v>22</v>
      </c>
      <c r="V2179" s="11" t="s">
        <v>22</v>
      </c>
      <c r="W2179" s="11" t="s">
        <v>23</v>
      </c>
      <c r="X2179" s="11" t="s">
        <v>31</v>
      </c>
      <c r="Y2179">
        <v>295</v>
      </c>
      <c r="Z2179" t="e">
        <f t="shared" si="72"/>
        <v>#REF!</v>
      </c>
    </row>
    <row r="2180" spans="1:26" x14ac:dyDescent="0.35">
      <c r="A2180" s="24" t="str">
        <f>+IF(B2180&lt;&gt;'Terminal Handling Charge'!$B$3,"",IF(COUNTIF(B:B,B2180)&gt;0,COUNTIF(B$3:B2180,B2180),""))</f>
        <v/>
      </c>
      <c r="B2180" s="24" t="str">
        <f t="shared" si="71"/>
        <v>Terminal Handling Charge - OriginFiji Islands</v>
      </c>
      <c r="C2180" s="24" t="s">
        <v>699</v>
      </c>
      <c r="D2180" s="24" t="s">
        <v>746</v>
      </c>
      <c r="E2180" s="1" t="s">
        <v>62</v>
      </c>
      <c r="F2180" s="12" t="s">
        <v>756</v>
      </c>
      <c r="G2180" s="13">
        <v>44866</v>
      </c>
      <c r="H2180" s="11" t="s">
        <v>109</v>
      </c>
      <c r="I2180" s="11" t="s">
        <v>699</v>
      </c>
      <c r="J2180" s="11" t="s">
        <v>699</v>
      </c>
      <c r="K2180" s="11" t="s">
        <v>19</v>
      </c>
      <c r="L2180" s="11" t="s">
        <v>19</v>
      </c>
      <c r="M2180" s="11" t="s">
        <v>19</v>
      </c>
      <c r="N2180" s="11" t="s">
        <v>19</v>
      </c>
      <c r="O2180" s="11" t="s">
        <v>18</v>
      </c>
      <c r="P2180" s="11" t="s">
        <v>18</v>
      </c>
      <c r="Q2180" s="11" t="s">
        <v>18</v>
      </c>
      <c r="R2180" s="11" t="s">
        <v>45</v>
      </c>
      <c r="S2180" s="20">
        <v>20</v>
      </c>
      <c r="T2180" s="11" t="s">
        <v>32</v>
      </c>
      <c r="U2180" s="11" t="s">
        <v>22</v>
      </c>
      <c r="V2180" s="11" t="s">
        <v>22</v>
      </c>
      <c r="W2180" s="11" t="s">
        <v>23</v>
      </c>
      <c r="X2180" s="11" t="s">
        <v>110</v>
      </c>
      <c r="Y2180">
        <v>475</v>
      </c>
      <c r="Z2180" t="e">
        <f t="shared" si="72"/>
        <v>#REF!</v>
      </c>
    </row>
    <row r="2181" spans="1:26" x14ac:dyDescent="0.35">
      <c r="A2181" s="24" t="str">
        <f>+IF(B2181&lt;&gt;'Terminal Handling Charge'!$B$3,"",IF(COUNTIF(B:B,B2181)&gt;0,COUNTIF(B$3:B2181,B2181),""))</f>
        <v/>
      </c>
      <c r="B2181" s="24" t="str">
        <f t="shared" si="71"/>
        <v>Terminal Handling Charge - OriginFiji Islands</v>
      </c>
      <c r="C2181" s="24" t="s">
        <v>699</v>
      </c>
      <c r="D2181" s="24" t="s">
        <v>746</v>
      </c>
      <c r="E2181" s="1" t="s">
        <v>62</v>
      </c>
      <c r="F2181" s="12" t="s">
        <v>756</v>
      </c>
      <c r="G2181" s="13">
        <v>44866</v>
      </c>
      <c r="H2181" s="11" t="s">
        <v>109</v>
      </c>
      <c r="I2181" s="11" t="s">
        <v>699</v>
      </c>
      <c r="J2181" s="11" t="s">
        <v>699</v>
      </c>
      <c r="K2181" s="11" t="s">
        <v>19</v>
      </c>
      <c r="L2181" s="11" t="s">
        <v>19</v>
      </c>
      <c r="M2181" s="11" t="s">
        <v>19</v>
      </c>
      <c r="N2181" s="11" t="s">
        <v>19</v>
      </c>
      <c r="O2181" s="11" t="s">
        <v>18</v>
      </c>
      <c r="P2181" s="11" t="s">
        <v>18</v>
      </c>
      <c r="Q2181" s="11" t="s">
        <v>18</v>
      </c>
      <c r="R2181" s="11" t="s">
        <v>737</v>
      </c>
      <c r="S2181" s="20">
        <v>40</v>
      </c>
      <c r="T2181" s="11" t="s">
        <v>32</v>
      </c>
      <c r="U2181" s="11" t="s">
        <v>22</v>
      </c>
      <c r="V2181" s="11" t="s">
        <v>22</v>
      </c>
      <c r="W2181" s="11" t="s">
        <v>23</v>
      </c>
      <c r="X2181" s="11" t="s">
        <v>110</v>
      </c>
      <c r="Y2181">
        <v>945</v>
      </c>
      <c r="Z2181" t="e">
        <f t="shared" si="72"/>
        <v>#REF!</v>
      </c>
    </row>
    <row r="2182" spans="1:26" x14ac:dyDescent="0.35">
      <c r="A2182" s="24" t="str">
        <f>+IF(B2182&lt;&gt;'Terminal Handling Charge'!$B$3,"",IF(COUNTIF(B:B,B2182)&gt;0,COUNTIF(B$3:B2182,B2182),""))</f>
        <v/>
      </c>
      <c r="B2182" s="24" t="str">
        <f t="shared" si="71"/>
        <v>Terminal Handling Charge - OriginFiji Islands</v>
      </c>
      <c r="C2182" s="24" t="s">
        <v>699</v>
      </c>
      <c r="D2182" s="24" t="s">
        <v>746</v>
      </c>
      <c r="E2182" s="1" t="s">
        <v>62</v>
      </c>
      <c r="F2182" s="12" t="s">
        <v>756</v>
      </c>
      <c r="G2182" s="13">
        <v>44866</v>
      </c>
      <c r="H2182" s="11" t="s">
        <v>109</v>
      </c>
      <c r="I2182" s="11" t="s">
        <v>699</v>
      </c>
      <c r="J2182" s="11" t="s">
        <v>699</v>
      </c>
      <c r="K2182" s="11" t="s">
        <v>19</v>
      </c>
      <c r="L2182" s="11" t="s">
        <v>19</v>
      </c>
      <c r="M2182" s="11" t="s">
        <v>19</v>
      </c>
      <c r="N2182" s="11" t="s">
        <v>19</v>
      </c>
      <c r="O2182" s="11" t="s">
        <v>18</v>
      </c>
      <c r="P2182" s="11" t="s">
        <v>18</v>
      </c>
      <c r="Q2182" s="11" t="s">
        <v>18</v>
      </c>
      <c r="R2182" s="11" t="s">
        <v>65</v>
      </c>
      <c r="S2182" s="20">
        <v>45</v>
      </c>
      <c r="T2182" s="11" t="s">
        <v>21</v>
      </c>
      <c r="U2182" s="11" t="s">
        <v>22</v>
      </c>
      <c r="V2182" s="11" t="s">
        <v>22</v>
      </c>
      <c r="W2182" s="11" t="s">
        <v>23</v>
      </c>
      <c r="X2182" s="11" t="s">
        <v>110</v>
      </c>
      <c r="Y2182">
        <v>945</v>
      </c>
      <c r="Z2182" t="e">
        <f t="shared" si="72"/>
        <v>#REF!</v>
      </c>
    </row>
    <row r="2183" spans="1:26" x14ac:dyDescent="0.35">
      <c r="A2183" s="24" t="str">
        <f>+IF(B2183&lt;&gt;'Terminal Handling Charge'!$B$3,"",IF(COUNTIF(B:B,B2183)&gt;0,COUNTIF(B$3:B2183,B2183),""))</f>
        <v/>
      </c>
      <c r="B2183" s="24" t="str">
        <f t="shared" si="71"/>
        <v>Terminal Handling Charge - DestinationPanama</v>
      </c>
      <c r="C2183" s="24" t="s">
        <v>708</v>
      </c>
      <c r="D2183" s="24" t="s">
        <v>747</v>
      </c>
      <c r="E2183" s="1" t="s">
        <v>101</v>
      </c>
      <c r="F2183" s="12" t="s">
        <v>757</v>
      </c>
      <c r="G2183" s="13">
        <v>44866</v>
      </c>
      <c r="H2183" s="11" t="s">
        <v>334</v>
      </c>
      <c r="I2183" s="11" t="s">
        <v>335</v>
      </c>
      <c r="J2183" s="11" t="s">
        <v>335</v>
      </c>
      <c r="K2183" s="11" t="s">
        <v>19</v>
      </c>
      <c r="L2183" s="11" t="s">
        <v>19</v>
      </c>
      <c r="M2183" s="11" t="s">
        <v>19</v>
      </c>
      <c r="N2183" s="11" t="s">
        <v>19</v>
      </c>
      <c r="O2183" s="11" t="s">
        <v>535</v>
      </c>
      <c r="P2183" s="11" t="s">
        <v>536</v>
      </c>
      <c r="Q2183" s="11" t="s">
        <v>708</v>
      </c>
      <c r="R2183" s="11" t="s">
        <v>30</v>
      </c>
      <c r="S2183" s="20" t="s">
        <v>30</v>
      </c>
      <c r="T2183" s="11" t="s">
        <v>21</v>
      </c>
      <c r="U2183" s="11" t="s">
        <v>22</v>
      </c>
      <c r="V2183" s="11" t="s">
        <v>22</v>
      </c>
      <c r="W2183" s="11" t="s">
        <v>23</v>
      </c>
      <c r="X2183" s="11" t="s">
        <v>24</v>
      </c>
      <c r="Y2183">
        <v>80</v>
      </c>
      <c r="Z2183" t="e">
        <f t="shared" si="72"/>
        <v>#REF!</v>
      </c>
    </row>
    <row r="2184" spans="1:26" x14ac:dyDescent="0.35">
      <c r="A2184" s="24" t="str">
        <f>+IF(B2184&lt;&gt;'Terminal Handling Charge'!$B$3,"",IF(COUNTIF(B:B,B2184)&gt;0,COUNTIF(B$3:B2184,B2184),""))</f>
        <v/>
      </c>
      <c r="B2184" s="24" t="str">
        <f t="shared" si="71"/>
        <v>Terminal Handling Charge - DestinationPanama</v>
      </c>
      <c r="C2184" s="24" t="s">
        <v>708</v>
      </c>
      <c r="D2184" s="24" t="s">
        <v>747</v>
      </c>
      <c r="E2184" s="1" t="s">
        <v>101</v>
      </c>
      <c r="F2184" s="12" t="s">
        <v>757</v>
      </c>
      <c r="G2184" s="13">
        <v>44866</v>
      </c>
      <c r="H2184" s="11" t="s">
        <v>334</v>
      </c>
      <c r="I2184" s="11" t="s">
        <v>335</v>
      </c>
      <c r="J2184" s="11" t="s">
        <v>335</v>
      </c>
      <c r="K2184" s="11" t="s">
        <v>19</v>
      </c>
      <c r="L2184" s="11" t="s">
        <v>19</v>
      </c>
      <c r="M2184" s="11" t="s">
        <v>19</v>
      </c>
      <c r="N2184" s="11" t="s">
        <v>19</v>
      </c>
      <c r="O2184" s="11" t="s">
        <v>314</v>
      </c>
      <c r="P2184" s="11" t="s">
        <v>315</v>
      </c>
      <c r="Q2184" s="11" t="s">
        <v>708</v>
      </c>
      <c r="R2184" s="11" t="s">
        <v>30</v>
      </c>
      <c r="S2184" s="20" t="s">
        <v>30</v>
      </c>
      <c r="T2184" s="11" t="s">
        <v>21</v>
      </c>
      <c r="U2184" s="11" t="s">
        <v>22</v>
      </c>
      <c r="V2184" s="11" t="s">
        <v>22</v>
      </c>
      <c r="W2184" s="11" t="s">
        <v>23</v>
      </c>
      <c r="X2184" s="11" t="s">
        <v>24</v>
      </c>
      <c r="Y2184">
        <v>80</v>
      </c>
      <c r="Z2184" t="e">
        <f t="shared" si="72"/>
        <v>#REF!</v>
      </c>
    </row>
    <row r="2185" spans="1:26" x14ac:dyDescent="0.35">
      <c r="A2185" s="24" t="str">
        <f>+IF(B2185&lt;&gt;'Terminal Handling Charge'!$B$3,"",IF(COUNTIF(B:B,B2185)&gt;0,COUNTIF(B$3:B2185,B2185),""))</f>
        <v/>
      </c>
      <c r="B2185" s="24" t="str">
        <f t="shared" si="71"/>
        <v>Terminal Handling Charge - DestinationPanama</v>
      </c>
      <c r="C2185" s="24" t="s">
        <v>708</v>
      </c>
      <c r="D2185" s="24" t="s">
        <v>747</v>
      </c>
      <c r="E2185" s="1" t="s">
        <v>101</v>
      </c>
      <c r="F2185" s="12" t="s">
        <v>757</v>
      </c>
      <c r="G2185" s="13">
        <v>44866</v>
      </c>
      <c r="H2185" s="11" t="s">
        <v>334</v>
      </c>
      <c r="I2185" s="11" t="s">
        <v>335</v>
      </c>
      <c r="J2185" s="11" t="s">
        <v>335</v>
      </c>
      <c r="K2185" s="11" t="s">
        <v>19</v>
      </c>
      <c r="L2185" s="11" t="s">
        <v>19</v>
      </c>
      <c r="M2185" s="11" t="s">
        <v>19</v>
      </c>
      <c r="N2185" s="11" t="s">
        <v>19</v>
      </c>
      <c r="O2185" s="11" t="s">
        <v>493</v>
      </c>
      <c r="P2185" s="11" t="s">
        <v>494</v>
      </c>
      <c r="Q2185" s="11" t="s">
        <v>708</v>
      </c>
      <c r="R2185" s="11" t="s">
        <v>30</v>
      </c>
      <c r="S2185" s="20" t="s">
        <v>30</v>
      </c>
      <c r="T2185" s="11" t="s">
        <v>21</v>
      </c>
      <c r="U2185" s="11" t="s">
        <v>22</v>
      </c>
      <c r="V2185" s="11" t="s">
        <v>22</v>
      </c>
      <c r="W2185" s="11" t="s">
        <v>23</v>
      </c>
      <c r="X2185" s="11" t="s">
        <v>24</v>
      </c>
      <c r="Y2185">
        <v>80</v>
      </c>
      <c r="Z2185" t="e">
        <f t="shared" si="72"/>
        <v>#REF!</v>
      </c>
    </row>
    <row r="2186" spans="1:26" x14ac:dyDescent="0.35">
      <c r="A2186" s="24" t="str">
        <f>+IF(B2186&lt;&gt;'Terminal Handling Charge'!$B$3,"",IF(COUNTIF(B:B,B2186)&gt;0,COUNTIF(B$3:B2186,B2186),""))</f>
        <v/>
      </c>
      <c r="B2186" s="24" t="str">
        <f t="shared" si="71"/>
        <v>Terminal Handling Charge - DestinationPanama</v>
      </c>
      <c r="C2186" s="24" t="s">
        <v>708</v>
      </c>
      <c r="D2186" s="24" t="s">
        <v>747</v>
      </c>
      <c r="E2186" s="1" t="s">
        <v>101</v>
      </c>
      <c r="F2186" s="12" t="s">
        <v>757</v>
      </c>
      <c r="G2186" s="13">
        <v>44866</v>
      </c>
      <c r="H2186" s="11" t="s">
        <v>334</v>
      </c>
      <c r="I2186" s="11" t="s">
        <v>335</v>
      </c>
      <c r="J2186" s="11" t="s">
        <v>335</v>
      </c>
      <c r="K2186" s="11" t="s">
        <v>19</v>
      </c>
      <c r="L2186" s="11" t="s">
        <v>19</v>
      </c>
      <c r="M2186" s="11" t="s">
        <v>19</v>
      </c>
      <c r="N2186" s="11" t="s">
        <v>19</v>
      </c>
      <c r="O2186" s="11" t="s">
        <v>501</v>
      </c>
      <c r="P2186" s="11" t="s">
        <v>502</v>
      </c>
      <c r="Q2186" s="11" t="s">
        <v>708</v>
      </c>
      <c r="R2186" s="11" t="s">
        <v>30</v>
      </c>
      <c r="S2186" s="20" t="s">
        <v>30</v>
      </c>
      <c r="T2186" s="11" t="s">
        <v>21</v>
      </c>
      <c r="U2186" s="11" t="s">
        <v>22</v>
      </c>
      <c r="V2186" s="11" t="s">
        <v>22</v>
      </c>
      <c r="W2186" s="11" t="s">
        <v>23</v>
      </c>
      <c r="X2186" s="11" t="s">
        <v>24</v>
      </c>
      <c r="Y2186">
        <v>80</v>
      </c>
      <c r="Z2186" t="e">
        <f t="shared" si="72"/>
        <v>#REF!</v>
      </c>
    </row>
    <row r="2187" spans="1:26" ht="29" x14ac:dyDescent="0.35">
      <c r="A2187" s="24" t="str">
        <f>+IF(B2187&lt;&gt;'Terminal Handling Charge'!$B$3,"",IF(COUNTIF(B:B,B2187)&gt;0,COUNTIF(B$3:B2187,B2187),""))</f>
        <v/>
      </c>
      <c r="B2187" s="24" t="str">
        <f t="shared" si="71"/>
        <v>Terminal Handling Charge - OriginEstonia</v>
      </c>
      <c r="C2187" s="24" t="s">
        <v>698</v>
      </c>
      <c r="D2187" s="24" t="s">
        <v>746</v>
      </c>
      <c r="E2187" s="1" t="s">
        <v>751</v>
      </c>
      <c r="F2187" s="12" t="s">
        <v>31</v>
      </c>
      <c r="G2187" s="13">
        <v>44866</v>
      </c>
      <c r="H2187" s="11" t="s">
        <v>108</v>
      </c>
      <c r="I2187" s="11" t="s">
        <v>698</v>
      </c>
      <c r="J2187" s="11" t="s">
        <v>698</v>
      </c>
      <c r="K2187" s="11" t="s">
        <v>19</v>
      </c>
      <c r="L2187" s="11" t="s">
        <v>19</v>
      </c>
      <c r="M2187" s="11" t="s">
        <v>19</v>
      </c>
      <c r="N2187" s="11" t="s">
        <v>19</v>
      </c>
      <c r="O2187" s="11" t="s">
        <v>18</v>
      </c>
      <c r="P2187" s="11" t="s">
        <v>18</v>
      </c>
      <c r="Q2187" s="11" t="s">
        <v>18</v>
      </c>
      <c r="R2187" s="11" t="s">
        <v>78</v>
      </c>
      <c r="S2187" s="20" t="s">
        <v>78</v>
      </c>
      <c r="T2187" s="11" t="s">
        <v>34</v>
      </c>
      <c r="U2187" s="11" t="s">
        <v>22</v>
      </c>
      <c r="V2187" s="11" t="s">
        <v>22</v>
      </c>
      <c r="W2187" s="11" t="s">
        <v>23</v>
      </c>
      <c r="X2187" s="11" t="s">
        <v>31</v>
      </c>
      <c r="Y2187">
        <v>265</v>
      </c>
      <c r="Z2187" t="e">
        <f t="shared" si="72"/>
        <v>#REF!</v>
      </c>
    </row>
    <row r="2188" spans="1:26" x14ac:dyDescent="0.35">
      <c r="A2188" s="24" t="str">
        <f>+IF(B2188&lt;&gt;'Terminal Handling Charge'!$B$3,"",IF(COUNTIF(B:B,B2188)&gt;0,COUNTIF(B$3:B2188,B2188),""))</f>
        <v/>
      </c>
      <c r="B2188" s="24" t="str">
        <f t="shared" si="71"/>
        <v>Terminal Handling Charge - OriginEstonia</v>
      </c>
      <c r="C2188" s="24" t="s">
        <v>698</v>
      </c>
      <c r="D2188" s="24" t="s">
        <v>746</v>
      </c>
      <c r="E2188" s="1" t="s">
        <v>751</v>
      </c>
      <c r="F2188" s="12" t="s">
        <v>31</v>
      </c>
      <c r="G2188" s="13">
        <v>44866</v>
      </c>
      <c r="H2188" s="11" t="s">
        <v>108</v>
      </c>
      <c r="I2188" s="11" t="s">
        <v>698</v>
      </c>
      <c r="J2188" s="11" t="s">
        <v>698</v>
      </c>
      <c r="K2188" s="11" t="s">
        <v>19</v>
      </c>
      <c r="L2188" s="11" t="s">
        <v>19</v>
      </c>
      <c r="M2188" s="11" t="s">
        <v>19</v>
      </c>
      <c r="N2188" s="11" t="s">
        <v>19</v>
      </c>
      <c r="O2188" s="11" t="s">
        <v>18</v>
      </c>
      <c r="P2188" s="11" t="s">
        <v>18</v>
      </c>
      <c r="Q2188" s="11" t="s">
        <v>18</v>
      </c>
      <c r="R2188" s="11" t="s">
        <v>30</v>
      </c>
      <c r="S2188" s="20" t="s">
        <v>30</v>
      </c>
      <c r="T2188" s="11" t="s">
        <v>21</v>
      </c>
      <c r="U2188" s="11" t="s">
        <v>22</v>
      </c>
      <c r="V2188" s="11" t="s">
        <v>22</v>
      </c>
      <c r="W2188" s="11" t="s">
        <v>23</v>
      </c>
      <c r="X2188" s="11" t="s">
        <v>31</v>
      </c>
      <c r="Y2188">
        <v>180</v>
      </c>
      <c r="Z2188" t="e">
        <f t="shared" si="72"/>
        <v>#REF!</v>
      </c>
    </row>
    <row r="2189" spans="1:26" x14ac:dyDescent="0.35">
      <c r="A2189" s="24" t="str">
        <f>+IF(B2189&lt;&gt;'Terminal Handling Charge'!$B$3,"",IF(COUNTIF(B:B,B2189)&gt;0,COUNTIF(B$3:B2189,B2189),""))</f>
        <v/>
      </c>
      <c r="B2189" s="24" t="str">
        <f t="shared" si="71"/>
        <v>Terminal Handling Charge - OriginEstonia</v>
      </c>
      <c r="C2189" s="24" t="s">
        <v>698</v>
      </c>
      <c r="D2189" s="24" t="s">
        <v>746</v>
      </c>
      <c r="E2189" s="1" t="s">
        <v>751</v>
      </c>
      <c r="F2189" s="12" t="s">
        <v>31</v>
      </c>
      <c r="G2189" s="13">
        <v>44866</v>
      </c>
      <c r="H2189" s="11" t="s">
        <v>108</v>
      </c>
      <c r="I2189" s="11" t="s">
        <v>698</v>
      </c>
      <c r="J2189" s="11" t="s">
        <v>698</v>
      </c>
      <c r="K2189" s="11" t="s">
        <v>19</v>
      </c>
      <c r="L2189" s="11" t="s">
        <v>19</v>
      </c>
      <c r="M2189" s="11" t="s">
        <v>19</v>
      </c>
      <c r="N2189" s="11" t="s">
        <v>19</v>
      </c>
      <c r="O2189" s="11" t="s">
        <v>18</v>
      </c>
      <c r="P2189" s="11" t="s">
        <v>18</v>
      </c>
      <c r="Q2189" s="11" t="s">
        <v>18</v>
      </c>
      <c r="R2189" s="11" t="s">
        <v>27</v>
      </c>
      <c r="S2189" s="20" t="s">
        <v>27</v>
      </c>
      <c r="T2189" s="11" t="s">
        <v>28</v>
      </c>
      <c r="U2189" s="11" t="s">
        <v>22</v>
      </c>
      <c r="V2189" s="11" t="s">
        <v>22</v>
      </c>
      <c r="W2189" s="11" t="s">
        <v>23</v>
      </c>
      <c r="X2189" s="11" t="s">
        <v>31</v>
      </c>
      <c r="Y2189">
        <v>215</v>
      </c>
      <c r="Z2189" t="e">
        <f t="shared" si="72"/>
        <v>#REF!</v>
      </c>
    </row>
    <row r="2190" spans="1:26" x14ac:dyDescent="0.35">
      <c r="A2190" s="24" t="str">
        <f>+IF(B2190&lt;&gt;'Terminal Handling Charge'!$B$3,"",IF(COUNTIF(B:B,B2190)&gt;0,COUNTIF(B$3:B2190,B2190),""))</f>
        <v/>
      </c>
      <c r="B2190" s="24" t="str">
        <f t="shared" si="71"/>
        <v>Terminal Handling Charge - OriginIndia</v>
      </c>
      <c r="C2190" s="24" t="s">
        <v>764</v>
      </c>
      <c r="D2190" s="24" t="s">
        <v>746</v>
      </c>
      <c r="E2190" s="1" t="s">
        <v>773</v>
      </c>
      <c r="F2190" s="12" t="s">
        <v>774</v>
      </c>
      <c r="G2190" s="13">
        <v>44866</v>
      </c>
      <c r="H2190" s="11" t="s">
        <v>783</v>
      </c>
      <c r="I2190" s="11" t="s">
        <v>796</v>
      </c>
      <c r="J2190" s="11" t="s">
        <v>764</v>
      </c>
      <c r="K2190" s="11" t="s">
        <v>19</v>
      </c>
      <c r="L2190" s="11" t="s">
        <v>19</v>
      </c>
      <c r="M2190" s="11" t="s">
        <v>19</v>
      </c>
      <c r="N2190" s="11" t="s">
        <v>19</v>
      </c>
      <c r="O2190" s="11" t="s">
        <v>18</v>
      </c>
      <c r="P2190" s="11" t="s">
        <v>18</v>
      </c>
      <c r="Q2190" s="11" t="s">
        <v>18</v>
      </c>
      <c r="R2190" s="11" t="s">
        <v>40</v>
      </c>
      <c r="S2190" s="20">
        <v>20</v>
      </c>
      <c r="T2190" s="11" t="s">
        <v>21</v>
      </c>
      <c r="U2190" s="11"/>
      <c r="V2190" s="11"/>
      <c r="W2190" s="11"/>
      <c r="X2190" s="11" t="s">
        <v>801</v>
      </c>
      <c r="Y2190">
        <v>6615</v>
      </c>
      <c r="Z2190" t="e">
        <f t="shared" si="72"/>
        <v>#REF!</v>
      </c>
    </row>
    <row r="2191" spans="1:26" x14ac:dyDescent="0.35">
      <c r="A2191" s="24" t="str">
        <f>+IF(B2191&lt;&gt;'Terminal Handling Charge'!$B$3,"",IF(COUNTIF(B:B,B2191)&gt;0,COUNTIF(B$3:B2191,B2191),""))</f>
        <v/>
      </c>
      <c r="B2191" s="24" t="str">
        <f t="shared" si="71"/>
        <v>Terminal Handling Charge - OriginIndia</v>
      </c>
      <c r="C2191" s="24" t="s">
        <v>764</v>
      </c>
      <c r="D2191" s="24" t="s">
        <v>746</v>
      </c>
      <c r="E2191" s="1" t="s">
        <v>773</v>
      </c>
      <c r="F2191" s="12" t="s">
        <v>774</v>
      </c>
      <c r="G2191" s="13">
        <v>44866</v>
      </c>
      <c r="H2191" s="11" t="s">
        <v>783</v>
      </c>
      <c r="I2191" s="11" t="s">
        <v>796</v>
      </c>
      <c r="J2191" s="11" t="s">
        <v>764</v>
      </c>
      <c r="K2191" s="11" t="s">
        <v>19</v>
      </c>
      <c r="L2191" s="11" t="s">
        <v>19</v>
      </c>
      <c r="M2191" s="11" t="s">
        <v>19</v>
      </c>
      <c r="N2191" s="11" t="s">
        <v>19</v>
      </c>
      <c r="O2191" s="11" t="s">
        <v>18</v>
      </c>
      <c r="P2191" s="11" t="s">
        <v>18</v>
      </c>
      <c r="Q2191" s="11" t="s">
        <v>18</v>
      </c>
      <c r="R2191" s="11" t="s">
        <v>20</v>
      </c>
      <c r="S2191" s="20">
        <v>40</v>
      </c>
      <c r="T2191" s="11" t="s">
        <v>21</v>
      </c>
      <c r="U2191" s="11"/>
      <c r="V2191" s="11"/>
      <c r="W2191" s="11"/>
      <c r="X2191" s="11" t="s">
        <v>801</v>
      </c>
      <c r="Y2191">
        <v>9210</v>
      </c>
      <c r="Z2191" t="e">
        <f t="shared" si="72"/>
        <v>#REF!</v>
      </c>
    </row>
    <row r="2192" spans="1:26" x14ac:dyDescent="0.35">
      <c r="A2192" s="24" t="str">
        <f>+IF(B2192&lt;&gt;'Terminal Handling Charge'!$B$3,"",IF(COUNTIF(B:B,B2192)&gt;0,COUNTIF(B$3:B2192,B2192),""))</f>
        <v/>
      </c>
      <c r="B2192" s="24" t="str">
        <f t="shared" si="71"/>
        <v>Terminal Handling Charge - OriginIndia</v>
      </c>
      <c r="C2192" s="24" t="s">
        <v>764</v>
      </c>
      <c r="D2192" s="24" t="s">
        <v>746</v>
      </c>
      <c r="E2192" s="1" t="s">
        <v>773</v>
      </c>
      <c r="F2192" s="12" t="s">
        <v>774</v>
      </c>
      <c r="G2192" s="13">
        <v>44866</v>
      </c>
      <c r="H2192" s="11" t="s">
        <v>783</v>
      </c>
      <c r="I2192" s="11" t="s">
        <v>796</v>
      </c>
      <c r="J2192" s="11" t="s">
        <v>764</v>
      </c>
      <c r="K2192" s="11" t="s">
        <v>19</v>
      </c>
      <c r="L2192" s="11" t="s">
        <v>19</v>
      </c>
      <c r="M2192" s="11" t="s">
        <v>19</v>
      </c>
      <c r="N2192" s="11" t="s">
        <v>19</v>
      </c>
      <c r="O2192" s="11" t="s">
        <v>18</v>
      </c>
      <c r="P2192" s="11" t="s">
        <v>18</v>
      </c>
      <c r="Q2192" s="11" t="s">
        <v>18</v>
      </c>
      <c r="R2192" s="11" t="s">
        <v>65</v>
      </c>
      <c r="S2192" s="20">
        <v>45</v>
      </c>
      <c r="T2192" s="11" t="s">
        <v>21</v>
      </c>
      <c r="U2192" s="11"/>
      <c r="V2192" s="11"/>
      <c r="W2192" s="11"/>
      <c r="X2192" s="11" t="s">
        <v>801</v>
      </c>
      <c r="Y2192">
        <v>10640</v>
      </c>
      <c r="Z2192" t="e">
        <f t="shared" si="72"/>
        <v>#REF!</v>
      </c>
    </row>
    <row r="2193" spans="1:26" x14ac:dyDescent="0.35">
      <c r="A2193" s="24" t="str">
        <f>+IF(B2193&lt;&gt;'Terminal Handling Charge'!$B$3,"",IF(COUNTIF(B:B,B2193)&gt;0,COUNTIF(B$3:B2193,B2193),""))</f>
        <v/>
      </c>
      <c r="B2193" s="24" t="str">
        <f t="shared" si="71"/>
        <v>Terminal Handling Charge - OriginIndia</v>
      </c>
      <c r="C2193" s="24" t="s">
        <v>764</v>
      </c>
      <c r="D2193" s="24" t="s">
        <v>746</v>
      </c>
      <c r="E2193" s="1" t="s">
        <v>773</v>
      </c>
      <c r="F2193" s="12" t="s">
        <v>774</v>
      </c>
      <c r="G2193" s="13">
        <v>44866</v>
      </c>
      <c r="H2193" s="11" t="s">
        <v>783</v>
      </c>
      <c r="I2193" s="11" t="s">
        <v>796</v>
      </c>
      <c r="J2193" s="11" t="s">
        <v>764</v>
      </c>
      <c r="K2193" s="11" t="s">
        <v>19</v>
      </c>
      <c r="L2193" s="11" t="s">
        <v>19</v>
      </c>
      <c r="M2193" s="11" t="s">
        <v>19</v>
      </c>
      <c r="N2193" s="11" t="s">
        <v>19</v>
      </c>
      <c r="O2193" s="11" t="s">
        <v>18</v>
      </c>
      <c r="P2193" s="11" t="s">
        <v>18</v>
      </c>
      <c r="Q2193" s="11" t="s">
        <v>18</v>
      </c>
      <c r="R2193" s="11" t="s">
        <v>59</v>
      </c>
      <c r="S2193" s="20">
        <v>20</v>
      </c>
      <c r="T2193" s="11" t="s">
        <v>772</v>
      </c>
      <c r="U2193" s="11"/>
      <c r="V2193" s="11"/>
      <c r="W2193" s="11"/>
      <c r="X2193" s="11" t="s">
        <v>801</v>
      </c>
      <c r="Y2193">
        <v>8075</v>
      </c>
      <c r="Z2193" t="e">
        <f t="shared" si="72"/>
        <v>#REF!</v>
      </c>
    </row>
    <row r="2194" spans="1:26" x14ac:dyDescent="0.35">
      <c r="A2194" s="24" t="str">
        <f>+IF(B2194&lt;&gt;'Terminal Handling Charge'!$B$3,"",IF(COUNTIF(B:B,B2194)&gt;0,COUNTIF(B$3:B2194,B2194),""))</f>
        <v/>
      </c>
      <c r="B2194" s="24" t="str">
        <f t="shared" si="71"/>
        <v>Terminal Handling Charge - OriginIndia</v>
      </c>
      <c r="C2194" s="24" t="s">
        <v>764</v>
      </c>
      <c r="D2194" s="24" t="s">
        <v>746</v>
      </c>
      <c r="E2194" s="1" t="s">
        <v>773</v>
      </c>
      <c r="F2194" s="12" t="s">
        <v>774</v>
      </c>
      <c r="G2194" s="13">
        <v>44866</v>
      </c>
      <c r="H2194" s="11" t="s">
        <v>783</v>
      </c>
      <c r="I2194" s="11" t="s">
        <v>796</v>
      </c>
      <c r="J2194" s="11" t="s">
        <v>764</v>
      </c>
      <c r="K2194" s="11" t="s">
        <v>19</v>
      </c>
      <c r="L2194" s="11" t="s">
        <v>19</v>
      </c>
      <c r="M2194" s="11" t="s">
        <v>19</v>
      </c>
      <c r="N2194" s="11" t="s">
        <v>19</v>
      </c>
      <c r="O2194" s="11" t="s">
        <v>18</v>
      </c>
      <c r="P2194" s="11" t="s">
        <v>18</v>
      </c>
      <c r="Q2194" s="11" t="s">
        <v>18</v>
      </c>
      <c r="R2194" s="11" t="s">
        <v>63</v>
      </c>
      <c r="S2194" s="20">
        <v>20</v>
      </c>
      <c r="T2194" s="11" t="s">
        <v>772</v>
      </c>
      <c r="U2194" s="11"/>
      <c r="V2194" s="11"/>
      <c r="W2194" s="11"/>
      <c r="X2194" s="11" t="s">
        <v>801</v>
      </c>
      <c r="Y2194">
        <v>8075</v>
      </c>
      <c r="Z2194" t="e">
        <f t="shared" si="72"/>
        <v>#REF!</v>
      </c>
    </row>
    <row r="2195" spans="1:26" x14ac:dyDescent="0.35">
      <c r="A2195" s="24" t="str">
        <f>+IF(B2195&lt;&gt;'Terminal Handling Charge'!$B$3,"",IF(COUNTIF(B:B,B2195)&gt;0,COUNTIF(B$3:B2195,B2195),""))</f>
        <v/>
      </c>
      <c r="B2195" s="24" t="str">
        <f t="shared" si="71"/>
        <v>Terminal Handling Charge - OriginIndia</v>
      </c>
      <c r="C2195" s="24" t="s">
        <v>764</v>
      </c>
      <c r="D2195" s="24" t="s">
        <v>746</v>
      </c>
      <c r="E2195" s="1" t="s">
        <v>773</v>
      </c>
      <c r="F2195" s="12" t="s">
        <v>774</v>
      </c>
      <c r="G2195" s="13">
        <v>44866</v>
      </c>
      <c r="H2195" s="11" t="s">
        <v>783</v>
      </c>
      <c r="I2195" s="11" t="s">
        <v>796</v>
      </c>
      <c r="J2195" s="11" t="s">
        <v>764</v>
      </c>
      <c r="K2195" s="11" t="s">
        <v>19</v>
      </c>
      <c r="L2195" s="11" t="s">
        <v>19</v>
      </c>
      <c r="M2195" s="11" t="s">
        <v>19</v>
      </c>
      <c r="N2195" s="11" t="s">
        <v>19</v>
      </c>
      <c r="O2195" s="11" t="s">
        <v>18</v>
      </c>
      <c r="P2195" s="11" t="s">
        <v>18</v>
      </c>
      <c r="Q2195" s="11" t="s">
        <v>18</v>
      </c>
      <c r="R2195" s="11" t="s">
        <v>77</v>
      </c>
      <c r="S2195" s="20">
        <v>20</v>
      </c>
      <c r="T2195" s="11" t="s">
        <v>772</v>
      </c>
      <c r="U2195" s="11"/>
      <c r="V2195" s="11"/>
      <c r="W2195" s="11"/>
      <c r="X2195" s="11" t="s">
        <v>801</v>
      </c>
      <c r="Y2195">
        <v>8075</v>
      </c>
      <c r="Z2195" t="e">
        <f t="shared" si="72"/>
        <v>#REF!</v>
      </c>
    </row>
    <row r="2196" spans="1:26" x14ac:dyDescent="0.35">
      <c r="A2196" s="24" t="str">
        <f>+IF(B2196&lt;&gt;'Terminal Handling Charge'!$B$3,"",IF(COUNTIF(B:B,B2196)&gt;0,COUNTIF(B$3:B2196,B2196),""))</f>
        <v/>
      </c>
      <c r="B2196" s="24" t="str">
        <f t="shared" si="71"/>
        <v>Terminal Handling Charge - OriginIndia</v>
      </c>
      <c r="C2196" s="24" t="s">
        <v>764</v>
      </c>
      <c r="D2196" s="24" t="s">
        <v>746</v>
      </c>
      <c r="E2196" s="1" t="s">
        <v>773</v>
      </c>
      <c r="F2196" s="12" t="s">
        <v>774</v>
      </c>
      <c r="G2196" s="13">
        <v>44866</v>
      </c>
      <c r="H2196" s="11" t="s">
        <v>783</v>
      </c>
      <c r="I2196" s="11" t="s">
        <v>796</v>
      </c>
      <c r="J2196" s="11" t="s">
        <v>764</v>
      </c>
      <c r="K2196" s="11" t="s">
        <v>19</v>
      </c>
      <c r="L2196" s="11" t="s">
        <v>19</v>
      </c>
      <c r="M2196" s="11" t="s">
        <v>19</v>
      </c>
      <c r="N2196" s="11" t="s">
        <v>19</v>
      </c>
      <c r="O2196" s="11" t="s">
        <v>18</v>
      </c>
      <c r="P2196" s="11" t="s">
        <v>18</v>
      </c>
      <c r="Q2196" s="11" t="s">
        <v>18</v>
      </c>
      <c r="R2196" s="11" t="s">
        <v>56</v>
      </c>
      <c r="S2196" s="20">
        <v>20</v>
      </c>
      <c r="T2196" s="11" t="s">
        <v>772</v>
      </c>
      <c r="U2196" s="11"/>
      <c r="V2196" s="11"/>
      <c r="W2196" s="11"/>
      <c r="X2196" s="11" t="s">
        <v>801</v>
      </c>
      <c r="Y2196">
        <v>8075</v>
      </c>
      <c r="Z2196" t="e">
        <f t="shared" si="72"/>
        <v>#REF!</v>
      </c>
    </row>
    <row r="2197" spans="1:26" x14ac:dyDescent="0.35">
      <c r="A2197" s="24" t="str">
        <f>+IF(B2197&lt;&gt;'Terminal Handling Charge'!$B$3,"",IF(COUNTIF(B:B,B2197)&gt;0,COUNTIF(B$3:B2197,B2197),""))</f>
        <v/>
      </c>
      <c r="B2197" s="24" t="str">
        <f t="shared" si="71"/>
        <v>Terminal Handling Charge - OriginIndia</v>
      </c>
      <c r="C2197" s="24" t="s">
        <v>764</v>
      </c>
      <c r="D2197" s="24" t="s">
        <v>746</v>
      </c>
      <c r="E2197" s="1" t="s">
        <v>773</v>
      </c>
      <c r="F2197" s="12" t="s">
        <v>774</v>
      </c>
      <c r="G2197" s="13">
        <v>44866</v>
      </c>
      <c r="H2197" s="11" t="s">
        <v>783</v>
      </c>
      <c r="I2197" s="11" t="s">
        <v>796</v>
      </c>
      <c r="J2197" s="11" t="s">
        <v>764</v>
      </c>
      <c r="K2197" s="11" t="s">
        <v>19</v>
      </c>
      <c r="L2197" s="11" t="s">
        <v>19</v>
      </c>
      <c r="M2197" s="11" t="s">
        <v>19</v>
      </c>
      <c r="N2197" s="11" t="s">
        <v>19</v>
      </c>
      <c r="O2197" s="11" t="s">
        <v>18</v>
      </c>
      <c r="P2197" s="11" t="s">
        <v>18</v>
      </c>
      <c r="Q2197" s="11" t="s">
        <v>18</v>
      </c>
      <c r="R2197" s="11" t="s">
        <v>61</v>
      </c>
      <c r="S2197" s="20">
        <v>20</v>
      </c>
      <c r="T2197" s="11" t="s">
        <v>772</v>
      </c>
      <c r="U2197" s="11"/>
      <c r="V2197" s="11"/>
      <c r="W2197" s="11"/>
      <c r="X2197" s="11" t="s">
        <v>801</v>
      </c>
      <c r="Y2197">
        <v>8075</v>
      </c>
      <c r="Z2197" t="e">
        <f t="shared" si="72"/>
        <v>#REF!</v>
      </c>
    </row>
    <row r="2198" spans="1:26" x14ac:dyDescent="0.35">
      <c r="A2198" s="24" t="str">
        <f>+IF(B2198&lt;&gt;'Terminal Handling Charge'!$B$3,"",IF(COUNTIF(B:B,B2198)&gt;0,COUNTIF(B$3:B2198,B2198),""))</f>
        <v/>
      </c>
      <c r="B2198" s="24" t="str">
        <f t="shared" si="71"/>
        <v>Terminal Handling Charge - OriginIndia</v>
      </c>
      <c r="C2198" s="24" t="s">
        <v>764</v>
      </c>
      <c r="D2198" s="24" t="s">
        <v>746</v>
      </c>
      <c r="E2198" s="1" t="s">
        <v>773</v>
      </c>
      <c r="F2198" s="12" t="s">
        <v>774</v>
      </c>
      <c r="G2198" s="13">
        <v>44866</v>
      </c>
      <c r="H2198" s="11" t="s">
        <v>783</v>
      </c>
      <c r="I2198" s="11" t="s">
        <v>796</v>
      </c>
      <c r="J2198" s="11" t="s">
        <v>764</v>
      </c>
      <c r="K2198" s="11" t="s">
        <v>19</v>
      </c>
      <c r="L2198" s="11" t="s">
        <v>19</v>
      </c>
      <c r="M2198" s="11" t="s">
        <v>19</v>
      </c>
      <c r="N2198" s="11" t="s">
        <v>19</v>
      </c>
      <c r="O2198" s="11" t="s">
        <v>18</v>
      </c>
      <c r="P2198" s="11" t="s">
        <v>18</v>
      </c>
      <c r="Q2198" s="11" t="s">
        <v>18</v>
      </c>
      <c r="R2198" s="11" t="s">
        <v>64</v>
      </c>
      <c r="S2198" s="20">
        <v>40</v>
      </c>
      <c r="T2198" s="11" t="s">
        <v>772</v>
      </c>
      <c r="U2198" s="11"/>
      <c r="V2198" s="11"/>
      <c r="W2198" s="11"/>
      <c r="X2198" s="11" t="s">
        <v>801</v>
      </c>
      <c r="Y2198">
        <v>11710</v>
      </c>
      <c r="Z2198" t="e">
        <f t="shared" si="72"/>
        <v>#REF!</v>
      </c>
    </row>
    <row r="2199" spans="1:26" x14ac:dyDescent="0.35">
      <c r="A2199" s="24" t="str">
        <f>+IF(B2199&lt;&gt;'Terminal Handling Charge'!$B$3,"",IF(COUNTIF(B:B,B2199)&gt;0,COUNTIF(B$3:B2199,B2199),""))</f>
        <v/>
      </c>
      <c r="B2199" s="24" t="str">
        <f t="shared" si="71"/>
        <v>Terminal Handling Charge - OriginIndia</v>
      </c>
      <c r="C2199" s="24" t="s">
        <v>764</v>
      </c>
      <c r="D2199" s="24" t="s">
        <v>746</v>
      </c>
      <c r="E2199" s="1" t="s">
        <v>773</v>
      </c>
      <c r="F2199" s="12" t="s">
        <v>774</v>
      </c>
      <c r="G2199" s="13">
        <v>44866</v>
      </c>
      <c r="H2199" s="11" t="s">
        <v>783</v>
      </c>
      <c r="I2199" s="11" t="s">
        <v>796</v>
      </c>
      <c r="J2199" s="11" t="s">
        <v>764</v>
      </c>
      <c r="K2199" s="11" t="s">
        <v>19</v>
      </c>
      <c r="L2199" s="11" t="s">
        <v>19</v>
      </c>
      <c r="M2199" s="11" t="s">
        <v>19</v>
      </c>
      <c r="N2199" s="11" t="s">
        <v>19</v>
      </c>
      <c r="O2199" s="11" t="s">
        <v>18</v>
      </c>
      <c r="P2199" s="11" t="s">
        <v>18</v>
      </c>
      <c r="Q2199" s="11" t="s">
        <v>18</v>
      </c>
      <c r="R2199" s="11" t="s">
        <v>60</v>
      </c>
      <c r="S2199" s="20">
        <v>40</v>
      </c>
      <c r="T2199" s="11" t="s">
        <v>772</v>
      </c>
      <c r="U2199" s="11"/>
      <c r="V2199" s="11"/>
      <c r="W2199" s="11"/>
      <c r="X2199" s="11" t="s">
        <v>801</v>
      </c>
      <c r="Y2199">
        <v>11710</v>
      </c>
      <c r="Z2199" t="e">
        <f t="shared" si="72"/>
        <v>#REF!</v>
      </c>
    </row>
    <row r="2200" spans="1:26" x14ac:dyDescent="0.35">
      <c r="A2200" s="24" t="str">
        <f>+IF(B2200&lt;&gt;'Terminal Handling Charge'!$B$3,"",IF(COUNTIF(B:B,B2200)&gt;0,COUNTIF(B$3:B2200,B2200),""))</f>
        <v/>
      </c>
      <c r="B2200" s="24" t="str">
        <f t="shared" si="71"/>
        <v>Terminal Handling Charge - OriginIndia</v>
      </c>
      <c r="C2200" s="24" t="s">
        <v>764</v>
      </c>
      <c r="D2200" s="24" t="s">
        <v>746</v>
      </c>
      <c r="E2200" s="1" t="s">
        <v>773</v>
      </c>
      <c r="F2200" s="12" t="s">
        <v>774</v>
      </c>
      <c r="G2200" s="13">
        <v>44866</v>
      </c>
      <c r="H2200" s="11" t="s">
        <v>783</v>
      </c>
      <c r="I2200" s="11" t="s">
        <v>796</v>
      </c>
      <c r="J2200" s="11" t="s">
        <v>764</v>
      </c>
      <c r="K2200" s="11" t="s">
        <v>19</v>
      </c>
      <c r="L2200" s="11" t="s">
        <v>19</v>
      </c>
      <c r="M2200" s="11" t="s">
        <v>19</v>
      </c>
      <c r="N2200" s="11" t="s">
        <v>19</v>
      </c>
      <c r="O2200" s="11" t="s">
        <v>18</v>
      </c>
      <c r="P2200" s="11" t="s">
        <v>18</v>
      </c>
      <c r="Q2200" s="11" t="s">
        <v>18</v>
      </c>
      <c r="R2200" s="11" t="s">
        <v>33</v>
      </c>
      <c r="S2200" s="20">
        <v>40</v>
      </c>
      <c r="T2200" s="11" t="s">
        <v>772</v>
      </c>
      <c r="U2200" s="11"/>
      <c r="V2200" s="11"/>
      <c r="W2200" s="11"/>
      <c r="X2200" s="11" t="s">
        <v>801</v>
      </c>
      <c r="Y2200">
        <v>11710</v>
      </c>
      <c r="Z2200" t="e">
        <f t="shared" si="72"/>
        <v>#REF!</v>
      </c>
    </row>
    <row r="2201" spans="1:26" x14ac:dyDescent="0.35">
      <c r="A2201" s="24" t="str">
        <f>+IF(B2201&lt;&gt;'Terminal Handling Charge'!$B$3,"",IF(COUNTIF(B:B,B2201)&gt;0,COUNTIF(B$3:B2201,B2201),""))</f>
        <v/>
      </c>
      <c r="B2201" s="24" t="str">
        <f t="shared" si="71"/>
        <v>Terminal Handling Charge - OriginIndia</v>
      </c>
      <c r="C2201" s="24" t="s">
        <v>764</v>
      </c>
      <c r="D2201" s="24" t="s">
        <v>746</v>
      </c>
      <c r="E2201" s="1" t="s">
        <v>773</v>
      </c>
      <c r="F2201" s="12" t="s">
        <v>774</v>
      </c>
      <c r="G2201" s="13">
        <v>44866</v>
      </c>
      <c r="H2201" s="11" t="s">
        <v>783</v>
      </c>
      <c r="I2201" s="11" t="s">
        <v>796</v>
      </c>
      <c r="J2201" s="11" t="s">
        <v>764</v>
      </c>
      <c r="K2201" s="11" t="s">
        <v>19</v>
      </c>
      <c r="L2201" s="11" t="s">
        <v>19</v>
      </c>
      <c r="M2201" s="11" t="s">
        <v>19</v>
      </c>
      <c r="N2201" s="11" t="s">
        <v>19</v>
      </c>
      <c r="O2201" s="11" t="s">
        <v>18</v>
      </c>
      <c r="P2201" s="11" t="s">
        <v>18</v>
      </c>
      <c r="Q2201" s="11" t="s">
        <v>18</v>
      </c>
      <c r="R2201" s="11" t="s">
        <v>58</v>
      </c>
      <c r="S2201" s="20">
        <v>40</v>
      </c>
      <c r="T2201" s="11" t="s">
        <v>772</v>
      </c>
      <c r="U2201" s="11"/>
      <c r="V2201" s="11"/>
      <c r="W2201" s="11"/>
      <c r="X2201" s="11" t="s">
        <v>801</v>
      </c>
      <c r="Y2201">
        <v>11710</v>
      </c>
      <c r="Z2201" t="e">
        <f t="shared" si="72"/>
        <v>#REF!</v>
      </c>
    </row>
    <row r="2202" spans="1:26" x14ac:dyDescent="0.35">
      <c r="A2202" s="24" t="str">
        <f>+IF(B2202&lt;&gt;'Terminal Handling Charge'!$B$3,"",IF(COUNTIF(B:B,B2202)&gt;0,COUNTIF(B$3:B2202,B2202),""))</f>
        <v/>
      </c>
      <c r="B2202" s="24" t="str">
        <f t="shared" si="71"/>
        <v>Terminal Handling Charge - DestinationCanada</v>
      </c>
      <c r="C2202" s="24" t="s">
        <v>48</v>
      </c>
      <c r="D2202" s="24" t="s">
        <v>747</v>
      </c>
      <c r="E2202" s="1" t="s">
        <v>105</v>
      </c>
      <c r="F2202" s="12" t="s">
        <v>758</v>
      </c>
      <c r="G2202" s="13">
        <v>44866</v>
      </c>
      <c r="H2202" s="11" t="s">
        <v>439</v>
      </c>
      <c r="I2202" s="11" t="s">
        <v>440</v>
      </c>
      <c r="J2202" s="11" t="s">
        <v>440</v>
      </c>
      <c r="K2202" s="11" t="s">
        <v>19</v>
      </c>
      <c r="L2202" s="11" t="s">
        <v>19</v>
      </c>
      <c r="M2202" s="11" t="s">
        <v>19</v>
      </c>
      <c r="N2202" s="11" t="s">
        <v>19</v>
      </c>
      <c r="O2202" s="11" t="s">
        <v>47</v>
      </c>
      <c r="P2202" s="11" t="s">
        <v>48</v>
      </c>
      <c r="Q2202" s="11" t="s">
        <v>48</v>
      </c>
      <c r="R2202" s="11" t="s">
        <v>45</v>
      </c>
      <c r="S2202" s="20">
        <v>20</v>
      </c>
      <c r="T2202" s="11" t="s">
        <v>32</v>
      </c>
      <c r="U2202" s="11" t="s">
        <v>22</v>
      </c>
      <c r="V2202" s="11" t="s">
        <v>22</v>
      </c>
      <c r="W2202" s="11" t="s">
        <v>23</v>
      </c>
      <c r="X2202" s="11" t="s">
        <v>24</v>
      </c>
      <c r="Y2202">
        <v>445</v>
      </c>
      <c r="Z2202" t="e">
        <f t="shared" si="72"/>
        <v>#REF!</v>
      </c>
    </row>
    <row r="2203" spans="1:26" ht="29" x14ac:dyDescent="0.35">
      <c r="A2203" s="24" t="str">
        <f>+IF(B2203&lt;&gt;'Terminal Handling Charge'!$B$3,"",IF(COUNTIF(B:B,B2203)&gt;0,COUNTIF(B$3:B2203,B2203),""))</f>
        <v/>
      </c>
      <c r="B2203" s="24" t="str">
        <f t="shared" si="71"/>
        <v>Terminal Handling Charge - OriginEcuador</v>
      </c>
      <c r="C2203" s="24" t="s">
        <v>729</v>
      </c>
      <c r="D2203" s="24" t="s">
        <v>746</v>
      </c>
      <c r="E2203" s="1" t="s">
        <v>227</v>
      </c>
      <c r="F2203" s="12" t="s">
        <v>757</v>
      </c>
      <c r="G2203" s="13">
        <v>44866</v>
      </c>
      <c r="H2203" s="11" t="s">
        <v>264</v>
      </c>
      <c r="I2203" s="11" t="s">
        <v>729</v>
      </c>
      <c r="J2203" s="11" t="s">
        <v>729</v>
      </c>
      <c r="K2203" s="11" t="s">
        <v>19</v>
      </c>
      <c r="L2203" s="11" t="s">
        <v>19</v>
      </c>
      <c r="M2203" s="11" t="s">
        <v>19</v>
      </c>
      <c r="N2203" s="11" t="s">
        <v>19</v>
      </c>
      <c r="O2203" s="11" t="s">
        <v>18</v>
      </c>
      <c r="P2203" s="11" t="s">
        <v>18</v>
      </c>
      <c r="Q2203" s="11" t="s">
        <v>18</v>
      </c>
      <c r="R2203" s="11" t="s">
        <v>78</v>
      </c>
      <c r="S2203" s="20" t="s">
        <v>78</v>
      </c>
      <c r="T2203" s="11" t="s">
        <v>32</v>
      </c>
      <c r="U2203" s="11" t="s">
        <v>22</v>
      </c>
      <c r="V2203" s="11" t="s">
        <v>22</v>
      </c>
      <c r="W2203" s="11" t="s">
        <v>23</v>
      </c>
      <c r="X2203" s="11" t="s">
        <v>24</v>
      </c>
      <c r="Y2203">
        <v>195</v>
      </c>
      <c r="Z2203" t="e">
        <f t="shared" si="72"/>
        <v>#REF!</v>
      </c>
    </row>
    <row r="2204" spans="1:26" x14ac:dyDescent="0.35">
      <c r="A2204" s="24" t="str">
        <f>+IF(B2204&lt;&gt;'Terminal Handling Charge'!$B$3,"",IF(COUNTIF(B:B,B2204)&gt;0,COUNTIF(B$3:B2204,B2204),""))</f>
        <v/>
      </c>
      <c r="B2204" s="24" t="str">
        <f t="shared" si="71"/>
        <v>Terminal Handling Charge - OriginSlovakia</v>
      </c>
      <c r="C2204" s="24" t="s">
        <v>706</v>
      </c>
      <c r="D2204" s="24" t="s">
        <v>746</v>
      </c>
      <c r="E2204" s="1" t="s">
        <v>750</v>
      </c>
      <c r="F2204" s="12" t="s">
        <v>31</v>
      </c>
      <c r="G2204" s="13">
        <v>44866</v>
      </c>
      <c r="H2204" s="11" t="s">
        <v>230</v>
      </c>
      <c r="I2204" s="11" t="s">
        <v>231</v>
      </c>
      <c r="J2204" s="11" t="s">
        <v>706</v>
      </c>
      <c r="K2204" s="11" t="s">
        <v>69</v>
      </c>
      <c r="L2204" s="11" t="s">
        <v>70</v>
      </c>
      <c r="M2204" s="11" t="s">
        <v>19</v>
      </c>
      <c r="N2204" s="11" t="s">
        <v>19</v>
      </c>
      <c r="O2204" s="11" t="s">
        <v>18</v>
      </c>
      <c r="P2204" s="11" t="s">
        <v>18</v>
      </c>
      <c r="Q2204" s="11" t="s">
        <v>18</v>
      </c>
      <c r="R2204" s="11" t="s">
        <v>30</v>
      </c>
      <c r="S2204" s="20" t="s">
        <v>30</v>
      </c>
      <c r="T2204" s="11" t="s">
        <v>34</v>
      </c>
      <c r="U2204" s="11" t="s">
        <v>22</v>
      </c>
      <c r="V2204" s="11" t="s">
        <v>22</v>
      </c>
      <c r="W2204" s="11" t="s">
        <v>23</v>
      </c>
      <c r="X2204" s="11" t="s">
        <v>31</v>
      </c>
      <c r="Y2204">
        <v>190</v>
      </c>
      <c r="Z2204" t="e">
        <f t="shared" si="72"/>
        <v>#REF!</v>
      </c>
    </row>
    <row r="2205" spans="1:26" x14ac:dyDescent="0.35">
      <c r="A2205" s="24" t="str">
        <f>+IF(B2205&lt;&gt;'Terminal Handling Charge'!$B$3,"",IF(COUNTIF(B:B,B2205)&gt;0,COUNTIF(B$3:B2205,B2205),""))</f>
        <v/>
      </c>
      <c r="B2205" s="24" t="str">
        <f t="shared" si="71"/>
        <v>Terminal Handling Charge - OriginSlovakia</v>
      </c>
      <c r="C2205" s="24" t="s">
        <v>706</v>
      </c>
      <c r="D2205" s="24" t="s">
        <v>746</v>
      </c>
      <c r="E2205" s="1" t="s">
        <v>750</v>
      </c>
      <c r="F2205" s="12" t="s">
        <v>31</v>
      </c>
      <c r="G2205" s="13">
        <v>44866</v>
      </c>
      <c r="H2205" s="11" t="s">
        <v>230</v>
      </c>
      <c r="I2205" s="11" t="s">
        <v>231</v>
      </c>
      <c r="J2205" s="11" t="s">
        <v>706</v>
      </c>
      <c r="K2205" s="11" t="s">
        <v>69</v>
      </c>
      <c r="L2205" s="11" t="s">
        <v>70</v>
      </c>
      <c r="M2205" s="11" t="s">
        <v>19</v>
      </c>
      <c r="N2205" s="11" t="s">
        <v>19</v>
      </c>
      <c r="O2205" s="11" t="s">
        <v>18</v>
      </c>
      <c r="P2205" s="11" t="s">
        <v>18</v>
      </c>
      <c r="Q2205" s="11" t="s">
        <v>18</v>
      </c>
      <c r="R2205" s="11" t="s">
        <v>27</v>
      </c>
      <c r="S2205" s="20" t="s">
        <v>27</v>
      </c>
      <c r="T2205" s="11" t="s">
        <v>34</v>
      </c>
      <c r="U2205" s="11" t="s">
        <v>22</v>
      </c>
      <c r="V2205" s="11" t="s">
        <v>22</v>
      </c>
      <c r="W2205" s="11" t="s">
        <v>23</v>
      </c>
      <c r="X2205" s="11" t="s">
        <v>31</v>
      </c>
      <c r="Y2205">
        <v>280</v>
      </c>
      <c r="Z2205" t="e">
        <f t="shared" si="72"/>
        <v>#REF!</v>
      </c>
    </row>
    <row r="2206" spans="1:26" x14ac:dyDescent="0.35">
      <c r="A2206" s="24" t="str">
        <f>+IF(B2206&lt;&gt;'Terminal Handling Charge'!$B$3,"",IF(COUNTIF(B:B,B2206)&gt;0,COUNTIF(B$3:B2206,B2206),""))</f>
        <v/>
      </c>
      <c r="B2206" s="24" t="str">
        <f t="shared" si="71"/>
        <v>Terminal Handling Charge - OriginSlovakia</v>
      </c>
      <c r="C2206" s="24" t="s">
        <v>706</v>
      </c>
      <c r="D2206" s="24" t="s">
        <v>746</v>
      </c>
      <c r="E2206" s="1" t="s">
        <v>750</v>
      </c>
      <c r="F2206" s="12" t="s">
        <v>31</v>
      </c>
      <c r="G2206" s="13">
        <v>44866</v>
      </c>
      <c r="H2206" s="11" t="s">
        <v>230</v>
      </c>
      <c r="I2206" s="11" t="s">
        <v>231</v>
      </c>
      <c r="J2206" s="11" t="s">
        <v>706</v>
      </c>
      <c r="K2206" s="11" t="s">
        <v>69</v>
      </c>
      <c r="L2206" s="11" t="s">
        <v>70</v>
      </c>
      <c r="M2206" s="11" t="s">
        <v>19</v>
      </c>
      <c r="N2206" s="11" t="s">
        <v>19</v>
      </c>
      <c r="O2206" s="11" t="s">
        <v>18</v>
      </c>
      <c r="P2206" s="11" t="s">
        <v>18</v>
      </c>
      <c r="Q2206" s="11" t="s">
        <v>18</v>
      </c>
      <c r="R2206" s="11" t="s">
        <v>30</v>
      </c>
      <c r="S2206" s="20" t="s">
        <v>30</v>
      </c>
      <c r="T2206" s="11" t="s">
        <v>21</v>
      </c>
      <c r="U2206" s="11" t="s">
        <v>22</v>
      </c>
      <c r="V2206" s="11" t="s">
        <v>22</v>
      </c>
      <c r="W2206" s="11" t="s">
        <v>23</v>
      </c>
      <c r="X2206" s="11" t="s">
        <v>31</v>
      </c>
      <c r="Y2206">
        <v>180</v>
      </c>
      <c r="Z2206" t="e">
        <f t="shared" si="72"/>
        <v>#REF!</v>
      </c>
    </row>
    <row r="2207" spans="1:26" x14ac:dyDescent="0.35">
      <c r="A2207" s="24" t="str">
        <f>+IF(B2207&lt;&gt;'Terminal Handling Charge'!$B$3,"",IF(COUNTIF(B:B,B2207)&gt;0,COUNTIF(B$3:B2207,B2207),""))</f>
        <v/>
      </c>
      <c r="B2207" s="24" t="str">
        <f t="shared" si="71"/>
        <v>Terminal Handling Charge - OriginSlovakia</v>
      </c>
      <c r="C2207" s="24" t="s">
        <v>706</v>
      </c>
      <c r="D2207" s="24" t="s">
        <v>746</v>
      </c>
      <c r="E2207" s="1" t="s">
        <v>750</v>
      </c>
      <c r="F2207" s="12" t="s">
        <v>31</v>
      </c>
      <c r="G2207" s="13">
        <v>44866</v>
      </c>
      <c r="H2207" s="11" t="s">
        <v>230</v>
      </c>
      <c r="I2207" s="11" t="s">
        <v>231</v>
      </c>
      <c r="J2207" s="11" t="s">
        <v>706</v>
      </c>
      <c r="K2207" s="11" t="s">
        <v>69</v>
      </c>
      <c r="L2207" s="11" t="s">
        <v>70</v>
      </c>
      <c r="M2207" s="11" t="s">
        <v>19</v>
      </c>
      <c r="N2207" s="11" t="s">
        <v>19</v>
      </c>
      <c r="O2207" s="11" t="s">
        <v>18</v>
      </c>
      <c r="P2207" s="11" t="s">
        <v>18</v>
      </c>
      <c r="Q2207" s="11" t="s">
        <v>18</v>
      </c>
      <c r="R2207" s="11" t="s">
        <v>27</v>
      </c>
      <c r="S2207" s="20" t="s">
        <v>27</v>
      </c>
      <c r="T2207" s="11" t="s">
        <v>28</v>
      </c>
      <c r="U2207" s="11" t="s">
        <v>22</v>
      </c>
      <c r="V2207" s="11" t="s">
        <v>22</v>
      </c>
      <c r="W2207" s="11" t="s">
        <v>23</v>
      </c>
      <c r="X2207" s="11" t="s">
        <v>31</v>
      </c>
      <c r="Y2207">
        <v>250</v>
      </c>
      <c r="Z2207" t="e">
        <f t="shared" si="72"/>
        <v>#REF!</v>
      </c>
    </row>
    <row r="2208" spans="1:26" x14ac:dyDescent="0.35">
      <c r="A2208" s="24" t="str">
        <f>+IF(B2208&lt;&gt;'Terminal Handling Charge'!$B$3,"",IF(COUNTIF(B:B,B2208)&gt;0,COUNTIF(B$3:B2208,B2208),""))</f>
        <v/>
      </c>
      <c r="B2208" s="24" t="str">
        <f t="shared" si="71"/>
        <v>Terminal Handling Charge - OriginDominican Republic</v>
      </c>
      <c r="C2208" s="24" t="s">
        <v>709</v>
      </c>
      <c r="D2208" s="24" t="s">
        <v>746</v>
      </c>
      <c r="E2208" s="1" t="s">
        <v>101</v>
      </c>
      <c r="F2208" s="12" t="s">
        <v>757</v>
      </c>
      <c r="G2208" s="13">
        <v>44866</v>
      </c>
      <c r="H2208" s="11" t="s">
        <v>173</v>
      </c>
      <c r="I2208" s="11" t="s">
        <v>709</v>
      </c>
      <c r="J2208" s="11" t="s">
        <v>709</v>
      </c>
      <c r="K2208" s="11" t="s">
        <v>19</v>
      </c>
      <c r="L2208" s="11" t="s">
        <v>19</v>
      </c>
      <c r="M2208" s="11" t="s">
        <v>19</v>
      </c>
      <c r="N2208" s="11" t="s">
        <v>19</v>
      </c>
      <c r="O2208" s="11" t="s">
        <v>18</v>
      </c>
      <c r="P2208" s="11" t="s">
        <v>18</v>
      </c>
      <c r="Q2208" s="11" t="s">
        <v>18</v>
      </c>
      <c r="R2208" s="11" t="s">
        <v>30</v>
      </c>
      <c r="S2208" s="20" t="s">
        <v>30</v>
      </c>
      <c r="T2208" s="11" t="s">
        <v>21</v>
      </c>
      <c r="U2208" s="11" t="s">
        <v>22</v>
      </c>
      <c r="V2208" s="11" t="s">
        <v>22</v>
      </c>
      <c r="W2208" s="11" t="s">
        <v>23</v>
      </c>
      <c r="X2208" s="11" t="s">
        <v>24</v>
      </c>
      <c r="Y2208">
        <v>230</v>
      </c>
      <c r="Z2208" t="e">
        <f t="shared" si="72"/>
        <v>#REF!</v>
      </c>
    </row>
    <row r="2209" spans="1:26" x14ac:dyDescent="0.35">
      <c r="A2209" s="24" t="str">
        <f>+IF(B2209&lt;&gt;'Terminal Handling Charge'!$B$3,"",IF(COUNTIF(B:B,B2209)&gt;0,COUNTIF(B$3:B2209,B2209),""))</f>
        <v/>
      </c>
      <c r="B2209" s="24" t="str">
        <f t="shared" si="71"/>
        <v>Terminal Handling Charge - OriginDominican Republic</v>
      </c>
      <c r="C2209" s="24" t="s">
        <v>709</v>
      </c>
      <c r="D2209" s="24" t="s">
        <v>746</v>
      </c>
      <c r="E2209" s="1" t="s">
        <v>101</v>
      </c>
      <c r="F2209" s="12" t="s">
        <v>757</v>
      </c>
      <c r="G2209" s="13">
        <v>44866</v>
      </c>
      <c r="H2209" s="11" t="s">
        <v>173</v>
      </c>
      <c r="I2209" s="11" t="s">
        <v>709</v>
      </c>
      <c r="J2209" s="11" t="s">
        <v>709</v>
      </c>
      <c r="K2209" s="11" t="s">
        <v>19</v>
      </c>
      <c r="L2209" s="11" t="s">
        <v>19</v>
      </c>
      <c r="M2209" s="11" t="s">
        <v>19</v>
      </c>
      <c r="N2209" s="11" t="s">
        <v>19</v>
      </c>
      <c r="O2209" s="11" t="s">
        <v>18</v>
      </c>
      <c r="P2209" s="11" t="s">
        <v>18</v>
      </c>
      <c r="Q2209" s="11" t="s">
        <v>18</v>
      </c>
      <c r="R2209" s="11" t="s">
        <v>27</v>
      </c>
      <c r="S2209" s="20" t="s">
        <v>27</v>
      </c>
      <c r="T2209" s="11" t="s">
        <v>28</v>
      </c>
      <c r="U2209" s="11" t="s">
        <v>22</v>
      </c>
      <c r="V2209" s="11" t="s">
        <v>22</v>
      </c>
      <c r="W2209" s="11" t="s">
        <v>23</v>
      </c>
      <c r="X2209" s="11" t="s">
        <v>24</v>
      </c>
      <c r="Y2209">
        <v>300</v>
      </c>
      <c r="Z2209" t="e">
        <f t="shared" si="72"/>
        <v>#REF!</v>
      </c>
    </row>
    <row r="2210" spans="1:26" x14ac:dyDescent="0.35">
      <c r="A2210" s="24" t="str">
        <f>+IF(B2210&lt;&gt;'Terminal Handling Charge'!$B$3,"",IF(COUNTIF(B:B,B2210)&gt;0,COUNTIF(B$3:B2210,B2210),""))</f>
        <v/>
      </c>
      <c r="B2210" s="24" t="str">
        <f t="shared" si="71"/>
        <v>Terminal Handling Charge - DestinationCanada</v>
      </c>
      <c r="C2210" s="24" t="s">
        <v>48</v>
      </c>
      <c r="D2210" s="24" t="s">
        <v>747</v>
      </c>
      <c r="E2210" s="1" t="s">
        <v>105</v>
      </c>
      <c r="F2210" s="12" t="s">
        <v>758</v>
      </c>
      <c r="G2210" s="13">
        <v>44866</v>
      </c>
      <c r="H2210" s="11" t="s">
        <v>281</v>
      </c>
      <c r="I2210" s="11" t="s">
        <v>282</v>
      </c>
      <c r="J2210" s="11" t="s">
        <v>282</v>
      </c>
      <c r="K2210" s="11" t="s">
        <v>19</v>
      </c>
      <c r="L2210" s="11" t="s">
        <v>19</v>
      </c>
      <c r="M2210" s="11" t="s">
        <v>19</v>
      </c>
      <c r="N2210" s="11" t="s">
        <v>19</v>
      </c>
      <c r="O2210" s="11" t="s">
        <v>47</v>
      </c>
      <c r="P2210" s="11" t="s">
        <v>48</v>
      </c>
      <c r="Q2210" s="11" t="s">
        <v>48</v>
      </c>
      <c r="R2210" s="11" t="s">
        <v>45</v>
      </c>
      <c r="S2210" s="20">
        <v>20</v>
      </c>
      <c r="T2210" s="11" t="s">
        <v>32</v>
      </c>
      <c r="U2210" s="11" t="s">
        <v>22</v>
      </c>
      <c r="V2210" s="11" t="s">
        <v>22</v>
      </c>
      <c r="W2210" s="11" t="s">
        <v>23</v>
      </c>
      <c r="X2210" s="11" t="s">
        <v>24</v>
      </c>
      <c r="Y2210">
        <v>445</v>
      </c>
      <c r="Z2210" t="e">
        <f>#REF!+1</f>
        <v>#REF!</v>
      </c>
    </row>
    <row r="2211" spans="1:26" x14ac:dyDescent="0.35">
      <c r="A2211" s="24" t="str">
        <f>+IF(B2211&lt;&gt;'Terminal Handling Charge'!$B$3,"",IF(COUNTIF(B:B,B2211)&gt;0,COUNTIF(B$3:B2211,B2211),""))</f>
        <v/>
      </c>
      <c r="B2211" s="24" t="str">
        <f t="shared" si="71"/>
        <v>Terminal Handling Charge - DestinationSaudi Arabia</v>
      </c>
      <c r="C2211" s="24" t="s">
        <v>763</v>
      </c>
      <c r="D2211" s="24" t="s">
        <v>747</v>
      </c>
      <c r="E2211" s="1" t="s">
        <v>768</v>
      </c>
      <c r="F2211" s="12" t="s">
        <v>769</v>
      </c>
      <c r="G2211" s="13">
        <v>44866</v>
      </c>
      <c r="H2211" s="11" t="s">
        <v>18</v>
      </c>
      <c r="I2211" s="11" t="s">
        <v>770</v>
      </c>
      <c r="J2211" s="11" t="s">
        <v>771</v>
      </c>
      <c r="K2211" s="11" t="s">
        <v>19</v>
      </c>
      <c r="L2211" s="11" t="s">
        <v>19</v>
      </c>
      <c r="M2211" s="11" t="s">
        <v>19</v>
      </c>
      <c r="N2211" s="11" t="s">
        <v>19</v>
      </c>
      <c r="O2211" s="11" t="s">
        <v>765</v>
      </c>
      <c r="P2211" s="11" t="s">
        <v>763</v>
      </c>
      <c r="Q2211" s="11" t="s">
        <v>763</v>
      </c>
      <c r="R2211" s="11" t="s">
        <v>45</v>
      </c>
      <c r="S2211" s="20">
        <v>20</v>
      </c>
      <c r="T2211" s="11" t="s">
        <v>32</v>
      </c>
      <c r="U2211" s="11" t="s">
        <v>22</v>
      </c>
      <c r="V2211" s="11" t="s">
        <v>22</v>
      </c>
      <c r="W2211" s="11" t="s">
        <v>23</v>
      </c>
      <c r="X2211" s="11" t="s">
        <v>31</v>
      </c>
      <c r="Y2211">
        <v>78</v>
      </c>
      <c r="Z2211" t="e">
        <f t="shared" si="72"/>
        <v>#REF!</v>
      </c>
    </row>
    <row r="2212" spans="1:26" x14ac:dyDescent="0.35">
      <c r="A2212" s="24" t="str">
        <f>+IF(B2212&lt;&gt;'Terminal Handling Charge'!$B$3,"",IF(COUNTIF(B:B,B2212)&gt;0,COUNTIF(B$3:B2212,B2212),""))</f>
        <v/>
      </c>
      <c r="B2212" s="24" t="str">
        <f t="shared" si="71"/>
        <v>Terminal Handling Charge - DestinationSaudi Arabia</v>
      </c>
      <c r="C2212" s="24" t="s">
        <v>763</v>
      </c>
      <c r="D2212" s="24" t="s">
        <v>747</v>
      </c>
      <c r="E2212" s="1" t="s">
        <v>768</v>
      </c>
      <c r="F2212" s="12" t="s">
        <v>769</v>
      </c>
      <c r="G2212" s="13">
        <v>44866</v>
      </c>
      <c r="H2212" s="11" t="s">
        <v>18</v>
      </c>
      <c r="I2212" s="11" t="s">
        <v>770</v>
      </c>
      <c r="J2212" s="11" t="s">
        <v>771</v>
      </c>
      <c r="K2212" s="11" t="s">
        <v>19</v>
      </c>
      <c r="L2212" s="11" t="s">
        <v>19</v>
      </c>
      <c r="M2212" s="11" t="s">
        <v>19</v>
      </c>
      <c r="N2212" s="11" t="s">
        <v>19</v>
      </c>
      <c r="O2212" s="11" t="s">
        <v>765</v>
      </c>
      <c r="P2212" s="11" t="s">
        <v>763</v>
      </c>
      <c r="Q2212" s="11" t="s">
        <v>763</v>
      </c>
      <c r="R2212" s="11" t="s">
        <v>737</v>
      </c>
      <c r="S2212" s="20">
        <v>40</v>
      </c>
      <c r="T2212" s="11" t="s">
        <v>32</v>
      </c>
      <c r="U2212" s="11" t="s">
        <v>22</v>
      </c>
      <c r="V2212" s="11" t="s">
        <v>22</v>
      </c>
      <c r="W2212" s="11" t="s">
        <v>23</v>
      </c>
      <c r="X2212" s="11" t="s">
        <v>31</v>
      </c>
      <c r="Y2212">
        <v>118</v>
      </c>
      <c r="Z2212" t="e">
        <f t="shared" si="72"/>
        <v>#REF!</v>
      </c>
    </row>
    <row r="2213" spans="1:26" x14ac:dyDescent="0.35">
      <c r="A2213" s="24" t="str">
        <f>+IF(B2213&lt;&gt;'Terminal Handling Charge'!$B$3,"",IF(COUNTIF(B:B,B2213)&gt;0,COUNTIF(B$3:B2213,B2213),""))</f>
        <v/>
      </c>
      <c r="B2213" s="24" t="str">
        <f t="shared" si="71"/>
        <v>Terminal Handling Charge - DestinationSaudi Arabia</v>
      </c>
      <c r="C2213" s="24" t="s">
        <v>763</v>
      </c>
      <c r="D2213" s="24" t="s">
        <v>747</v>
      </c>
      <c r="E2213" s="1" t="s">
        <v>768</v>
      </c>
      <c r="F2213" s="12" t="s">
        <v>769</v>
      </c>
      <c r="G2213" s="13">
        <v>44866</v>
      </c>
      <c r="H2213" s="11" t="s">
        <v>18</v>
      </c>
      <c r="I2213" s="11" t="s">
        <v>770</v>
      </c>
      <c r="J2213" s="11" t="s">
        <v>771</v>
      </c>
      <c r="K2213" s="11" t="s">
        <v>19</v>
      </c>
      <c r="L2213" s="11" t="s">
        <v>19</v>
      </c>
      <c r="M2213" s="11" t="s">
        <v>19</v>
      </c>
      <c r="N2213" s="11" t="s">
        <v>19</v>
      </c>
      <c r="O2213" s="11" t="s">
        <v>765</v>
      </c>
      <c r="P2213" s="11" t="s">
        <v>763</v>
      </c>
      <c r="Q2213" s="11" t="s">
        <v>763</v>
      </c>
      <c r="R2213" s="11" t="s">
        <v>45</v>
      </c>
      <c r="S2213" s="20">
        <v>20</v>
      </c>
      <c r="T2213" s="11" t="s">
        <v>34</v>
      </c>
      <c r="U2213" s="11" t="s">
        <v>22</v>
      </c>
      <c r="V2213" s="11" t="s">
        <v>22</v>
      </c>
      <c r="W2213" s="11" t="s">
        <v>23</v>
      </c>
      <c r="X2213" s="11" t="s">
        <v>31</v>
      </c>
      <c r="Y2213">
        <v>98</v>
      </c>
      <c r="Z2213" t="e">
        <f t="shared" si="72"/>
        <v>#REF!</v>
      </c>
    </row>
    <row r="2214" spans="1:26" x14ac:dyDescent="0.35">
      <c r="A2214" s="24" t="str">
        <f>+IF(B2214&lt;&gt;'Terminal Handling Charge'!$B$3,"",IF(COUNTIF(B:B,B2214)&gt;0,COUNTIF(B$3:B2214,B2214),""))</f>
        <v/>
      </c>
      <c r="B2214" s="24" t="str">
        <f t="shared" si="71"/>
        <v>Terminal Handling Charge - DestinationSaudi Arabia</v>
      </c>
      <c r="C2214" s="24" t="s">
        <v>763</v>
      </c>
      <c r="D2214" s="24" t="s">
        <v>747</v>
      </c>
      <c r="E2214" s="1" t="s">
        <v>768</v>
      </c>
      <c r="F2214" s="12" t="s">
        <v>769</v>
      </c>
      <c r="G2214" s="13">
        <v>44866</v>
      </c>
      <c r="H2214" s="11" t="s">
        <v>18</v>
      </c>
      <c r="I2214" s="11" t="s">
        <v>770</v>
      </c>
      <c r="J2214" s="11" t="s">
        <v>771</v>
      </c>
      <c r="K2214" s="11" t="s">
        <v>19</v>
      </c>
      <c r="L2214" s="11" t="s">
        <v>19</v>
      </c>
      <c r="M2214" s="11" t="s">
        <v>19</v>
      </c>
      <c r="N2214" s="11" t="s">
        <v>19</v>
      </c>
      <c r="O2214" s="11" t="s">
        <v>765</v>
      </c>
      <c r="P2214" s="11" t="s">
        <v>763</v>
      </c>
      <c r="Q2214" s="11" t="s">
        <v>763</v>
      </c>
      <c r="R2214" s="11" t="s">
        <v>737</v>
      </c>
      <c r="S2214" s="20">
        <v>40</v>
      </c>
      <c r="T2214" s="11" t="s">
        <v>34</v>
      </c>
      <c r="U2214" s="11" t="s">
        <v>22</v>
      </c>
      <c r="V2214" s="11" t="s">
        <v>22</v>
      </c>
      <c r="W2214" s="11" t="s">
        <v>23</v>
      </c>
      <c r="X2214" s="11" t="s">
        <v>31</v>
      </c>
      <c r="Y2214">
        <v>147</v>
      </c>
      <c r="Z2214" t="e">
        <f t="shared" si="72"/>
        <v>#REF!</v>
      </c>
    </row>
    <row r="2215" spans="1:26" x14ac:dyDescent="0.35">
      <c r="A2215" s="24" t="str">
        <f>+IF(B2215&lt;&gt;'Terminal Handling Charge'!$B$3,"",IF(COUNTIF(B:B,B2215)&gt;0,COUNTIF(B$3:B2215,B2215),""))</f>
        <v/>
      </c>
      <c r="B2215" s="24" t="str">
        <f t="shared" si="71"/>
        <v>Terminal Handling Charge - DestinationSaudi Arabia</v>
      </c>
      <c r="C2215" s="24" t="s">
        <v>763</v>
      </c>
      <c r="D2215" s="24" t="s">
        <v>747</v>
      </c>
      <c r="E2215" s="1" t="s">
        <v>768</v>
      </c>
      <c r="F2215" s="12" t="s">
        <v>769</v>
      </c>
      <c r="G2215" s="13">
        <v>44866</v>
      </c>
      <c r="H2215" s="11" t="s">
        <v>18</v>
      </c>
      <c r="I2215" s="11" t="s">
        <v>770</v>
      </c>
      <c r="J2215" s="11" t="s">
        <v>771</v>
      </c>
      <c r="K2215" s="11" t="s">
        <v>19</v>
      </c>
      <c r="L2215" s="11" t="s">
        <v>19</v>
      </c>
      <c r="M2215" s="11" t="s">
        <v>19</v>
      </c>
      <c r="N2215" s="11" t="s">
        <v>19</v>
      </c>
      <c r="O2215" s="11" t="s">
        <v>765</v>
      </c>
      <c r="P2215" s="11" t="s">
        <v>763</v>
      </c>
      <c r="Q2215" s="11" t="s">
        <v>763</v>
      </c>
      <c r="R2215" s="11" t="s">
        <v>65</v>
      </c>
      <c r="S2215" s="20">
        <v>45</v>
      </c>
      <c r="T2215" s="11" t="s">
        <v>34</v>
      </c>
      <c r="U2215" s="11" t="s">
        <v>22</v>
      </c>
      <c r="V2215" s="11" t="s">
        <v>22</v>
      </c>
      <c r="W2215" s="11" t="s">
        <v>23</v>
      </c>
      <c r="X2215" s="11" t="s">
        <v>31</v>
      </c>
      <c r="Y2215">
        <v>183</v>
      </c>
      <c r="Z2215" t="e">
        <f t="shared" si="72"/>
        <v>#REF!</v>
      </c>
    </row>
    <row r="2216" spans="1:26" x14ac:dyDescent="0.35">
      <c r="A2216" s="24" t="str">
        <f>+IF(B2216&lt;&gt;'Terminal Handling Charge'!$B$3,"",IF(COUNTIF(B:B,B2216)&gt;0,COUNTIF(B$3:B2216,B2216),""))</f>
        <v/>
      </c>
      <c r="B2216" s="24" t="str">
        <f t="shared" si="71"/>
        <v>Terminal Handling Charge - DestinationSaudi Arabia</v>
      </c>
      <c r="C2216" s="24" t="s">
        <v>763</v>
      </c>
      <c r="D2216" s="24" t="s">
        <v>747</v>
      </c>
      <c r="E2216" s="1" t="s">
        <v>768</v>
      </c>
      <c r="F2216" s="12" t="s">
        <v>769</v>
      </c>
      <c r="G2216" s="13">
        <v>44866</v>
      </c>
      <c r="H2216" s="11" t="s">
        <v>18</v>
      </c>
      <c r="I2216" s="11" t="s">
        <v>770</v>
      </c>
      <c r="J2216" s="11" t="s">
        <v>771</v>
      </c>
      <c r="K2216" s="11" t="s">
        <v>19</v>
      </c>
      <c r="L2216" s="11" t="s">
        <v>19</v>
      </c>
      <c r="M2216" s="11" t="s">
        <v>19</v>
      </c>
      <c r="N2216" s="11" t="s">
        <v>19</v>
      </c>
      <c r="O2216" s="11" t="s">
        <v>765</v>
      </c>
      <c r="P2216" s="11" t="s">
        <v>763</v>
      </c>
      <c r="Q2216" s="11" t="s">
        <v>763</v>
      </c>
      <c r="R2216" s="11" t="s">
        <v>65</v>
      </c>
      <c r="S2216" s="20">
        <v>45</v>
      </c>
      <c r="T2216" s="11" t="s">
        <v>21</v>
      </c>
      <c r="U2216" s="11" t="s">
        <v>22</v>
      </c>
      <c r="V2216" s="11" t="s">
        <v>22</v>
      </c>
      <c r="W2216" s="11" t="s">
        <v>23</v>
      </c>
      <c r="X2216" s="11" t="s">
        <v>31</v>
      </c>
      <c r="Y2216">
        <v>147</v>
      </c>
      <c r="Z2216" t="e">
        <f t="shared" si="72"/>
        <v>#REF!</v>
      </c>
    </row>
    <row r="2217" spans="1:26" x14ac:dyDescent="0.35">
      <c r="A2217" s="24" t="str">
        <f>+IF(B2217&lt;&gt;'Terminal Handling Charge'!$B$3,"",IF(COUNTIF(B:B,B2217)&gt;0,COUNTIF(B$3:B2217,B2217),""))</f>
        <v/>
      </c>
      <c r="B2217" s="24" t="str">
        <f t="shared" si="71"/>
        <v>Terminal Handling Charge - DestinationSaudi Arabia</v>
      </c>
      <c r="C2217" s="24" t="s">
        <v>763</v>
      </c>
      <c r="D2217" s="24" t="s">
        <v>747</v>
      </c>
      <c r="E2217" s="1" t="s">
        <v>768</v>
      </c>
      <c r="F2217" s="12" t="s">
        <v>769</v>
      </c>
      <c r="G2217" s="13">
        <v>44866</v>
      </c>
      <c r="H2217" s="11" t="s">
        <v>18</v>
      </c>
      <c r="I2217" s="11" t="s">
        <v>770</v>
      </c>
      <c r="J2217" s="11" t="s">
        <v>771</v>
      </c>
      <c r="K2217" s="11" t="s">
        <v>19</v>
      </c>
      <c r="L2217" s="11" t="s">
        <v>19</v>
      </c>
      <c r="M2217" s="11" t="s">
        <v>19</v>
      </c>
      <c r="N2217" s="11" t="s">
        <v>19</v>
      </c>
      <c r="O2217" s="11" t="s">
        <v>765</v>
      </c>
      <c r="P2217" s="11" t="s">
        <v>763</v>
      </c>
      <c r="Q2217" s="11" t="s">
        <v>763</v>
      </c>
      <c r="R2217" s="11" t="s">
        <v>63</v>
      </c>
      <c r="S2217" s="20">
        <v>20</v>
      </c>
      <c r="T2217" s="11" t="s">
        <v>772</v>
      </c>
      <c r="U2217" s="11" t="s">
        <v>22</v>
      </c>
      <c r="V2217" s="11" t="s">
        <v>22</v>
      </c>
      <c r="W2217" s="11" t="s">
        <v>23</v>
      </c>
      <c r="X2217" s="11" t="s">
        <v>31</v>
      </c>
      <c r="Y2217">
        <v>157</v>
      </c>
      <c r="Z2217" t="e">
        <f t="shared" si="72"/>
        <v>#REF!</v>
      </c>
    </row>
    <row r="2218" spans="1:26" x14ac:dyDescent="0.35">
      <c r="A2218" s="24" t="str">
        <f>+IF(B2218&lt;&gt;'Terminal Handling Charge'!$B$3,"",IF(COUNTIF(B:B,B2218)&gt;0,COUNTIF(B$3:B2218,B2218),""))</f>
        <v/>
      </c>
      <c r="B2218" s="24" t="str">
        <f t="shared" si="71"/>
        <v>Terminal Handling Charge - DestinationSaudi Arabia</v>
      </c>
      <c r="C2218" s="24" t="s">
        <v>763</v>
      </c>
      <c r="D2218" s="24" t="s">
        <v>747</v>
      </c>
      <c r="E2218" s="1" t="s">
        <v>768</v>
      </c>
      <c r="F2218" s="12" t="s">
        <v>769</v>
      </c>
      <c r="G2218" s="13">
        <v>44866</v>
      </c>
      <c r="H2218" s="11" t="s">
        <v>18</v>
      </c>
      <c r="I2218" s="11" t="s">
        <v>770</v>
      </c>
      <c r="J2218" s="11" t="s">
        <v>771</v>
      </c>
      <c r="K2218" s="11" t="s">
        <v>19</v>
      </c>
      <c r="L2218" s="11" t="s">
        <v>19</v>
      </c>
      <c r="M2218" s="11" t="s">
        <v>19</v>
      </c>
      <c r="N2218" s="11" t="s">
        <v>19</v>
      </c>
      <c r="O2218" s="11" t="s">
        <v>765</v>
      </c>
      <c r="P2218" s="11" t="s">
        <v>763</v>
      </c>
      <c r="Q2218" s="11" t="s">
        <v>763</v>
      </c>
      <c r="R2218" s="11" t="s">
        <v>61</v>
      </c>
      <c r="S2218" s="20">
        <v>20</v>
      </c>
      <c r="T2218" s="11" t="s">
        <v>772</v>
      </c>
      <c r="U2218" s="11" t="s">
        <v>22</v>
      </c>
      <c r="V2218" s="11" t="s">
        <v>22</v>
      </c>
      <c r="W2218" s="11" t="s">
        <v>23</v>
      </c>
      <c r="X2218" s="11" t="s">
        <v>31</v>
      </c>
      <c r="Y2218">
        <v>157</v>
      </c>
      <c r="Z2218" t="e">
        <f t="shared" si="72"/>
        <v>#REF!</v>
      </c>
    </row>
    <row r="2219" spans="1:26" x14ac:dyDescent="0.35">
      <c r="A2219" s="24" t="str">
        <f>+IF(B2219&lt;&gt;'Terminal Handling Charge'!$B$3,"",IF(COUNTIF(B:B,B2219)&gt;0,COUNTIF(B$3:B2219,B2219),""))</f>
        <v/>
      </c>
      <c r="B2219" s="24" t="str">
        <f t="shared" si="71"/>
        <v>Terminal Handling Charge - DestinationSaudi Arabia</v>
      </c>
      <c r="C2219" s="24" t="s">
        <v>763</v>
      </c>
      <c r="D2219" s="24" t="s">
        <v>747</v>
      </c>
      <c r="E2219" s="1" t="s">
        <v>768</v>
      </c>
      <c r="F2219" s="12" t="s">
        <v>769</v>
      </c>
      <c r="G2219" s="13">
        <v>44866</v>
      </c>
      <c r="H2219" s="11" t="s">
        <v>18</v>
      </c>
      <c r="I2219" s="11" t="s">
        <v>770</v>
      </c>
      <c r="J2219" s="11" t="s">
        <v>771</v>
      </c>
      <c r="K2219" s="11" t="s">
        <v>19</v>
      </c>
      <c r="L2219" s="11" t="s">
        <v>19</v>
      </c>
      <c r="M2219" s="11" t="s">
        <v>19</v>
      </c>
      <c r="N2219" s="11" t="s">
        <v>19</v>
      </c>
      <c r="O2219" s="11" t="s">
        <v>765</v>
      </c>
      <c r="P2219" s="11" t="s">
        <v>763</v>
      </c>
      <c r="Q2219" s="11" t="s">
        <v>763</v>
      </c>
      <c r="R2219" s="11" t="s">
        <v>77</v>
      </c>
      <c r="S2219" s="20">
        <v>20</v>
      </c>
      <c r="T2219" s="11" t="s">
        <v>772</v>
      </c>
      <c r="U2219" s="11" t="s">
        <v>22</v>
      </c>
      <c r="V2219" s="11" t="s">
        <v>22</v>
      </c>
      <c r="W2219" s="11" t="s">
        <v>23</v>
      </c>
      <c r="X2219" s="11" t="s">
        <v>31</v>
      </c>
      <c r="Y2219">
        <v>157</v>
      </c>
      <c r="Z2219" t="e">
        <f t="shared" si="72"/>
        <v>#REF!</v>
      </c>
    </row>
    <row r="2220" spans="1:26" x14ac:dyDescent="0.35">
      <c r="A2220" s="24" t="str">
        <f>+IF(B2220&lt;&gt;'Terminal Handling Charge'!$B$3,"",IF(COUNTIF(B:B,B2220)&gt;0,COUNTIF(B$3:B2220,B2220),""))</f>
        <v/>
      </c>
      <c r="B2220" s="24" t="str">
        <f t="shared" si="71"/>
        <v>Terminal Handling Charge - DestinationSaudi Arabia</v>
      </c>
      <c r="C2220" s="24" t="s">
        <v>763</v>
      </c>
      <c r="D2220" s="24" t="s">
        <v>747</v>
      </c>
      <c r="E2220" s="1" t="s">
        <v>768</v>
      </c>
      <c r="F2220" s="12" t="s">
        <v>769</v>
      </c>
      <c r="G2220" s="13">
        <v>44866</v>
      </c>
      <c r="H2220" s="11" t="s">
        <v>18</v>
      </c>
      <c r="I2220" s="11" t="s">
        <v>770</v>
      </c>
      <c r="J2220" s="11" t="s">
        <v>771</v>
      </c>
      <c r="K2220" s="11" t="s">
        <v>19</v>
      </c>
      <c r="L2220" s="11" t="s">
        <v>19</v>
      </c>
      <c r="M2220" s="11" t="s">
        <v>19</v>
      </c>
      <c r="N2220" s="11" t="s">
        <v>19</v>
      </c>
      <c r="O2220" s="11" t="s">
        <v>765</v>
      </c>
      <c r="P2220" s="11" t="s">
        <v>763</v>
      </c>
      <c r="Q2220" s="11" t="s">
        <v>763</v>
      </c>
      <c r="R2220" s="11" t="s">
        <v>56</v>
      </c>
      <c r="S2220" s="20">
        <v>20</v>
      </c>
      <c r="T2220" s="11" t="s">
        <v>772</v>
      </c>
      <c r="U2220" s="11" t="s">
        <v>22</v>
      </c>
      <c r="V2220" s="11" t="s">
        <v>22</v>
      </c>
      <c r="W2220" s="11" t="s">
        <v>23</v>
      </c>
      <c r="X2220" s="11" t="s">
        <v>31</v>
      </c>
      <c r="Y2220">
        <v>157</v>
      </c>
      <c r="Z2220" t="e">
        <f t="shared" si="72"/>
        <v>#REF!</v>
      </c>
    </row>
    <row r="2221" spans="1:26" x14ac:dyDescent="0.35">
      <c r="A2221" s="24" t="str">
        <f>+IF(B2221&lt;&gt;'Terminal Handling Charge'!$B$3,"",IF(COUNTIF(B:B,B2221)&gt;0,COUNTIF(B$3:B2221,B2221),""))</f>
        <v/>
      </c>
      <c r="B2221" s="24" t="str">
        <f t="shared" si="71"/>
        <v>Terminal Handling Charge - DestinationSaudi Arabia</v>
      </c>
      <c r="C2221" s="24" t="s">
        <v>763</v>
      </c>
      <c r="D2221" s="24" t="s">
        <v>747</v>
      </c>
      <c r="E2221" s="1" t="s">
        <v>768</v>
      </c>
      <c r="F2221" s="12" t="s">
        <v>769</v>
      </c>
      <c r="G2221" s="13">
        <v>44866</v>
      </c>
      <c r="H2221" s="11" t="s">
        <v>18</v>
      </c>
      <c r="I2221" s="11" t="s">
        <v>770</v>
      </c>
      <c r="J2221" s="11" t="s">
        <v>771</v>
      </c>
      <c r="K2221" s="11" t="s">
        <v>19</v>
      </c>
      <c r="L2221" s="11" t="s">
        <v>19</v>
      </c>
      <c r="M2221" s="11" t="s">
        <v>19</v>
      </c>
      <c r="N2221" s="11" t="s">
        <v>19</v>
      </c>
      <c r="O2221" s="11" t="s">
        <v>765</v>
      </c>
      <c r="P2221" s="11" t="s">
        <v>763</v>
      </c>
      <c r="Q2221" s="11" t="s">
        <v>763</v>
      </c>
      <c r="R2221" s="11" t="s">
        <v>59</v>
      </c>
      <c r="S2221" s="20">
        <v>20</v>
      </c>
      <c r="T2221" s="11" t="s">
        <v>772</v>
      </c>
      <c r="U2221" s="11" t="s">
        <v>22</v>
      </c>
      <c r="V2221" s="11" t="s">
        <v>22</v>
      </c>
      <c r="W2221" s="11" t="s">
        <v>23</v>
      </c>
      <c r="X2221" s="11" t="s">
        <v>31</v>
      </c>
      <c r="Y2221">
        <v>157</v>
      </c>
      <c r="Z2221" t="e">
        <f t="shared" si="72"/>
        <v>#REF!</v>
      </c>
    </row>
    <row r="2222" spans="1:26" x14ac:dyDescent="0.35">
      <c r="A2222" s="24" t="str">
        <f>+IF(B2222&lt;&gt;'Terminal Handling Charge'!$B$3,"",IF(COUNTIF(B:B,B2222)&gt;0,COUNTIF(B$3:B2222,B2222),""))</f>
        <v/>
      </c>
      <c r="B2222" s="24" t="str">
        <f t="shared" si="71"/>
        <v>Terminal Handling Charge - DestinationSaudi Arabia</v>
      </c>
      <c r="C2222" s="24" t="s">
        <v>763</v>
      </c>
      <c r="D2222" s="24" t="s">
        <v>747</v>
      </c>
      <c r="E2222" s="1" t="s">
        <v>768</v>
      </c>
      <c r="F2222" s="12" t="s">
        <v>769</v>
      </c>
      <c r="G2222" s="13">
        <v>44866</v>
      </c>
      <c r="H2222" s="11" t="s">
        <v>18</v>
      </c>
      <c r="I2222" s="11" t="s">
        <v>770</v>
      </c>
      <c r="J2222" s="11" t="s">
        <v>771</v>
      </c>
      <c r="K2222" s="11" t="s">
        <v>19</v>
      </c>
      <c r="L2222" s="11" t="s">
        <v>19</v>
      </c>
      <c r="M2222" s="11" t="s">
        <v>19</v>
      </c>
      <c r="N2222" s="11" t="s">
        <v>19</v>
      </c>
      <c r="O2222" s="11" t="s">
        <v>765</v>
      </c>
      <c r="P2222" s="11" t="s">
        <v>763</v>
      </c>
      <c r="Q2222" s="11" t="s">
        <v>763</v>
      </c>
      <c r="R2222" s="11" t="s">
        <v>60</v>
      </c>
      <c r="S2222" s="20">
        <v>40</v>
      </c>
      <c r="T2222" s="11" t="s">
        <v>772</v>
      </c>
      <c r="U2222" s="11" t="s">
        <v>22</v>
      </c>
      <c r="V2222" s="11" t="s">
        <v>22</v>
      </c>
      <c r="W2222" s="11" t="s">
        <v>23</v>
      </c>
      <c r="X2222" s="11" t="s">
        <v>31</v>
      </c>
      <c r="Y2222">
        <v>196</v>
      </c>
      <c r="Z2222" t="e">
        <f t="shared" si="72"/>
        <v>#REF!</v>
      </c>
    </row>
    <row r="2223" spans="1:26" x14ac:dyDescent="0.35">
      <c r="A2223" s="24" t="str">
        <f>+IF(B2223&lt;&gt;'Terminal Handling Charge'!$B$3,"",IF(COUNTIF(B:B,B2223)&gt;0,COUNTIF(B$3:B2223,B2223),""))</f>
        <v/>
      </c>
      <c r="B2223" s="24" t="str">
        <f t="shared" si="71"/>
        <v>Terminal Handling Charge - DestinationSaudi Arabia</v>
      </c>
      <c r="C2223" s="24" t="s">
        <v>763</v>
      </c>
      <c r="D2223" s="24" t="s">
        <v>747</v>
      </c>
      <c r="E2223" s="1" t="s">
        <v>768</v>
      </c>
      <c r="F2223" s="12" t="s">
        <v>769</v>
      </c>
      <c r="G2223" s="13">
        <v>44866</v>
      </c>
      <c r="H2223" s="11" t="s">
        <v>18</v>
      </c>
      <c r="I2223" s="11" t="s">
        <v>770</v>
      </c>
      <c r="J2223" s="11" t="s">
        <v>771</v>
      </c>
      <c r="K2223" s="11" t="s">
        <v>19</v>
      </c>
      <c r="L2223" s="11" t="s">
        <v>19</v>
      </c>
      <c r="M2223" s="11" t="s">
        <v>19</v>
      </c>
      <c r="N2223" s="11" t="s">
        <v>19</v>
      </c>
      <c r="O2223" s="11" t="s">
        <v>765</v>
      </c>
      <c r="P2223" s="11" t="s">
        <v>763</v>
      </c>
      <c r="Q2223" s="11" t="s">
        <v>763</v>
      </c>
      <c r="R2223" s="11" t="s">
        <v>58</v>
      </c>
      <c r="S2223" s="20">
        <v>40</v>
      </c>
      <c r="T2223" s="11" t="s">
        <v>772</v>
      </c>
      <c r="U2223" s="11" t="s">
        <v>22</v>
      </c>
      <c r="V2223" s="11" t="s">
        <v>22</v>
      </c>
      <c r="W2223" s="11" t="s">
        <v>23</v>
      </c>
      <c r="X2223" s="11" t="s">
        <v>31</v>
      </c>
      <c r="Y2223">
        <v>196</v>
      </c>
      <c r="Z2223" t="e">
        <f t="shared" si="72"/>
        <v>#REF!</v>
      </c>
    </row>
    <row r="2224" spans="1:26" x14ac:dyDescent="0.35">
      <c r="A2224" s="24" t="str">
        <f>+IF(B2224&lt;&gt;'Terminal Handling Charge'!$B$3,"",IF(COUNTIF(B:B,B2224)&gt;0,COUNTIF(B$3:B2224,B2224),""))</f>
        <v/>
      </c>
      <c r="B2224" s="24" t="str">
        <f t="shared" ref="B2224:B2282" si="73">D2224&amp;C2224</f>
        <v>Terminal Handling Charge - DestinationSaudi Arabia</v>
      </c>
      <c r="C2224" s="24" t="s">
        <v>763</v>
      </c>
      <c r="D2224" s="24" t="s">
        <v>747</v>
      </c>
      <c r="E2224" s="1" t="s">
        <v>768</v>
      </c>
      <c r="F2224" s="12" t="s">
        <v>769</v>
      </c>
      <c r="G2224" s="13">
        <v>44866</v>
      </c>
      <c r="H2224" s="11" t="s">
        <v>18</v>
      </c>
      <c r="I2224" s="11" t="s">
        <v>770</v>
      </c>
      <c r="J2224" s="11" t="s">
        <v>771</v>
      </c>
      <c r="K2224" s="11" t="s">
        <v>19</v>
      </c>
      <c r="L2224" s="11" t="s">
        <v>19</v>
      </c>
      <c r="M2224" s="11" t="s">
        <v>19</v>
      </c>
      <c r="N2224" s="11" t="s">
        <v>19</v>
      </c>
      <c r="O2224" s="11" t="s">
        <v>765</v>
      </c>
      <c r="P2224" s="11" t="s">
        <v>763</v>
      </c>
      <c r="Q2224" s="11" t="s">
        <v>763</v>
      </c>
      <c r="R2224" s="11" t="s">
        <v>64</v>
      </c>
      <c r="S2224" s="20">
        <v>40</v>
      </c>
      <c r="T2224" s="11" t="s">
        <v>772</v>
      </c>
      <c r="U2224" s="11" t="s">
        <v>22</v>
      </c>
      <c r="V2224" s="11" t="s">
        <v>22</v>
      </c>
      <c r="W2224" s="11" t="s">
        <v>23</v>
      </c>
      <c r="X2224" s="11" t="s">
        <v>31</v>
      </c>
      <c r="Y2224">
        <v>196</v>
      </c>
      <c r="Z2224" t="e">
        <f t="shared" ref="Z2224:Z2282" si="74">Z2223+1</f>
        <v>#REF!</v>
      </c>
    </row>
    <row r="2225" spans="1:26" x14ac:dyDescent="0.35">
      <c r="A2225" s="24" t="str">
        <f>+IF(B2225&lt;&gt;'Terminal Handling Charge'!$B$3,"",IF(COUNTIF(B:B,B2225)&gt;0,COUNTIF(B$3:B2225,B2225),""))</f>
        <v/>
      </c>
      <c r="B2225" s="24" t="str">
        <f t="shared" si="73"/>
        <v>Terminal Handling Charge - DestinationSaudi Arabia</v>
      </c>
      <c r="C2225" s="24" t="s">
        <v>763</v>
      </c>
      <c r="D2225" s="24" t="s">
        <v>747</v>
      </c>
      <c r="E2225" s="1" t="s">
        <v>768</v>
      </c>
      <c r="F2225" s="12" t="s">
        <v>769</v>
      </c>
      <c r="G2225" s="13">
        <v>44866</v>
      </c>
      <c r="H2225" s="11" t="s">
        <v>18</v>
      </c>
      <c r="I2225" s="11" t="s">
        <v>770</v>
      </c>
      <c r="J2225" s="11" t="s">
        <v>771</v>
      </c>
      <c r="K2225" s="11" t="s">
        <v>19</v>
      </c>
      <c r="L2225" s="11" t="s">
        <v>19</v>
      </c>
      <c r="M2225" s="11" t="s">
        <v>19</v>
      </c>
      <c r="N2225" s="11" t="s">
        <v>19</v>
      </c>
      <c r="O2225" s="11" t="s">
        <v>765</v>
      </c>
      <c r="P2225" s="11" t="s">
        <v>763</v>
      </c>
      <c r="Q2225" s="11" t="s">
        <v>763</v>
      </c>
      <c r="R2225" s="11" t="s">
        <v>33</v>
      </c>
      <c r="S2225" s="20">
        <v>40</v>
      </c>
      <c r="T2225" s="11" t="s">
        <v>772</v>
      </c>
      <c r="U2225" s="11" t="s">
        <v>22</v>
      </c>
      <c r="V2225" s="11" t="s">
        <v>22</v>
      </c>
      <c r="W2225" s="11" t="s">
        <v>23</v>
      </c>
      <c r="X2225" s="11" t="s">
        <v>31</v>
      </c>
      <c r="Y2225">
        <v>196</v>
      </c>
      <c r="Z2225" t="e">
        <f t="shared" si="74"/>
        <v>#REF!</v>
      </c>
    </row>
    <row r="2226" spans="1:26" x14ac:dyDescent="0.35">
      <c r="A2226" s="24" t="str">
        <f>+IF(B2226&lt;&gt;'Terminal Handling Charge'!$B$3,"",IF(COUNTIF(B:B,B2226)&gt;0,COUNTIF(B$3:B2226,B2226),""))</f>
        <v/>
      </c>
      <c r="B2226" s="24" t="str">
        <f t="shared" si="73"/>
        <v>Terminal Handling Charge - OriginCuba</v>
      </c>
      <c r="C2226" s="24" t="s">
        <v>161</v>
      </c>
      <c r="D2226" s="24" t="s">
        <v>746</v>
      </c>
      <c r="E2226" s="1" t="s">
        <v>101</v>
      </c>
      <c r="F2226" s="12" t="s">
        <v>757</v>
      </c>
      <c r="G2226" s="13">
        <v>44866</v>
      </c>
      <c r="H2226" s="11" t="s">
        <v>102</v>
      </c>
      <c r="I2226" s="11" t="s">
        <v>161</v>
      </c>
      <c r="J2226" s="11" t="s">
        <v>161</v>
      </c>
      <c r="K2226" s="11" t="s">
        <v>19</v>
      </c>
      <c r="L2226" s="11" t="s">
        <v>19</v>
      </c>
      <c r="M2226" s="11" t="s">
        <v>19</v>
      </c>
      <c r="N2226" s="11" t="s">
        <v>19</v>
      </c>
      <c r="O2226" s="11" t="s">
        <v>18</v>
      </c>
      <c r="P2226" s="11" t="s">
        <v>18</v>
      </c>
      <c r="Q2226" s="11" t="s">
        <v>18</v>
      </c>
      <c r="R2226" s="11" t="s">
        <v>65</v>
      </c>
      <c r="S2226" s="20">
        <v>45</v>
      </c>
      <c r="T2226" s="11" t="s">
        <v>21</v>
      </c>
      <c r="U2226" s="11" t="s">
        <v>22</v>
      </c>
      <c r="V2226" s="11" t="s">
        <v>22</v>
      </c>
      <c r="W2226" s="11" t="s">
        <v>23</v>
      </c>
      <c r="X2226" s="11" t="s">
        <v>31</v>
      </c>
      <c r="Y2226">
        <v>210</v>
      </c>
      <c r="Z2226" t="e">
        <f t="shared" si="74"/>
        <v>#REF!</v>
      </c>
    </row>
    <row r="2227" spans="1:26" x14ac:dyDescent="0.35">
      <c r="A2227" s="24" t="str">
        <f>+IF(B2227&lt;&gt;'Terminal Handling Charge'!$B$3,"",IF(COUNTIF(B:B,B2227)&gt;0,COUNTIF(B$3:B2227,B2227),""))</f>
        <v/>
      </c>
      <c r="B2227" s="24" t="str">
        <f t="shared" si="73"/>
        <v>Terminal Handling Charge - OriginCuba</v>
      </c>
      <c r="C2227" s="24" t="s">
        <v>161</v>
      </c>
      <c r="D2227" s="24" t="s">
        <v>746</v>
      </c>
      <c r="E2227" s="1" t="s">
        <v>101</v>
      </c>
      <c r="F2227" s="12" t="s">
        <v>757</v>
      </c>
      <c r="G2227" s="13">
        <v>44866</v>
      </c>
      <c r="H2227" s="11" t="s">
        <v>102</v>
      </c>
      <c r="I2227" s="11" t="s">
        <v>161</v>
      </c>
      <c r="J2227" s="11" t="s">
        <v>161</v>
      </c>
      <c r="K2227" s="11" t="s">
        <v>19</v>
      </c>
      <c r="L2227" s="11" t="s">
        <v>19</v>
      </c>
      <c r="M2227" s="11" t="s">
        <v>19</v>
      </c>
      <c r="N2227" s="11" t="s">
        <v>19</v>
      </c>
      <c r="O2227" s="11" t="s">
        <v>18</v>
      </c>
      <c r="P2227" s="11" t="s">
        <v>18</v>
      </c>
      <c r="Q2227" s="11" t="s">
        <v>18</v>
      </c>
      <c r="R2227" s="11" t="s">
        <v>30</v>
      </c>
      <c r="S2227" s="20" t="s">
        <v>30</v>
      </c>
      <c r="T2227" s="11" t="s">
        <v>21</v>
      </c>
      <c r="U2227" s="11" t="s">
        <v>22</v>
      </c>
      <c r="V2227" s="11" t="s">
        <v>22</v>
      </c>
      <c r="W2227" s="11" t="s">
        <v>23</v>
      </c>
      <c r="X2227" s="11" t="s">
        <v>31</v>
      </c>
      <c r="Y2227">
        <v>210</v>
      </c>
      <c r="Z2227" t="e">
        <f t="shared" si="74"/>
        <v>#REF!</v>
      </c>
    </row>
    <row r="2228" spans="1:26" x14ac:dyDescent="0.35">
      <c r="A2228" s="24" t="str">
        <f>+IF(B2228&lt;&gt;'Terminal Handling Charge'!$B$3,"",IF(COUNTIF(B:B,B2228)&gt;0,COUNTIF(B$3:B2228,B2228),""))</f>
        <v/>
      </c>
      <c r="B2228" s="24" t="str">
        <f t="shared" si="73"/>
        <v>Terminal Handling Charge - OriginCuba</v>
      </c>
      <c r="C2228" s="24" t="s">
        <v>161</v>
      </c>
      <c r="D2228" s="24" t="s">
        <v>746</v>
      </c>
      <c r="E2228" s="1" t="s">
        <v>101</v>
      </c>
      <c r="F2228" s="12" t="s">
        <v>757</v>
      </c>
      <c r="G2228" s="13">
        <v>44866</v>
      </c>
      <c r="H2228" s="11" t="s">
        <v>102</v>
      </c>
      <c r="I2228" s="11" t="s">
        <v>161</v>
      </c>
      <c r="J2228" s="11" t="s">
        <v>161</v>
      </c>
      <c r="K2228" s="11" t="s">
        <v>19</v>
      </c>
      <c r="L2228" s="11" t="s">
        <v>19</v>
      </c>
      <c r="M2228" s="11" t="s">
        <v>19</v>
      </c>
      <c r="N2228" s="11" t="s">
        <v>19</v>
      </c>
      <c r="O2228" s="11" t="s">
        <v>18</v>
      </c>
      <c r="P2228" s="11" t="s">
        <v>18</v>
      </c>
      <c r="Q2228" s="11" t="s">
        <v>18</v>
      </c>
      <c r="R2228" s="11" t="s">
        <v>38</v>
      </c>
      <c r="S2228" s="20">
        <v>40</v>
      </c>
      <c r="T2228" s="11" t="s">
        <v>28</v>
      </c>
      <c r="U2228" s="11" t="s">
        <v>22</v>
      </c>
      <c r="V2228" s="11" t="s">
        <v>22</v>
      </c>
      <c r="W2228" s="11" t="s">
        <v>23</v>
      </c>
      <c r="X2228" s="11" t="s">
        <v>31</v>
      </c>
      <c r="Y2228">
        <v>235</v>
      </c>
      <c r="Z2228" t="e">
        <f t="shared" si="74"/>
        <v>#REF!</v>
      </c>
    </row>
    <row r="2229" spans="1:26" x14ac:dyDescent="0.35">
      <c r="A2229" s="24" t="str">
        <f>+IF(B2229&lt;&gt;'Terminal Handling Charge'!$B$3,"",IF(COUNTIF(B:B,B2229)&gt;0,COUNTIF(B$3:B2229,B2229),""))</f>
        <v/>
      </c>
      <c r="B2229" s="24" t="str">
        <f t="shared" si="73"/>
        <v>Terminal Handling Charge - OriginCuba</v>
      </c>
      <c r="C2229" s="24" t="s">
        <v>161</v>
      </c>
      <c r="D2229" s="24" t="s">
        <v>746</v>
      </c>
      <c r="E2229" s="1" t="s">
        <v>101</v>
      </c>
      <c r="F2229" s="12" t="s">
        <v>757</v>
      </c>
      <c r="G2229" s="13">
        <v>44866</v>
      </c>
      <c r="H2229" s="11" t="s">
        <v>102</v>
      </c>
      <c r="I2229" s="11" t="s">
        <v>161</v>
      </c>
      <c r="J2229" s="11" t="s">
        <v>161</v>
      </c>
      <c r="K2229" s="11" t="s">
        <v>19</v>
      </c>
      <c r="L2229" s="11" t="s">
        <v>19</v>
      </c>
      <c r="M2229" s="11" t="s">
        <v>19</v>
      </c>
      <c r="N2229" s="11" t="s">
        <v>19</v>
      </c>
      <c r="O2229" s="11" t="s">
        <v>18</v>
      </c>
      <c r="P2229" s="11" t="s">
        <v>18</v>
      </c>
      <c r="Q2229" s="11" t="s">
        <v>18</v>
      </c>
      <c r="R2229" s="11" t="s">
        <v>27</v>
      </c>
      <c r="S2229" s="20" t="s">
        <v>27</v>
      </c>
      <c r="T2229" s="11" t="s">
        <v>28</v>
      </c>
      <c r="U2229" s="11" t="s">
        <v>22</v>
      </c>
      <c r="V2229" s="11" t="s">
        <v>22</v>
      </c>
      <c r="W2229" s="11" t="s">
        <v>23</v>
      </c>
      <c r="X2229" s="11" t="s">
        <v>31</v>
      </c>
      <c r="Y2229">
        <v>235</v>
      </c>
      <c r="Z2229" t="e">
        <f t="shared" si="74"/>
        <v>#REF!</v>
      </c>
    </row>
    <row r="2230" spans="1:26" ht="29" x14ac:dyDescent="0.35">
      <c r="A2230" s="24" t="str">
        <f>+IF(B2230&lt;&gt;'Terminal Handling Charge'!$B$3,"",IF(COUNTIF(B:B,B2230)&gt;0,COUNTIF(B$3:B2230,B2230),""))</f>
        <v/>
      </c>
      <c r="B2230" s="24" t="str">
        <f t="shared" si="73"/>
        <v>Terminal Handling Charge - OriginCroatia</v>
      </c>
      <c r="C2230" s="24" t="s">
        <v>646</v>
      </c>
      <c r="D2230" s="24" t="s">
        <v>746</v>
      </c>
      <c r="E2230" s="1" t="s">
        <v>750</v>
      </c>
      <c r="F2230" s="12" t="s">
        <v>31</v>
      </c>
      <c r="G2230" s="13">
        <v>44866</v>
      </c>
      <c r="H2230" s="11" t="s">
        <v>186</v>
      </c>
      <c r="I2230" s="11" t="s">
        <v>646</v>
      </c>
      <c r="J2230" s="11" t="s">
        <v>646</v>
      </c>
      <c r="K2230" s="11" t="s">
        <v>19</v>
      </c>
      <c r="L2230" s="11" t="s">
        <v>19</v>
      </c>
      <c r="M2230" s="11" t="s">
        <v>19</v>
      </c>
      <c r="N2230" s="11" t="s">
        <v>19</v>
      </c>
      <c r="O2230" s="11" t="s">
        <v>18</v>
      </c>
      <c r="P2230" s="11" t="s">
        <v>18</v>
      </c>
      <c r="Q2230" s="11" t="s">
        <v>18</v>
      </c>
      <c r="R2230" s="11" t="s">
        <v>78</v>
      </c>
      <c r="S2230" s="20" t="s">
        <v>78</v>
      </c>
      <c r="T2230" s="11" t="s">
        <v>34</v>
      </c>
      <c r="U2230" s="11" t="s">
        <v>22</v>
      </c>
      <c r="V2230" s="11" t="s">
        <v>22</v>
      </c>
      <c r="W2230" s="11" t="s">
        <v>23</v>
      </c>
      <c r="X2230" s="11" t="s">
        <v>31</v>
      </c>
      <c r="Y2230">
        <v>240</v>
      </c>
      <c r="Z2230" t="e">
        <f t="shared" si="74"/>
        <v>#REF!</v>
      </c>
    </row>
    <row r="2231" spans="1:26" x14ac:dyDescent="0.35">
      <c r="A2231" s="24" t="str">
        <f>+IF(B2231&lt;&gt;'Terminal Handling Charge'!$B$3,"",IF(COUNTIF(B:B,B2231)&gt;0,COUNTIF(B$3:B2231,B2231),""))</f>
        <v/>
      </c>
      <c r="B2231" s="24" t="str">
        <f t="shared" si="73"/>
        <v>Terminal Handling Charge - OriginCroatia</v>
      </c>
      <c r="C2231" s="24" t="s">
        <v>646</v>
      </c>
      <c r="D2231" s="24" t="s">
        <v>746</v>
      </c>
      <c r="E2231" s="1" t="s">
        <v>750</v>
      </c>
      <c r="F2231" s="12" t="s">
        <v>31</v>
      </c>
      <c r="G2231" s="13">
        <v>44866</v>
      </c>
      <c r="H2231" s="11" t="s">
        <v>186</v>
      </c>
      <c r="I2231" s="11" t="s">
        <v>646</v>
      </c>
      <c r="J2231" s="11" t="s">
        <v>646</v>
      </c>
      <c r="K2231" s="11" t="s">
        <v>19</v>
      </c>
      <c r="L2231" s="11" t="s">
        <v>19</v>
      </c>
      <c r="M2231" s="11" t="s">
        <v>19</v>
      </c>
      <c r="N2231" s="11" t="s">
        <v>19</v>
      </c>
      <c r="O2231" s="11" t="s">
        <v>18</v>
      </c>
      <c r="P2231" s="11" t="s">
        <v>18</v>
      </c>
      <c r="Q2231" s="11" t="s">
        <v>18</v>
      </c>
      <c r="R2231" s="11" t="s">
        <v>30</v>
      </c>
      <c r="S2231" s="20" t="s">
        <v>30</v>
      </c>
      <c r="T2231" s="11" t="s">
        <v>21</v>
      </c>
      <c r="U2231" s="11" t="s">
        <v>22</v>
      </c>
      <c r="V2231" s="11" t="s">
        <v>22</v>
      </c>
      <c r="W2231" s="11" t="s">
        <v>23</v>
      </c>
      <c r="X2231" s="11" t="s">
        <v>31</v>
      </c>
      <c r="Y2231">
        <v>160</v>
      </c>
      <c r="Z2231" t="e">
        <f t="shared" si="74"/>
        <v>#REF!</v>
      </c>
    </row>
    <row r="2232" spans="1:26" x14ac:dyDescent="0.35">
      <c r="A2232" s="24" t="str">
        <f>+IF(B2232&lt;&gt;'Terminal Handling Charge'!$B$3,"",IF(COUNTIF(B:B,B2232)&gt;0,COUNTIF(B$3:B2232,B2232),""))</f>
        <v/>
      </c>
      <c r="B2232" s="24" t="str">
        <f t="shared" si="73"/>
        <v>Terminal Handling Charge - OriginCroatia</v>
      </c>
      <c r="C2232" s="24" t="s">
        <v>646</v>
      </c>
      <c r="D2232" s="24" t="s">
        <v>746</v>
      </c>
      <c r="E2232" s="1" t="s">
        <v>750</v>
      </c>
      <c r="F2232" s="12" t="s">
        <v>31</v>
      </c>
      <c r="G2232" s="13">
        <v>44866</v>
      </c>
      <c r="H2232" s="11" t="s">
        <v>186</v>
      </c>
      <c r="I2232" s="11" t="s">
        <v>646</v>
      </c>
      <c r="J2232" s="11" t="s">
        <v>646</v>
      </c>
      <c r="K2232" s="11" t="s">
        <v>19</v>
      </c>
      <c r="L2232" s="11" t="s">
        <v>19</v>
      </c>
      <c r="M2232" s="11" t="s">
        <v>19</v>
      </c>
      <c r="N2232" s="11" t="s">
        <v>19</v>
      </c>
      <c r="O2232" s="11" t="s">
        <v>18</v>
      </c>
      <c r="P2232" s="11" t="s">
        <v>18</v>
      </c>
      <c r="Q2232" s="11" t="s">
        <v>18</v>
      </c>
      <c r="R2232" s="11" t="s">
        <v>27</v>
      </c>
      <c r="S2232" s="20" t="s">
        <v>27</v>
      </c>
      <c r="T2232" s="11" t="s">
        <v>28</v>
      </c>
      <c r="U2232" s="11" t="s">
        <v>22</v>
      </c>
      <c r="V2232" s="11" t="s">
        <v>22</v>
      </c>
      <c r="W2232" s="11" t="s">
        <v>23</v>
      </c>
      <c r="X2232" s="11" t="s">
        <v>31</v>
      </c>
      <c r="Y2232">
        <v>200</v>
      </c>
      <c r="Z2232" t="e">
        <f t="shared" si="74"/>
        <v>#REF!</v>
      </c>
    </row>
    <row r="2233" spans="1:26" x14ac:dyDescent="0.35">
      <c r="A2233" s="24" t="str">
        <f>+IF(B2233&lt;&gt;'Terminal Handling Charge'!$B$3,"",IF(COUNTIF(B:B,B2233)&gt;0,COUNTIF(B$3:B2233,B2233),""))</f>
        <v/>
      </c>
      <c r="B2233" s="24" t="str">
        <f t="shared" si="73"/>
        <v>Terminal Handling Charge - DestinationCanada</v>
      </c>
      <c r="C2233" s="24" t="s">
        <v>48</v>
      </c>
      <c r="D2233" s="24" t="s">
        <v>747</v>
      </c>
      <c r="E2233" s="1" t="s">
        <v>105</v>
      </c>
      <c r="F2233" s="12" t="s">
        <v>758</v>
      </c>
      <c r="G2233" s="13">
        <v>44866</v>
      </c>
      <c r="H2233" s="11" t="s">
        <v>186</v>
      </c>
      <c r="I2233" s="11" t="s">
        <v>646</v>
      </c>
      <c r="J2233" s="11" t="s">
        <v>646</v>
      </c>
      <c r="K2233" s="11" t="s">
        <v>19</v>
      </c>
      <c r="L2233" s="11" t="s">
        <v>19</v>
      </c>
      <c r="M2233" s="11" t="s">
        <v>19</v>
      </c>
      <c r="N2233" s="11" t="s">
        <v>19</v>
      </c>
      <c r="O2233" s="11" t="s">
        <v>47</v>
      </c>
      <c r="P2233" s="11" t="s">
        <v>48</v>
      </c>
      <c r="Q2233" s="11" t="s">
        <v>48</v>
      </c>
      <c r="R2233" s="11" t="s">
        <v>45</v>
      </c>
      <c r="S2233" s="20">
        <v>20</v>
      </c>
      <c r="T2233" s="11" t="s">
        <v>32</v>
      </c>
      <c r="U2233" s="11" t="s">
        <v>22</v>
      </c>
      <c r="V2233" s="11" t="s">
        <v>22</v>
      </c>
      <c r="W2233" s="11" t="s">
        <v>23</v>
      </c>
      <c r="X2233" s="11" t="s">
        <v>24</v>
      </c>
      <c r="Y2233">
        <v>445</v>
      </c>
      <c r="Z2233" t="e">
        <f t="shared" si="74"/>
        <v>#REF!</v>
      </c>
    </row>
    <row r="2234" spans="1:26" ht="29" x14ac:dyDescent="0.35">
      <c r="A2234" s="24" t="str">
        <f>+IF(B2234&lt;&gt;'Terminal Handling Charge'!$B$3,"",IF(COUNTIF(B:B,B2234)&gt;0,COUNTIF(B$3:B2234,B2234),""))</f>
        <v/>
      </c>
      <c r="B2234" s="24" t="str">
        <f t="shared" si="73"/>
        <v>Terminal Handling Charge - OriginNicaragua</v>
      </c>
      <c r="C2234" s="24" t="s">
        <v>730</v>
      </c>
      <c r="D2234" s="24" t="s">
        <v>746</v>
      </c>
      <c r="E2234" s="1" t="s">
        <v>207</v>
      </c>
      <c r="F2234" s="12" t="s">
        <v>757</v>
      </c>
      <c r="G2234" s="13">
        <v>44866</v>
      </c>
      <c r="H2234" s="11" t="s">
        <v>265</v>
      </c>
      <c r="I2234" s="11" t="s">
        <v>266</v>
      </c>
      <c r="J2234" s="11" t="s">
        <v>730</v>
      </c>
      <c r="K2234" s="11" t="s">
        <v>19</v>
      </c>
      <c r="L2234" s="11" t="s">
        <v>19</v>
      </c>
      <c r="M2234" s="11" t="s">
        <v>19</v>
      </c>
      <c r="N2234" s="11" t="s">
        <v>19</v>
      </c>
      <c r="O2234" s="11" t="s">
        <v>18</v>
      </c>
      <c r="P2234" s="11" t="s">
        <v>18</v>
      </c>
      <c r="Q2234" s="11" t="s">
        <v>18</v>
      </c>
      <c r="R2234" s="11" t="s">
        <v>78</v>
      </c>
      <c r="S2234" s="20" t="s">
        <v>78</v>
      </c>
      <c r="T2234" s="11" t="s">
        <v>32</v>
      </c>
      <c r="U2234" s="11" t="s">
        <v>22</v>
      </c>
      <c r="V2234" s="11" t="s">
        <v>22</v>
      </c>
      <c r="W2234" s="11" t="s">
        <v>23</v>
      </c>
      <c r="X2234" s="11" t="s">
        <v>24</v>
      </c>
      <c r="Y2234">
        <v>130</v>
      </c>
      <c r="Z2234" t="e">
        <f t="shared" si="74"/>
        <v>#REF!</v>
      </c>
    </row>
    <row r="2235" spans="1:26" x14ac:dyDescent="0.35">
      <c r="A2235" s="24" t="str">
        <f>+IF(B2235&lt;&gt;'Terminal Handling Charge'!$B$3,"",IF(COUNTIF(B:B,B2235)&gt;0,COUNTIF(B$3:B2235,B2235),""))</f>
        <v/>
      </c>
      <c r="B2235" s="24" t="str">
        <f t="shared" si="73"/>
        <v>Terminal Handling Charge - OriginRomania</v>
      </c>
      <c r="C2235" s="24" t="s">
        <v>628</v>
      </c>
      <c r="D2235" s="24" t="s">
        <v>746</v>
      </c>
      <c r="E2235" s="1" t="s">
        <v>17</v>
      </c>
      <c r="F2235" s="12" t="s">
        <v>31</v>
      </c>
      <c r="G2235" s="13">
        <v>44866</v>
      </c>
      <c r="H2235" s="11" t="s">
        <v>145</v>
      </c>
      <c r="I2235" s="11" t="s">
        <v>146</v>
      </c>
      <c r="J2235" s="11" t="s">
        <v>628</v>
      </c>
      <c r="K2235" s="11" t="s">
        <v>19</v>
      </c>
      <c r="L2235" s="11" t="s">
        <v>19</v>
      </c>
      <c r="M2235" s="11" t="s">
        <v>19</v>
      </c>
      <c r="N2235" s="11" t="s">
        <v>19</v>
      </c>
      <c r="O2235" s="11" t="s">
        <v>18</v>
      </c>
      <c r="P2235" s="11" t="s">
        <v>18</v>
      </c>
      <c r="Q2235" s="11" t="s">
        <v>18</v>
      </c>
      <c r="R2235" s="11" t="s">
        <v>40</v>
      </c>
      <c r="S2235" s="20">
        <v>20</v>
      </c>
      <c r="T2235" s="11" t="s">
        <v>21</v>
      </c>
      <c r="U2235" s="11" t="s">
        <v>22</v>
      </c>
      <c r="V2235" s="11" t="s">
        <v>22</v>
      </c>
      <c r="W2235" s="11" t="s">
        <v>23</v>
      </c>
      <c r="X2235" s="11" t="s">
        <v>24</v>
      </c>
      <c r="Y2235">
        <v>335</v>
      </c>
      <c r="Z2235" t="e">
        <f t="shared" si="74"/>
        <v>#REF!</v>
      </c>
    </row>
    <row r="2236" spans="1:26" x14ac:dyDescent="0.35">
      <c r="A2236" s="24" t="str">
        <f>+IF(B2236&lt;&gt;'Terminal Handling Charge'!$B$3,"",IF(COUNTIF(B:B,B2236)&gt;0,COUNTIF(B$3:B2236,B2236),""))</f>
        <v/>
      </c>
      <c r="B2236" s="24" t="str">
        <f t="shared" si="73"/>
        <v>Terminal Handling Charge - OriginRomania</v>
      </c>
      <c r="C2236" s="24" t="s">
        <v>628</v>
      </c>
      <c r="D2236" s="24" t="s">
        <v>746</v>
      </c>
      <c r="E2236" s="1" t="s">
        <v>17</v>
      </c>
      <c r="F2236" s="12" t="s">
        <v>31</v>
      </c>
      <c r="G2236" s="13">
        <v>44866</v>
      </c>
      <c r="H2236" s="11" t="s">
        <v>145</v>
      </c>
      <c r="I2236" s="11" t="s">
        <v>146</v>
      </c>
      <c r="J2236" s="11" t="s">
        <v>628</v>
      </c>
      <c r="K2236" s="11" t="s">
        <v>19</v>
      </c>
      <c r="L2236" s="11" t="s">
        <v>19</v>
      </c>
      <c r="M2236" s="11" t="s">
        <v>19</v>
      </c>
      <c r="N2236" s="11" t="s">
        <v>19</v>
      </c>
      <c r="O2236" s="11" t="s">
        <v>18</v>
      </c>
      <c r="P2236" s="11" t="s">
        <v>18</v>
      </c>
      <c r="Q2236" s="11" t="s">
        <v>18</v>
      </c>
      <c r="R2236" s="11" t="s">
        <v>20</v>
      </c>
      <c r="S2236" s="20">
        <v>40</v>
      </c>
      <c r="T2236" s="11" t="s">
        <v>21</v>
      </c>
      <c r="U2236" s="11" t="s">
        <v>22</v>
      </c>
      <c r="V2236" s="11" t="s">
        <v>22</v>
      </c>
      <c r="W2236" s="11" t="s">
        <v>23</v>
      </c>
      <c r="X2236" s="11" t="s">
        <v>24</v>
      </c>
      <c r="Y2236">
        <v>365</v>
      </c>
      <c r="Z2236" t="e">
        <f t="shared" si="74"/>
        <v>#REF!</v>
      </c>
    </row>
    <row r="2237" spans="1:26" x14ac:dyDescent="0.35">
      <c r="A2237" s="24" t="str">
        <f>+IF(B2237&lt;&gt;'Terminal Handling Charge'!$B$3,"",IF(COUNTIF(B:B,B2237)&gt;0,COUNTIF(B$3:B2237,B2237),""))</f>
        <v/>
      </c>
      <c r="B2237" s="24" t="str">
        <f t="shared" si="73"/>
        <v>Terminal Handling Charge - OriginRomania</v>
      </c>
      <c r="C2237" s="24" t="s">
        <v>628</v>
      </c>
      <c r="D2237" s="24" t="s">
        <v>746</v>
      </c>
      <c r="E2237" s="1" t="s">
        <v>17</v>
      </c>
      <c r="F2237" s="12" t="s">
        <v>31</v>
      </c>
      <c r="G2237" s="13">
        <v>44866</v>
      </c>
      <c r="H2237" s="11" t="s">
        <v>145</v>
      </c>
      <c r="I2237" s="11" t="s">
        <v>146</v>
      </c>
      <c r="J2237" s="11" t="s">
        <v>628</v>
      </c>
      <c r="K2237" s="11" t="s">
        <v>19</v>
      </c>
      <c r="L2237" s="11" t="s">
        <v>19</v>
      </c>
      <c r="M2237" s="11" t="s">
        <v>19</v>
      </c>
      <c r="N2237" s="11" t="s">
        <v>19</v>
      </c>
      <c r="O2237" s="11" t="s">
        <v>18</v>
      </c>
      <c r="P2237" s="11" t="s">
        <v>18</v>
      </c>
      <c r="Q2237" s="11" t="s">
        <v>18</v>
      </c>
      <c r="R2237" s="11" t="s">
        <v>65</v>
      </c>
      <c r="S2237" s="20">
        <v>45</v>
      </c>
      <c r="T2237" s="11" t="s">
        <v>21</v>
      </c>
      <c r="U2237" s="11" t="s">
        <v>22</v>
      </c>
      <c r="V2237" s="11" t="s">
        <v>22</v>
      </c>
      <c r="W2237" s="11" t="s">
        <v>23</v>
      </c>
      <c r="X2237" s="11" t="s">
        <v>24</v>
      </c>
      <c r="Y2237">
        <v>365</v>
      </c>
      <c r="Z2237" t="e">
        <f t="shared" si="74"/>
        <v>#REF!</v>
      </c>
    </row>
    <row r="2238" spans="1:26" x14ac:dyDescent="0.35">
      <c r="A2238" s="24" t="str">
        <f>+IF(B2238&lt;&gt;'Terminal Handling Charge'!$B$3,"",IF(COUNTIF(B:B,B2238)&gt;0,COUNTIF(B$3:B2238,B2238),""))</f>
        <v/>
      </c>
      <c r="B2238" s="24" t="str">
        <f t="shared" si="73"/>
        <v>Terminal Handling Charge - OriginRomania</v>
      </c>
      <c r="C2238" s="24" t="s">
        <v>628</v>
      </c>
      <c r="D2238" s="24" t="s">
        <v>746</v>
      </c>
      <c r="E2238" s="1" t="s">
        <v>17</v>
      </c>
      <c r="F2238" s="12" t="s">
        <v>31</v>
      </c>
      <c r="G2238" s="13">
        <v>44866</v>
      </c>
      <c r="H2238" s="11" t="s">
        <v>145</v>
      </c>
      <c r="I2238" s="11" t="s">
        <v>146</v>
      </c>
      <c r="J2238" s="11" t="s">
        <v>628</v>
      </c>
      <c r="K2238" s="11" t="s">
        <v>19</v>
      </c>
      <c r="L2238" s="11" t="s">
        <v>19</v>
      </c>
      <c r="M2238" s="11" t="s">
        <v>19</v>
      </c>
      <c r="N2238" s="11" t="s">
        <v>19</v>
      </c>
      <c r="O2238" s="11" t="s">
        <v>18</v>
      </c>
      <c r="P2238" s="11" t="s">
        <v>18</v>
      </c>
      <c r="Q2238" s="11" t="s">
        <v>18</v>
      </c>
      <c r="R2238" s="11" t="s">
        <v>27</v>
      </c>
      <c r="S2238" s="20" t="s">
        <v>27</v>
      </c>
      <c r="T2238" s="11" t="s">
        <v>28</v>
      </c>
      <c r="U2238" s="11" t="s">
        <v>22</v>
      </c>
      <c r="V2238" s="11" t="s">
        <v>22</v>
      </c>
      <c r="W2238" s="11" t="s">
        <v>23</v>
      </c>
      <c r="X2238" s="11" t="s">
        <v>24</v>
      </c>
      <c r="Y2238">
        <v>438</v>
      </c>
      <c r="Z2238" t="e">
        <f t="shared" si="74"/>
        <v>#REF!</v>
      </c>
    </row>
    <row r="2239" spans="1:26" x14ac:dyDescent="0.35">
      <c r="A2239" s="24">
        <f>+IF(B2239&lt;&gt;'Terminal Handling Charge'!$B$3,"",IF(COUNTIF(B:B,B2239)&gt;0,COUNTIF(B$3:B2239,B2239),""))</f>
        <v>29</v>
      </c>
      <c r="B2239" s="24" t="str">
        <f t="shared" si="73"/>
        <v>Terminal Handling Charge - OriginArgentina</v>
      </c>
      <c r="C2239" s="24" t="s">
        <v>697</v>
      </c>
      <c r="D2239" s="24" t="s">
        <v>746</v>
      </c>
      <c r="E2239" s="1" t="s">
        <v>55</v>
      </c>
      <c r="F2239" s="12" t="s">
        <v>757</v>
      </c>
      <c r="G2239" s="13">
        <v>44866</v>
      </c>
      <c r="H2239" s="11" t="s">
        <v>96</v>
      </c>
      <c r="I2239" s="11" t="s">
        <v>97</v>
      </c>
      <c r="J2239" s="11" t="s">
        <v>697</v>
      </c>
      <c r="K2239" s="11" t="s">
        <v>19</v>
      </c>
      <c r="L2239" s="11" t="s">
        <v>19</v>
      </c>
      <c r="M2239" s="11" t="s">
        <v>19</v>
      </c>
      <c r="N2239" s="11" t="s">
        <v>19</v>
      </c>
      <c r="O2239" s="11" t="s">
        <v>18</v>
      </c>
      <c r="P2239" s="11" t="s">
        <v>18</v>
      </c>
      <c r="Q2239" s="11" t="s">
        <v>18</v>
      </c>
      <c r="R2239" s="11" t="s">
        <v>40</v>
      </c>
      <c r="S2239" s="20">
        <v>20</v>
      </c>
      <c r="T2239" s="11" t="s">
        <v>21</v>
      </c>
      <c r="U2239" s="11" t="s">
        <v>22</v>
      </c>
      <c r="V2239" s="11" t="s">
        <v>22</v>
      </c>
      <c r="W2239" s="11" t="s">
        <v>23</v>
      </c>
      <c r="X2239" s="11" t="s">
        <v>24</v>
      </c>
      <c r="Y2239">
        <v>255</v>
      </c>
      <c r="Z2239" t="e">
        <f t="shared" si="74"/>
        <v>#REF!</v>
      </c>
    </row>
    <row r="2240" spans="1:26" x14ac:dyDescent="0.35">
      <c r="A2240" s="24">
        <f>+IF(B2240&lt;&gt;'Terminal Handling Charge'!$B$3,"",IF(COUNTIF(B:B,B2240)&gt;0,COUNTIF(B$3:B2240,B2240),""))</f>
        <v>30</v>
      </c>
      <c r="B2240" s="24" t="str">
        <f t="shared" si="73"/>
        <v>Terminal Handling Charge - OriginArgentina</v>
      </c>
      <c r="C2240" s="24" t="s">
        <v>697</v>
      </c>
      <c r="D2240" s="24" t="s">
        <v>746</v>
      </c>
      <c r="E2240" s="1" t="s">
        <v>55</v>
      </c>
      <c r="F2240" s="12" t="s">
        <v>757</v>
      </c>
      <c r="G2240" s="13">
        <v>44866</v>
      </c>
      <c r="H2240" s="11" t="s">
        <v>96</v>
      </c>
      <c r="I2240" s="11" t="s">
        <v>97</v>
      </c>
      <c r="J2240" s="11" t="s">
        <v>697</v>
      </c>
      <c r="K2240" s="11" t="s">
        <v>19</v>
      </c>
      <c r="L2240" s="11" t="s">
        <v>19</v>
      </c>
      <c r="M2240" s="11" t="s">
        <v>19</v>
      </c>
      <c r="N2240" s="11" t="s">
        <v>19</v>
      </c>
      <c r="O2240" s="11" t="s">
        <v>18</v>
      </c>
      <c r="P2240" s="11" t="s">
        <v>18</v>
      </c>
      <c r="Q2240" s="11" t="s">
        <v>18</v>
      </c>
      <c r="R2240" s="11" t="s">
        <v>20</v>
      </c>
      <c r="S2240" s="20">
        <v>40</v>
      </c>
      <c r="T2240" s="11" t="s">
        <v>21</v>
      </c>
      <c r="U2240" s="11" t="s">
        <v>22</v>
      </c>
      <c r="V2240" s="11" t="s">
        <v>22</v>
      </c>
      <c r="W2240" s="11" t="s">
        <v>23</v>
      </c>
      <c r="X2240" s="11" t="s">
        <v>24</v>
      </c>
      <c r="Y2240">
        <v>275</v>
      </c>
      <c r="Z2240" t="e">
        <f t="shared" si="74"/>
        <v>#REF!</v>
      </c>
    </row>
    <row r="2241" spans="1:26" x14ac:dyDescent="0.35">
      <c r="A2241" s="24">
        <f>+IF(B2241&lt;&gt;'Terminal Handling Charge'!$B$3,"",IF(COUNTIF(B:B,B2241)&gt;0,COUNTIF(B$3:B2241,B2241),""))</f>
        <v>31</v>
      </c>
      <c r="B2241" s="24" t="str">
        <f t="shared" si="73"/>
        <v>Terminal Handling Charge - OriginArgentina</v>
      </c>
      <c r="C2241" s="24" t="s">
        <v>697</v>
      </c>
      <c r="D2241" s="24" t="s">
        <v>746</v>
      </c>
      <c r="E2241" s="1" t="s">
        <v>55</v>
      </c>
      <c r="F2241" s="12" t="s">
        <v>757</v>
      </c>
      <c r="G2241" s="13">
        <v>44866</v>
      </c>
      <c r="H2241" s="11" t="s">
        <v>96</v>
      </c>
      <c r="I2241" s="11" t="s">
        <v>97</v>
      </c>
      <c r="J2241" s="11" t="s">
        <v>697</v>
      </c>
      <c r="K2241" s="11" t="s">
        <v>19</v>
      </c>
      <c r="L2241" s="11" t="s">
        <v>19</v>
      </c>
      <c r="M2241" s="11" t="s">
        <v>19</v>
      </c>
      <c r="N2241" s="11" t="s">
        <v>19</v>
      </c>
      <c r="O2241" s="11" t="s">
        <v>18</v>
      </c>
      <c r="P2241" s="11" t="s">
        <v>18</v>
      </c>
      <c r="Q2241" s="11" t="s">
        <v>18</v>
      </c>
      <c r="R2241" s="11" t="s">
        <v>65</v>
      </c>
      <c r="S2241" s="20">
        <v>45</v>
      </c>
      <c r="T2241" s="11" t="s">
        <v>21</v>
      </c>
      <c r="U2241" s="11" t="s">
        <v>22</v>
      </c>
      <c r="V2241" s="11" t="s">
        <v>22</v>
      </c>
      <c r="W2241" s="11" t="s">
        <v>23</v>
      </c>
      <c r="X2241" s="11" t="s">
        <v>24</v>
      </c>
      <c r="Y2241">
        <v>275</v>
      </c>
      <c r="Z2241" t="e">
        <f t="shared" si="74"/>
        <v>#REF!</v>
      </c>
    </row>
    <row r="2242" spans="1:26" x14ac:dyDescent="0.35">
      <c r="A2242" s="24">
        <f>+IF(B2242&lt;&gt;'Terminal Handling Charge'!$B$3,"",IF(COUNTIF(B:B,B2242)&gt;0,COUNTIF(B$3:B2242,B2242),""))</f>
        <v>32</v>
      </c>
      <c r="B2242" s="24" t="str">
        <f t="shared" si="73"/>
        <v>Terminal Handling Charge - OriginArgentina</v>
      </c>
      <c r="C2242" s="24" t="s">
        <v>697</v>
      </c>
      <c r="D2242" s="24" t="s">
        <v>746</v>
      </c>
      <c r="E2242" s="1" t="s">
        <v>55</v>
      </c>
      <c r="F2242" s="12" t="s">
        <v>757</v>
      </c>
      <c r="G2242" s="13">
        <v>44866</v>
      </c>
      <c r="H2242" s="11" t="s">
        <v>96</v>
      </c>
      <c r="I2242" s="11" t="s">
        <v>97</v>
      </c>
      <c r="J2242" s="11" t="s">
        <v>697</v>
      </c>
      <c r="K2242" s="11" t="s">
        <v>19</v>
      </c>
      <c r="L2242" s="11" t="s">
        <v>19</v>
      </c>
      <c r="M2242" s="11" t="s">
        <v>19</v>
      </c>
      <c r="N2242" s="11" t="s">
        <v>19</v>
      </c>
      <c r="O2242" s="11" t="s">
        <v>18</v>
      </c>
      <c r="P2242" s="11" t="s">
        <v>18</v>
      </c>
      <c r="Q2242" s="11" t="s">
        <v>18</v>
      </c>
      <c r="R2242" s="11" t="s">
        <v>27</v>
      </c>
      <c r="S2242" s="20" t="s">
        <v>27</v>
      </c>
      <c r="T2242" s="11" t="s">
        <v>28</v>
      </c>
      <c r="U2242" s="11" t="s">
        <v>22</v>
      </c>
      <c r="V2242" s="11" t="s">
        <v>22</v>
      </c>
      <c r="W2242" s="11" t="s">
        <v>23</v>
      </c>
      <c r="X2242" s="11" t="s">
        <v>24</v>
      </c>
      <c r="Y2242">
        <v>315</v>
      </c>
      <c r="Z2242" t="e">
        <f t="shared" si="74"/>
        <v>#REF!</v>
      </c>
    </row>
    <row r="2243" spans="1:26" x14ac:dyDescent="0.35">
      <c r="A2243" s="24" t="str">
        <f>+IF(B2243&lt;&gt;'Terminal Handling Charge'!$B$3,"",IF(COUNTIF(B:B,B2243)&gt;0,COUNTIF(B$3:B2243,B2243),""))</f>
        <v/>
      </c>
      <c r="B2243" s="24" t="str">
        <f t="shared" si="73"/>
        <v>Terminal Handling Charge - OriginIndia</v>
      </c>
      <c r="C2243" s="24" t="s">
        <v>764</v>
      </c>
      <c r="D2243" s="24" t="s">
        <v>746</v>
      </c>
      <c r="E2243" s="1" t="s">
        <v>773</v>
      </c>
      <c r="F2243" s="12" t="s">
        <v>774</v>
      </c>
      <c r="G2243" s="13">
        <v>44866</v>
      </c>
      <c r="H2243" s="11" t="s">
        <v>787</v>
      </c>
      <c r="I2243" s="11" t="s">
        <v>800</v>
      </c>
      <c r="J2243" s="11" t="s">
        <v>764</v>
      </c>
      <c r="K2243" s="11" t="s">
        <v>19</v>
      </c>
      <c r="L2243" s="11" t="s">
        <v>19</v>
      </c>
      <c r="M2243" s="11" t="s">
        <v>19</v>
      </c>
      <c r="N2243" s="11" t="s">
        <v>19</v>
      </c>
      <c r="O2243" s="11" t="s">
        <v>18</v>
      </c>
      <c r="P2243" s="11" t="s">
        <v>18</v>
      </c>
      <c r="Q2243" s="11" t="s">
        <v>18</v>
      </c>
      <c r="R2243" s="11" t="s">
        <v>40</v>
      </c>
      <c r="S2243" s="20">
        <v>20</v>
      </c>
      <c r="T2243" s="11" t="s">
        <v>21</v>
      </c>
      <c r="U2243" s="11"/>
      <c r="V2243" s="11"/>
      <c r="W2243" s="11"/>
      <c r="X2243" s="11" t="s">
        <v>801</v>
      </c>
      <c r="Y2243">
        <v>10615</v>
      </c>
      <c r="Z2243" t="e">
        <f t="shared" si="74"/>
        <v>#REF!</v>
      </c>
    </row>
    <row r="2244" spans="1:26" x14ac:dyDescent="0.35">
      <c r="A2244" s="24" t="str">
        <f>+IF(B2244&lt;&gt;'Terminal Handling Charge'!$B$3,"",IF(COUNTIF(B:B,B2244)&gt;0,COUNTIF(B$3:B2244,B2244),""))</f>
        <v/>
      </c>
      <c r="B2244" s="24" t="str">
        <f t="shared" si="73"/>
        <v>Terminal Handling Charge - OriginIndia</v>
      </c>
      <c r="C2244" s="24" t="s">
        <v>764</v>
      </c>
      <c r="D2244" s="24" t="s">
        <v>746</v>
      </c>
      <c r="E2244" s="1" t="s">
        <v>773</v>
      </c>
      <c r="F2244" s="12" t="s">
        <v>774</v>
      </c>
      <c r="G2244" s="13">
        <v>44866</v>
      </c>
      <c r="H2244" s="11" t="s">
        <v>787</v>
      </c>
      <c r="I2244" s="11" t="s">
        <v>800</v>
      </c>
      <c r="J2244" s="11" t="s">
        <v>764</v>
      </c>
      <c r="K2244" s="11" t="s">
        <v>19</v>
      </c>
      <c r="L2244" s="11" t="s">
        <v>19</v>
      </c>
      <c r="M2244" s="11" t="s">
        <v>19</v>
      </c>
      <c r="N2244" s="11" t="s">
        <v>19</v>
      </c>
      <c r="O2244" s="11" t="s">
        <v>18</v>
      </c>
      <c r="P2244" s="11" t="s">
        <v>18</v>
      </c>
      <c r="Q2244" s="11" t="s">
        <v>18</v>
      </c>
      <c r="R2244" s="11" t="s">
        <v>20</v>
      </c>
      <c r="S2244" s="20">
        <v>40</v>
      </c>
      <c r="T2244" s="11" t="s">
        <v>21</v>
      </c>
      <c r="U2244" s="11"/>
      <c r="V2244" s="11"/>
      <c r="W2244" s="11"/>
      <c r="X2244" s="11" t="s">
        <v>801</v>
      </c>
      <c r="Y2244">
        <v>15220</v>
      </c>
      <c r="Z2244" t="e">
        <f t="shared" si="74"/>
        <v>#REF!</v>
      </c>
    </row>
    <row r="2245" spans="1:26" x14ac:dyDescent="0.35">
      <c r="A2245" s="24" t="str">
        <f>+IF(B2245&lt;&gt;'Terminal Handling Charge'!$B$3,"",IF(COUNTIF(B:B,B2245)&gt;0,COUNTIF(B$3:B2245,B2245),""))</f>
        <v/>
      </c>
      <c r="B2245" s="24" t="str">
        <f t="shared" si="73"/>
        <v>Terminal Handling Charge - OriginIndia</v>
      </c>
      <c r="C2245" s="24" t="s">
        <v>764</v>
      </c>
      <c r="D2245" s="24" t="s">
        <v>746</v>
      </c>
      <c r="E2245" s="1" t="s">
        <v>773</v>
      </c>
      <c r="F2245" s="12" t="s">
        <v>774</v>
      </c>
      <c r="G2245" s="13">
        <v>44866</v>
      </c>
      <c r="H2245" s="11" t="s">
        <v>787</v>
      </c>
      <c r="I2245" s="11" t="s">
        <v>800</v>
      </c>
      <c r="J2245" s="11" t="s">
        <v>764</v>
      </c>
      <c r="K2245" s="11" t="s">
        <v>19</v>
      </c>
      <c r="L2245" s="11" t="s">
        <v>19</v>
      </c>
      <c r="M2245" s="11" t="s">
        <v>19</v>
      </c>
      <c r="N2245" s="11" t="s">
        <v>19</v>
      </c>
      <c r="O2245" s="11" t="s">
        <v>18</v>
      </c>
      <c r="P2245" s="11" t="s">
        <v>18</v>
      </c>
      <c r="Q2245" s="11" t="s">
        <v>18</v>
      </c>
      <c r="R2245" s="11" t="s">
        <v>65</v>
      </c>
      <c r="S2245" s="20">
        <v>45</v>
      </c>
      <c r="T2245" s="11" t="s">
        <v>21</v>
      </c>
      <c r="U2245" s="11"/>
      <c r="V2245" s="11"/>
      <c r="W2245" s="11"/>
      <c r="X2245" s="11" t="s">
        <v>801</v>
      </c>
      <c r="Y2245">
        <v>20404</v>
      </c>
      <c r="Z2245" t="e">
        <f t="shared" si="74"/>
        <v>#REF!</v>
      </c>
    </row>
    <row r="2246" spans="1:26" x14ac:dyDescent="0.35">
      <c r="A2246" s="24" t="str">
        <f>+IF(B2246&lt;&gt;'Terminal Handling Charge'!$B$3,"",IF(COUNTIF(B:B,B2246)&gt;0,COUNTIF(B$3:B2246,B2246),""))</f>
        <v/>
      </c>
      <c r="B2246" s="24" t="str">
        <f t="shared" si="73"/>
        <v>Terminal Handling Charge - OriginIndia</v>
      </c>
      <c r="C2246" s="24" t="s">
        <v>764</v>
      </c>
      <c r="D2246" s="24" t="s">
        <v>746</v>
      </c>
      <c r="E2246" s="1" t="s">
        <v>773</v>
      </c>
      <c r="F2246" s="12" t="s">
        <v>774</v>
      </c>
      <c r="G2246" s="13">
        <v>44866</v>
      </c>
      <c r="H2246" s="11" t="s">
        <v>787</v>
      </c>
      <c r="I2246" s="11" t="s">
        <v>800</v>
      </c>
      <c r="J2246" s="11" t="s">
        <v>764</v>
      </c>
      <c r="K2246" s="11" t="s">
        <v>19</v>
      </c>
      <c r="L2246" s="11" t="s">
        <v>19</v>
      </c>
      <c r="M2246" s="11" t="s">
        <v>19</v>
      </c>
      <c r="N2246" s="11" t="s">
        <v>19</v>
      </c>
      <c r="O2246" s="11" t="s">
        <v>18</v>
      </c>
      <c r="P2246" s="11" t="s">
        <v>18</v>
      </c>
      <c r="Q2246" s="11" t="s">
        <v>18</v>
      </c>
      <c r="R2246" s="11" t="s">
        <v>61</v>
      </c>
      <c r="S2246" s="20">
        <v>20</v>
      </c>
      <c r="T2246" s="11" t="s">
        <v>772</v>
      </c>
      <c r="U2246" s="11"/>
      <c r="V2246" s="11"/>
      <c r="W2246" s="11"/>
      <c r="X2246" s="11" t="s">
        <v>801</v>
      </c>
      <c r="Y2246">
        <v>18910</v>
      </c>
      <c r="Z2246" t="e">
        <f t="shared" si="74"/>
        <v>#REF!</v>
      </c>
    </row>
    <row r="2247" spans="1:26" x14ac:dyDescent="0.35">
      <c r="A2247" s="24" t="str">
        <f>+IF(B2247&lt;&gt;'Terminal Handling Charge'!$B$3,"",IF(COUNTIF(B:B,B2247)&gt;0,COUNTIF(B$3:B2247,B2247),""))</f>
        <v/>
      </c>
      <c r="B2247" s="24" t="str">
        <f t="shared" si="73"/>
        <v>Terminal Handling Charge - OriginIndia</v>
      </c>
      <c r="C2247" s="24" t="s">
        <v>764</v>
      </c>
      <c r="D2247" s="24" t="s">
        <v>746</v>
      </c>
      <c r="E2247" s="1" t="s">
        <v>773</v>
      </c>
      <c r="F2247" s="12" t="s">
        <v>774</v>
      </c>
      <c r="G2247" s="13">
        <v>44866</v>
      </c>
      <c r="H2247" s="11" t="s">
        <v>787</v>
      </c>
      <c r="I2247" s="11" t="s">
        <v>800</v>
      </c>
      <c r="J2247" s="11" t="s">
        <v>764</v>
      </c>
      <c r="K2247" s="11" t="s">
        <v>19</v>
      </c>
      <c r="L2247" s="11" t="s">
        <v>19</v>
      </c>
      <c r="M2247" s="11" t="s">
        <v>19</v>
      </c>
      <c r="N2247" s="11" t="s">
        <v>19</v>
      </c>
      <c r="O2247" s="11" t="s">
        <v>18</v>
      </c>
      <c r="P2247" s="11" t="s">
        <v>18</v>
      </c>
      <c r="Q2247" s="11" t="s">
        <v>18</v>
      </c>
      <c r="R2247" s="11" t="s">
        <v>56</v>
      </c>
      <c r="S2247" s="20">
        <v>20</v>
      </c>
      <c r="T2247" s="11" t="s">
        <v>772</v>
      </c>
      <c r="U2247" s="11"/>
      <c r="V2247" s="11"/>
      <c r="W2247" s="11"/>
      <c r="X2247" s="11" t="s">
        <v>801</v>
      </c>
      <c r="Y2247">
        <v>18910</v>
      </c>
      <c r="Z2247" t="e">
        <f t="shared" si="74"/>
        <v>#REF!</v>
      </c>
    </row>
    <row r="2248" spans="1:26" x14ac:dyDescent="0.35">
      <c r="A2248" s="24" t="str">
        <f>+IF(B2248&lt;&gt;'Terminal Handling Charge'!$B$3,"",IF(COUNTIF(B:B,B2248)&gt;0,COUNTIF(B$3:B2248,B2248),""))</f>
        <v/>
      </c>
      <c r="B2248" s="24" t="str">
        <f t="shared" si="73"/>
        <v>Terminal Handling Charge - OriginIndia</v>
      </c>
      <c r="C2248" s="24" t="s">
        <v>764</v>
      </c>
      <c r="D2248" s="24" t="s">
        <v>746</v>
      </c>
      <c r="E2248" s="1" t="s">
        <v>773</v>
      </c>
      <c r="F2248" s="12" t="s">
        <v>774</v>
      </c>
      <c r="G2248" s="13">
        <v>44866</v>
      </c>
      <c r="H2248" s="11" t="s">
        <v>787</v>
      </c>
      <c r="I2248" s="11" t="s">
        <v>800</v>
      </c>
      <c r="J2248" s="11" t="s">
        <v>764</v>
      </c>
      <c r="K2248" s="11" t="s">
        <v>19</v>
      </c>
      <c r="L2248" s="11" t="s">
        <v>19</v>
      </c>
      <c r="M2248" s="11" t="s">
        <v>19</v>
      </c>
      <c r="N2248" s="11" t="s">
        <v>19</v>
      </c>
      <c r="O2248" s="11" t="s">
        <v>18</v>
      </c>
      <c r="P2248" s="11" t="s">
        <v>18</v>
      </c>
      <c r="Q2248" s="11" t="s">
        <v>18</v>
      </c>
      <c r="R2248" s="11" t="s">
        <v>77</v>
      </c>
      <c r="S2248" s="20">
        <v>20</v>
      </c>
      <c r="T2248" s="11" t="s">
        <v>772</v>
      </c>
      <c r="U2248" s="11"/>
      <c r="V2248" s="11"/>
      <c r="W2248" s="11"/>
      <c r="X2248" s="11" t="s">
        <v>801</v>
      </c>
      <c r="Y2248">
        <v>18910</v>
      </c>
      <c r="Z2248" t="e">
        <f t="shared" si="74"/>
        <v>#REF!</v>
      </c>
    </row>
    <row r="2249" spans="1:26" x14ac:dyDescent="0.35">
      <c r="A2249" s="24" t="str">
        <f>+IF(B2249&lt;&gt;'Terminal Handling Charge'!$B$3,"",IF(COUNTIF(B:B,B2249)&gt;0,COUNTIF(B$3:B2249,B2249),""))</f>
        <v/>
      </c>
      <c r="B2249" s="24" t="str">
        <f t="shared" si="73"/>
        <v>Terminal Handling Charge - OriginIndia</v>
      </c>
      <c r="C2249" s="24" t="s">
        <v>764</v>
      </c>
      <c r="D2249" s="24" t="s">
        <v>746</v>
      </c>
      <c r="E2249" s="1" t="s">
        <v>773</v>
      </c>
      <c r="F2249" s="12" t="s">
        <v>774</v>
      </c>
      <c r="G2249" s="13">
        <v>44866</v>
      </c>
      <c r="H2249" s="11" t="s">
        <v>787</v>
      </c>
      <c r="I2249" s="11" t="s">
        <v>800</v>
      </c>
      <c r="J2249" s="11" t="s">
        <v>764</v>
      </c>
      <c r="K2249" s="11" t="s">
        <v>19</v>
      </c>
      <c r="L2249" s="11" t="s">
        <v>19</v>
      </c>
      <c r="M2249" s="11" t="s">
        <v>19</v>
      </c>
      <c r="N2249" s="11" t="s">
        <v>19</v>
      </c>
      <c r="O2249" s="11" t="s">
        <v>18</v>
      </c>
      <c r="P2249" s="11" t="s">
        <v>18</v>
      </c>
      <c r="Q2249" s="11" t="s">
        <v>18</v>
      </c>
      <c r="R2249" s="11" t="s">
        <v>59</v>
      </c>
      <c r="S2249" s="20">
        <v>20</v>
      </c>
      <c r="T2249" s="11" t="s">
        <v>772</v>
      </c>
      <c r="U2249" s="11"/>
      <c r="V2249" s="11"/>
      <c r="W2249" s="11"/>
      <c r="X2249" s="11" t="s">
        <v>801</v>
      </c>
      <c r="Y2249">
        <v>18910</v>
      </c>
      <c r="Z2249" t="e">
        <f t="shared" si="74"/>
        <v>#REF!</v>
      </c>
    </row>
    <row r="2250" spans="1:26" x14ac:dyDescent="0.35">
      <c r="A2250" s="24" t="str">
        <f>+IF(B2250&lt;&gt;'Terminal Handling Charge'!$B$3,"",IF(COUNTIF(B:B,B2250)&gt;0,COUNTIF(B$3:B2250,B2250),""))</f>
        <v/>
      </c>
      <c r="B2250" s="24" t="str">
        <f t="shared" si="73"/>
        <v>Terminal Handling Charge - OriginIndia</v>
      </c>
      <c r="C2250" s="24" t="s">
        <v>764</v>
      </c>
      <c r="D2250" s="24" t="s">
        <v>746</v>
      </c>
      <c r="E2250" s="1" t="s">
        <v>773</v>
      </c>
      <c r="F2250" s="12" t="s">
        <v>774</v>
      </c>
      <c r="G2250" s="13">
        <v>44866</v>
      </c>
      <c r="H2250" s="11" t="s">
        <v>787</v>
      </c>
      <c r="I2250" s="11" t="s">
        <v>800</v>
      </c>
      <c r="J2250" s="11" t="s">
        <v>764</v>
      </c>
      <c r="K2250" s="11" t="s">
        <v>19</v>
      </c>
      <c r="L2250" s="11" t="s">
        <v>19</v>
      </c>
      <c r="M2250" s="11" t="s">
        <v>19</v>
      </c>
      <c r="N2250" s="11" t="s">
        <v>19</v>
      </c>
      <c r="O2250" s="11" t="s">
        <v>18</v>
      </c>
      <c r="P2250" s="11" t="s">
        <v>18</v>
      </c>
      <c r="Q2250" s="11" t="s">
        <v>18</v>
      </c>
      <c r="R2250" s="11" t="s">
        <v>63</v>
      </c>
      <c r="S2250" s="20">
        <v>20</v>
      </c>
      <c r="T2250" s="11" t="s">
        <v>772</v>
      </c>
      <c r="U2250" s="11"/>
      <c r="V2250" s="11"/>
      <c r="W2250" s="11"/>
      <c r="X2250" s="11" t="s">
        <v>801</v>
      </c>
      <c r="Y2250">
        <v>18910</v>
      </c>
      <c r="Z2250" t="e">
        <f t="shared" si="74"/>
        <v>#REF!</v>
      </c>
    </row>
    <row r="2251" spans="1:26" x14ac:dyDescent="0.35">
      <c r="A2251" s="24" t="str">
        <f>+IF(B2251&lt;&gt;'Terminal Handling Charge'!$B$3,"",IF(COUNTIF(B:B,B2251)&gt;0,COUNTIF(B$3:B2251,B2251),""))</f>
        <v/>
      </c>
      <c r="B2251" s="24" t="str">
        <f t="shared" si="73"/>
        <v>Terminal Handling Charge - OriginIndia</v>
      </c>
      <c r="C2251" s="24" t="s">
        <v>764</v>
      </c>
      <c r="D2251" s="24" t="s">
        <v>746</v>
      </c>
      <c r="E2251" s="1" t="s">
        <v>773</v>
      </c>
      <c r="F2251" s="12" t="s">
        <v>774</v>
      </c>
      <c r="G2251" s="13">
        <v>44866</v>
      </c>
      <c r="H2251" s="11" t="s">
        <v>787</v>
      </c>
      <c r="I2251" s="11" t="s">
        <v>800</v>
      </c>
      <c r="J2251" s="11" t="s">
        <v>764</v>
      </c>
      <c r="K2251" s="11" t="s">
        <v>19</v>
      </c>
      <c r="L2251" s="11" t="s">
        <v>19</v>
      </c>
      <c r="M2251" s="11" t="s">
        <v>19</v>
      </c>
      <c r="N2251" s="11" t="s">
        <v>19</v>
      </c>
      <c r="O2251" s="11" t="s">
        <v>18</v>
      </c>
      <c r="P2251" s="11" t="s">
        <v>18</v>
      </c>
      <c r="Q2251" s="11" t="s">
        <v>18</v>
      </c>
      <c r="R2251" s="11" t="s">
        <v>60</v>
      </c>
      <c r="S2251" s="20">
        <v>40</v>
      </c>
      <c r="T2251" s="11" t="s">
        <v>772</v>
      </c>
      <c r="U2251" s="11"/>
      <c r="V2251" s="11"/>
      <c r="W2251" s="11"/>
      <c r="X2251" s="11" t="s">
        <v>801</v>
      </c>
      <c r="Y2251">
        <v>26860</v>
      </c>
      <c r="Z2251" t="e">
        <f t="shared" si="74"/>
        <v>#REF!</v>
      </c>
    </row>
    <row r="2252" spans="1:26" x14ac:dyDescent="0.35">
      <c r="A2252" s="24" t="str">
        <f>+IF(B2252&lt;&gt;'Terminal Handling Charge'!$B$3,"",IF(COUNTIF(B:B,B2252)&gt;0,COUNTIF(B$3:B2252,B2252),""))</f>
        <v/>
      </c>
      <c r="B2252" s="24" t="str">
        <f t="shared" si="73"/>
        <v>Terminal Handling Charge - OriginIndia</v>
      </c>
      <c r="C2252" s="24" t="s">
        <v>764</v>
      </c>
      <c r="D2252" s="24" t="s">
        <v>746</v>
      </c>
      <c r="E2252" s="1" t="s">
        <v>773</v>
      </c>
      <c r="F2252" s="12" t="s">
        <v>774</v>
      </c>
      <c r="G2252" s="13">
        <v>44866</v>
      </c>
      <c r="H2252" s="11" t="s">
        <v>787</v>
      </c>
      <c r="I2252" s="11" t="s">
        <v>800</v>
      </c>
      <c r="J2252" s="11" t="s">
        <v>764</v>
      </c>
      <c r="K2252" s="11" t="s">
        <v>19</v>
      </c>
      <c r="L2252" s="11" t="s">
        <v>19</v>
      </c>
      <c r="M2252" s="11" t="s">
        <v>19</v>
      </c>
      <c r="N2252" s="11" t="s">
        <v>19</v>
      </c>
      <c r="O2252" s="11" t="s">
        <v>18</v>
      </c>
      <c r="P2252" s="11" t="s">
        <v>18</v>
      </c>
      <c r="Q2252" s="11" t="s">
        <v>18</v>
      </c>
      <c r="R2252" s="11" t="s">
        <v>64</v>
      </c>
      <c r="S2252" s="20">
        <v>40</v>
      </c>
      <c r="T2252" s="11" t="s">
        <v>772</v>
      </c>
      <c r="U2252" s="11"/>
      <c r="V2252" s="11"/>
      <c r="W2252" s="11"/>
      <c r="X2252" s="11" t="s">
        <v>801</v>
      </c>
      <c r="Y2252">
        <v>26860</v>
      </c>
      <c r="Z2252" t="e">
        <f t="shared" si="74"/>
        <v>#REF!</v>
      </c>
    </row>
    <row r="2253" spans="1:26" x14ac:dyDescent="0.35">
      <c r="A2253" s="24" t="str">
        <f>+IF(B2253&lt;&gt;'Terminal Handling Charge'!$B$3,"",IF(COUNTIF(B:B,B2253)&gt;0,COUNTIF(B$3:B2253,B2253),""))</f>
        <v/>
      </c>
      <c r="B2253" s="24" t="str">
        <f t="shared" si="73"/>
        <v>Terminal Handling Charge - OriginIndia</v>
      </c>
      <c r="C2253" s="24" t="s">
        <v>764</v>
      </c>
      <c r="D2253" s="24" t="s">
        <v>746</v>
      </c>
      <c r="E2253" s="1" t="s">
        <v>773</v>
      </c>
      <c r="F2253" s="12" t="s">
        <v>774</v>
      </c>
      <c r="G2253" s="13">
        <v>44866</v>
      </c>
      <c r="H2253" s="11" t="s">
        <v>787</v>
      </c>
      <c r="I2253" s="11" t="s">
        <v>800</v>
      </c>
      <c r="J2253" s="11" t="s">
        <v>764</v>
      </c>
      <c r="K2253" s="11" t="s">
        <v>19</v>
      </c>
      <c r="L2253" s="11" t="s">
        <v>19</v>
      </c>
      <c r="M2253" s="11" t="s">
        <v>19</v>
      </c>
      <c r="N2253" s="11" t="s">
        <v>19</v>
      </c>
      <c r="O2253" s="11" t="s">
        <v>18</v>
      </c>
      <c r="P2253" s="11" t="s">
        <v>18</v>
      </c>
      <c r="Q2253" s="11" t="s">
        <v>18</v>
      </c>
      <c r="R2253" s="11" t="s">
        <v>33</v>
      </c>
      <c r="S2253" s="20">
        <v>40</v>
      </c>
      <c r="T2253" s="11" t="s">
        <v>772</v>
      </c>
      <c r="U2253" s="11"/>
      <c r="V2253" s="11"/>
      <c r="W2253" s="11"/>
      <c r="X2253" s="11" t="s">
        <v>801</v>
      </c>
      <c r="Y2253">
        <v>26860</v>
      </c>
      <c r="Z2253" t="e">
        <f t="shared" si="74"/>
        <v>#REF!</v>
      </c>
    </row>
    <row r="2254" spans="1:26" x14ac:dyDescent="0.35">
      <c r="A2254" s="24" t="str">
        <f>+IF(B2254&lt;&gt;'Terminal Handling Charge'!$B$3,"",IF(COUNTIF(B:B,B2254)&gt;0,COUNTIF(B$3:B2254,B2254),""))</f>
        <v/>
      </c>
      <c r="B2254" s="24" t="str">
        <f t="shared" si="73"/>
        <v>Terminal Handling Charge - OriginIndia</v>
      </c>
      <c r="C2254" s="24" t="s">
        <v>764</v>
      </c>
      <c r="D2254" s="24" t="s">
        <v>746</v>
      </c>
      <c r="E2254" s="1" t="s">
        <v>773</v>
      </c>
      <c r="F2254" s="12" t="s">
        <v>774</v>
      </c>
      <c r="G2254" s="13">
        <v>44866</v>
      </c>
      <c r="H2254" s="11" t="s">
        <v>787</v>
      </c>
      <c r="I2254" s="11" t="s">
        <v>800</v>
      </c>
      <c r="J2254" s="11" t="s">
        <v>764</v>
      </c>
      <c r="K2254" s="11" t="s">
        <v>19</v>
      </c>
      <c r="L2254" s="11" t="s">
        <v>19</v>
      </c>
      <c r="M2254" s="11" t="s">
        <v>19</v>
      </c>
      <c r="N2254" s="11" t="s">
        <v>19</v>
      </c>
      <c r="O2254" s="11" t="s">
        <v>18</v>
      </c>
      <c r="P2254" s="11" t="s">
        <v>18</v>
      </c>
      <c r="Q2254" s="11" t="s">
        <v>18</v>
      </c>
      <c r="R2254" s="11" t="s">
        <v>58</v>
      </c>
      <c r="S2254" s="20">
        <v>40</v>
      </c>
      <c r="T2254" s="11" t="s">
        <v>772</v>
      </c>
      <c r="U2254" s="11"/>
      <c r="V2254" s="11"/>
      <c r="W2254" s="11"/>
      <c r="X2254" s="11" t="s">
        <v>801</v>
      </c>
      <c r="Y2254">
        <v>26860</v>
      </c>
      <c r="Z2254" t="e">
        <f t="shared" si="74"/>
        <v>#REF!</v>
      </c>
    </row>
    <row r="2255" spans="1:26" x14ac:dyDescent="0.35">
      <c r="A2255" s="24" t="str">
        <f>+IF(B2255&lt;&gt;'Terminal Handling Charge'!$B$3,"",IF(COUNTIF(B:B,B2255)&gt;0,COUNTIF(B$3:B2255,B2255),""))</f>
        <v/>
      </c>
      <c r="B2255" s="24" t="str">
        <f t="shared" si="73"/>
        <v>Terminal Handling Charge - OriginChile</v>
      </c>
      <c r="C2255" s="24" t="s">
        <v>724</v>
      </c>
      <c r="D2255" s="24" t="s">
        <v>746</v>
      </c>
      <c r="E2255" s="1" t="s">
        <v>227</v>
      </c>
      <c r="F2255" s="12" t="s">
        <v>757</v>
      </c>
      <c r="G2255" s="13">
        <v>44866</v>
      </c>
      <c r="H2255" s="11" t="s">
        <v>228</v>
      </c>
      <c r="I2255" s="11" t="s">
        <v>724</v>
      </c>
      <c r="J2255" s="11" t="s">
        <v>724</v>
      </c>
      <c r="K2255" s="11" t="s">
        <v>19</v>
      </c>
      <c r="L2255" s="11" t="s">
        <v>19</v>
      </c>
      <c r="M2255" s="11" t="s">
        <v>19</v>
      </c>
      <c r="N2255" s="11" t="s">
        <v>19</v>
      </c>
      <c r="O2255" s="11" t="s">
        <v>18</v>
      </c>
      <c r="P2255" s="11" t="s">
        <v>18</v>
      </c>
      <c r="Q2255" s="11" t="s">
        <v>18</v>
      </c>
      <c r="R2255" s="11" t="s">
        <v>30</v>
      </c>
      <c r="S2255" s="20" t="s">
        <v>30</v>
      </c>
      <c r="T2255" s="11" t="s">
        <v>21</v>
      </c>
      <c r="U2255" s="11" t="s">
        <v>22</v>
      </c>
      <c r="V2255" s="11" t="s">
        <v>22</v>
      </c>
      <c r="W2255" s="11" t="s">
        <v>23</v>
      </c>
      <c r="X2255" s="11" t="s">
        <v>24</v>
      </c>
      <c r="Y2255">
        <v>140</v>
      </c>
      <c r="Z2255" t="e">
        <f t="shared" si="74"/>
        <v>#REF!</v>
      </c>
    </row>
    <row r="2256" spans="1:26" x14ac:dyDescent="0.35">
      <c r="A2256" s="24" t="str">
        <f>+IF(B2256&lt;&gt;'Terminal Handling Charge'!$B$3,"",IF(COUNTIF(B:B,B2256)&gt;0,COUNTIF(B$3:B2256,B2256),""))</f>
        <v/>
      </c>
      <c r="B2256" s="24" t="str">
        <f t="shared" si="73"/>
        <v>Terminal Handling Charge - OriginChile</v>
      </c>
      <c r="C2256" s="24" t="s">
        <v>724</v>
      </c>
      <c r="D2256" s="24" t="s">
        <v>746</v>
      </c>
      <c r="E2256" s="1" t="s">
        <v>227</v>
      </c>
      <c r="F2256" s="12" t="s">
        <v>757</v>
      </c>
      <c r="G2256" s="13">
        <v>44866</v>
      </c>
      <c r="H2256" s="11" t="s">
        <v>228</v>
      </c>
      <c r="I2256" s="11" t="s">
        <v>724</v>
      </c>
      <c r="J2256" s="11" t="s">
        <v>724</v>
      </c>
      <c r="K2256" s="11" t="s">
        <v>19</v>
      </c>
      <c r="L2256" s="11" t="s">
        <v>19</v>
      </c>
      <c r="M2256" s="11" t="s">
        <v>19</v>
      </c>
      <c r="N2256" s="11" t="s">
        <v>19</v>
      </c>
      <c r="O2256" s="11" t="s">
        <v>18</v>
      </c>
      <c r="P2256" s="11" t="s">
        <v>18</v>
      </c>
      <c r="Q2256" s="11" t="s">
        <v>18</v>
      </c>
      <c r="R2256" s="11" t="s">
        <v>27</v>
      </c>
      <c r="S2256" s="20" t="s">
        <v>27</v>
      </c>
      <c r="T2256" s="11" t="s">
        <v>28</v>
      </c>
      <c r="U2256" s="11" t="s">
        <v>22</v>
      </c>
      <c r="V2256" s="11" t="s">
        <v>22</v>
      </c>
      <c r="W2256" s="11" t="s">
        <v>23</v>
      </c>
      <c r="X2256" s="11" t="s">
        <v>24</v>
      </c>
      <c r="Y2256">
        <v>270</v>
      </c>
      <c r="Z2256" t="e">
        <f t="shared" si="74"/>
        <v>#REF!</v>
      </c>
    </row>
    <row r="2257" spans="1:26" x14ac:dyDescent="0.35">
      <c r="A2257" s="24" t="str">
        <f>+IF(B2257&lt;&gt;'Terminal Handling Charge'!$B$3,"",IF(COUNTIF(B:B,B2257)&gt;0,COUNTIF(B$3:B2257,B2257),""))</f>
        <v/>
      </c>
      <c r="B2257" s="24" t="str">
        <f t="shared" si="73"/>
        <v>Terminal Handling Charge - OriginIndia</v>
      </c>
      <c r="C2257" s="24" t="s">
        <v>764</v>
      </c>
      <c r="D2257" s="24" t="s">
        <v>746</v>
      </c>
      <c r="E2257" s="1" t="s">
        <v>773</v>
      </c>
      <c r="F2257" s="12" t="s">
        <v>774</v>
      </c>
      <c r="G2257" s="13">
        <v>44866</v>
      </c>
      <c r="H2257" s="11" t="s">
        <v>782</v>
      </c>
      <c r="I2257" s="11" t="s">
        <v>795</v>
      </c>
      <c r="J2257" s="11" t="s">
        <v>764</v>
      </c>
      <c r="K2257" s="11" t="s">
        <v>19</v>
      </c>
      <c r="L2257" s="11" t="s">
        <v>19</v>
      </c>
      <c r="M2257" s="11" t="s">
        <v>19</v>
      </c>
      <c r="N2257" s="11" t="s">
        <v>19</v>
      </c>
      <c r="O2257" s="11" t="s">
        <v>18</v>
      </c>
      <c r="P2257" s="11" t="s">
        <v>18</v>
      </c>
      <c r="Q2257" s="11" t="s">
        <v>18</v>
      </c>
      <c r="R2257" s="11" t="s">
        <v>40</v>
      </c>
      <c r="S2257" s="20">
        <v>20</v>
      </c>
      <c r="T2257" s="11" t="s">
        <v>21</v>
      </c>
      <c r="U2257" s="11"/>
      <c r="V2257" s="11"/>
      <c r="W2257" s="11"/>
      <c r="X2257" s="11" t="s">
        <v>801</v>
      </c>
      <c r="Y2257">
        <v>6615</v>
      </c>
      <c r="Z2257" t="e">
        <f t="shared" si="74"/>
        <v>#REF!</v>
      </c>
    </row>
    <row r="2258" spans="1:26" x14ac:dyDescent="0.35">
      <c r="A2258" s="24" t="str">
        <f>+IF(B2258&lt;&gt;'Terminal Handling Charge'!$B$3,"",IF(COUNTIF(B:B,B2258)&gt;0,COUNTIF(B$3:B2258,B2258),""))</f>
        <v/>
      </c>
      <c r="B2258" s="24" t="str">
        <f t="shared" si="73"/>
        <v>Terminal Handling Charge - OriginIndia</v>
      </c>
      <c r="C2258" s="24" t="s">
        <v>764</v>
      </c>
      <c r="D2258" s="24" t="s">
        <v>746</v>
      </c>
      <c r="E2258" s="1" t="s">
        <v>773</v>
      </c>
      <c r="F2258" s="12" t="s">
        <v>774</v>
      </c>
      <c r="G2258" s="13">
        <v>44866</v>
      </c>
      <c r="H2258" s="11" t="s">
        <v>782</v>
      </c>
      <c r="I2258" s="11" t="s">
        <v>795</v>
      </c>
      <c r="J2258" s="11" t="s">
        <v>764</v>
      </c>
      <c r="K2258" s="11" t="s">
        <v>19</v>
      </c>
      <c r="L2258" s="11" t="s">
        <v>19</v>
      </c>
      <c r="M2258" s="11" t="s">
        <v>19</v>
      </c>
      <c r="N2258" s="11" t="s">
        <v>19</v>
      </c>
      <c r="O2258" s="11" t="s">
        <v>18</v>
      </c>
      <c r="P2258" s="11" t="s">
        <v>18</v>
      </c>
      <c r="Q2258" s="11" t="s">
        <v>18</v>
      </c>
      <c r="R2258" s="11" t="s">
        <v>20</v>
      </c>
      <c r="S2258" s="20">
        <v>40</v>
      </c>
      <c r="T2258" s="11" t="s">
        <v>21</v>
      </c>
      <c r="U2258" s="11"/>
      <c r="V2258" s="11"/>
      <c r="W2258" s="11"/>
      <c r="X2258" s="11" t="s">
        <v>801</v>
      </c>
      <c r="Y2258">
        <v>9210</v>
      </c>
      <c r="Z2258" t="e">
        <f t="shared" si="74"/>
        <v>#REF!</v>
      </c>
    </row>
    <row r="2259" spans="1:26" x14ac:dyDescent="0.35">
      <c r="A2259" s="24" t="str">
        <f>+IF(B2259&lt;&gt;'Terminal Handling Charge'!$B$3,"",IF(COUNTIF(B:B,B2259)&gt;0,COUNTIF(B$3:B2259,B2259),""))</f>
        <v/>
      </c>
      <c r="B2259" s="24" t="str">
        <f t="shared" si="73"/>
        <v>Terminal Handling Charge - OriginTurkey</v>
      </c>
      <c r="C2259" s="30" t="s">
        <v>621</v>
      </c>
      <c r="D2259" s="24" t="s">
        <v>746</v>
      </c>
      <c r="E2259" s="24" t="s">
        <v>17</v>
      </c>
      <c r="F2259" s="12" t="s">
        <v>31</v>
      </c>
      <c r="G2259" s="13">
        <v>44866</v>
      </c>
      <c r="H2259" s="24" t="s">
        <v>270</v>
      </c>
      <c r="I2259" s="24" t="s">
        <v>271</v>
      </c>
      <c r="J2259" s="24" t="s">
        <v>621</v>
      </c>
      <c r="K2259" s="11" t="s">
        <v>168</v>
      </c>
      <c r="L2259" s="11" t="s">
        <v>169</v>
      </c>
      <c r="M2259" s="11" t="s">
        <v>19</v>
      </c>
      <c r="N2259" s="11" t="s">
        <v>19</v>
      </c>
      <c r="O2259" s="11" t="s">
        <v>18</v>
      </c>
      <c r="P2259" s="11" t="s">
        <v>18</v>
      </c>
      <c r="Q2259" s="11" t="s">
        <v>18</v>
      </c>
      <c r="R2259" s="11" t="s">
        <v>30</v>
      </c>
      <c r="S2259" s="11" t="s">
        <v>30</v>
      </c>
      <c r="T2259" s="11" t="s">
        <v>21</v>
      </c>
      <c r="U2259" s="11" t="s">
        <v>22</v>
      </c>
      <c r="V2259" s="11" t="s">
        <v>22</v>
      </c>
      <c r="W2259" s="11" t="s">
        <v>23</v>
      </c>
      <c r="X2259" s="11" t="s">
        <v>24</v>
      </c>
      <c r="Y2259">
        <v>200</v>
      </c>
      <c r="Z2259" t="e">
        <f t="shared" si="74"/>
        <v>#REF!</v>
      </c>
    </row>
    <row r="2260" spans="1:26" x14ac:dyDescent="0.35">
      <c r="A2260" s="24" t="str">
        <f>+IF(B2260&lt;&gt;'Terminal Handling Charge'!$B$3,"",IF(COUNTIF(B:B,B2260)&gt;0,COUNTIF(B$3:B2260,B2260),""))</f>
        <v/>
      </c>
      <c r="B2260" s="24" t="str">
        <f t="shared" si="73"/>
        <v>Terminal Handling Charge - DestinationTurkey</v>
      </c>
      <c r="C2260" s="30" t="s">
        <v>621</v>
      </c>
      <c r="D2260" s="24" t="s">
        <v>747</v>
      </c>
      <c r="E2260" s="24" t="s">
        <v>17</v>
      </c>
      <c r="F2260" s="12" t="s">
        <v>31</v>
      </c>
      <c r="G2260" s="13">
        <v>44866</v>
      </c>
      <c r="H2260" s="11" t="s">
        <v>47</v>
      </c>
      <c r="I2260" s="11" t="s">
        <v>48</v>
      </c>
      <c r="J2260" s="11" t="s">
        <v>48</v>
      </c>
      <c r="K2260" s="11" t="s">
        <v>19</v>
      </c>
      <c r="L2260" s="11" t="s">
        <v>19</v>
      </c>
      <c r="M2260" s="11" t="s">
        <v>19</v>
      </c>
      <c r="N2260" s="11" t="s">
        <v>19</v>
      </c>
      <c r="O2260" s="11" t="s">
        <v>162</v>
      </c>
      <c r="P2260" s="11" t="s">
        <v>163</v>
      </c>
      <c r="Q2260" s="11" t="s">
        <v>621</v>
      </c>
      <c r="R2260" s="11" t="s">
        <v>802</v>
      </c>
      <c r="S2260" s="11">
        <v>20</v>
      </c>
      <c r="T2260" s="11" t="s">
        <v>28</v>
      </c>
      <c r="U2260" s="11" t="s">
        <v>22</v>
      </c>
      <c r="V2260" s="11" t="s">
        <v>22</v>
      </c>
      <c r="W2260" s="11" t="s">
        <v>23</v>
      </c>
      <c r="X2260" s="11" t="s">
        <v>24</v>
      </c>
      <c r="Y2260">
        <v>215</v>
      </c>
      <c r="Z2260" t="e">
        <f t="shared" si="74"/>
        <v>#REF!</v>
      </c>
    </row>
    <row r="2261" spans="1:26" x14ac:dyDescent="0.35">
      <c r="A2261" s="24" t="str">
        <f>+IF(B2261&lt;&gt;'Terminal Handling Charge'!$B$3,"",IF(COUNTIF(B:B,B2261)&gt;0,COUNTIF(B$3:B2261,B2261),""))</f>
        <v/>
      </c>
      <c r="B2261" s="24" t="str">
        <f t="shared" si="73"/>
        <v>Terminal Handling Charge - DestinationTurkey</v>
      </c>
      <c r="C2261" s="30" t="s">
        <v>621</v>
      </c>
      <c r="D2261" s="24" t="s">
        <v>747</v>
      </c>
      <c r="E2261" s="24" t="s">
        <v>17</v>
      </c>
      <c r="F2261" s="12" t="s">
        <v>31</v>
      </c>
      <c r="G2261" s="13">
        <v>44866</v>
      </c>
      <c r="H2261" s="11" t="s">
        <v>47</v>
      </c>
      <c r="I2261" s="11" t="s">
        <v>48</v>
      </c>
      <c r="J2261" s="11" t="s">
        <v>48</v>
      </c>
      <c r="K2261" s="11" t="s">
        <v>19</v>
      </c>
      <c r="L2261" s="11" t="s">
        <v>19</v>
      </c>
      <c r="M2261" s="11" t="s">
        <v>19</v>
      </c>
      <c r="N2261" s="11" t="s">
        <v>19</v>
      </c>
      <c r="O2261" s="11" t="s">
        <v>162</v>
      </c>
      <c r="P2261" s="11" t="s">
        <v>163</v>
      </c>
      <c r="Q2261" s="11" t="s">
        <v>621</v>
      </c>
      <c r="R2261" s="11" t="s">
        <v>38</v>
      </c>
      <c r="S2261" s="11">
        <v>40</v>
      </c>
      <c r="T2261" s="11" t="s">
        <v>28</v>
      </c>
      <c r="U2261" s="11" t="s">
        <v>22</v>
      </c>
      <c r="V2261" s="11" t="s">
        <v>22</v>
      </c>
      <c r="W2261" s="11" t="s">
        <v>23</v>
      </c>
      <c r="X2261" s="11" t="s">
        <v>24</v>
      </c>
      <c r="Y2261">
        <v>215</v>
      </c>
      <c r="Z2261" t="e">
        <f t="shared" si="74"/>
        <v>#REF!</v>
      </c>
    </row>
    <row r="2262" spans="1:26" x14ac:dyDescent="0.35">
      <c r="A2262" s="24" t="str">
        <f>+IF(B2262&lt;&gt;'Terminal Handling Charge'!$B$3,"",IF(COUNTIF(B:B,B2262)&gt;0,COUNTIF(B$3:B2262,B2262),""))</f>
        <v/>
      </c>
      <c r="B2262" s="24" t="str">
        <f t="shared" si="73"/>
        <v>Terminal Handling Charge - DestinationTurkey</v>
      </c>
      <c r="C2262" s="30" t="s">
        <v>621</v>
      </c>
      <c r="D2262" s="24" t="s">
        <v>747</v>
      </c>
      <c r="E2262" s="24" t="s">
        <v>17</v>
      </c>
      <c r="F2262" s="12" t="s">
        <v>31</v>
      </c>
      <c r="G2262" s="13">
        <v>44866</v>
      </c>
      <c r="H2262" s="11" t="s">
        <v>47</v>
      </c>
      <c r="I2262" s="11" t="s">
        <v>48</v>
      </c>
      <c r="J2262" s="11" t="s">
        <v>48</v>
      </c>
      <c r="K2262" s="11" t="s">
        <v>19</v>
      </c>
      <c r="L2262" s="11" t="s">
        <v>19</v>
      </c>
      <c r="M2262" s="11" t="s">
        <v>19</v>
      </c>
      <c r="N2262" s="11" t="s">
        <v>19</v>
      </c>
      <c r="O2262" s="11" t="s">
        <v>194</v>
      </c>
      <c r="P2262" s="11" t="s">
        <v>195</v>
      </c>
      <c r="Q2262" s="11" t="s">
        <v>621</v>
      </c>
      <c r="R2262" s="11" t="s">
        <v>802</v>
      </c>
      <c r="S2262" s="11">
        <v>20</v>
      </c>
      <c r="T2262" s="11" t="s">
        <v>28</v>
      </c>
      <c r="U2262" s="11" t="s">
        <v>22</v>
      </c>
      <c r="V2262" s="11" t="s">
        <v>22</v>
      </c>
      <c r="W2262" s="11" t="s">
        <v>23</v>
      </c>
      <c r="X2262" s="11" t="s">
        <v>24</v>
      </c>
      <c r="Y2262">
        <v>215</v>
      </c>
      <c r="Z2262" t="e">
        <f t="shared" si="74"/>
        <v>#REF!</v>
      </c>
    </row>
    <row r="2263" spans="1:26" x14ac:dyDescent="0.35">
      <c r="A2263" s="24" t="str">
        <f>+IF(B2263&lt;&gt;'Terminal Handling Charge'!$B$3,"",IF(COUNTIF(B:B,B2263)&gt;0,COUNTIF(B$3:B2263,B2263),""))</f>
        <v/>
      </c>
      <c r="B2263" s="24" t="str">
        <f t="shared" si="73"/>
        <v>Terminal Handling Charge - DestinationTurkey</v>
      </c>
      <c r="C2263" s="30" t="s">
        <v>621</v>
      </c>
      <c r="D2263" s="24" t="s">
        <v>747</v>
      </c>
      <c r="E2263" s="24" t="s">
        <v>17</v>
      </c>
      <c r="F2263" s="12" t="s">
        <v>31</v>
      </c>
      <c r="G2263" s="13">
        <v>44866</v>
      </c>
      <c r="H2263" s="11" t="s">
        <v>47</v>
      </c>
      <c r="I2263" s="11" t="s">
        <v>48</v>
      </c>
      <c r="J2263" s="11" t="s">
        <v>48</v>
      </c>
      <c r="K2263" s="11" t="s">
        <v>19</v>
      </c>
      <c r="L2263" s="11" t="s">
        <v>19</v>
      </c>
      <c r="M2263" s="11" t="s">
        <v>19</v>
      </c>
      <c r="N2263" s="11" t="s">
        <v>19</v>
      </c>
      <c r="O2263" s="11" t="s">
        <v>194</v>
      </c>
      <c r="P2263" s="11" t="s">
        <v>195</v>
      </c>
      <c r="Q2263" s="11" t="s">
        <v>621</v>
      </c>
      <c r="R2263" s="11" t="s">
        <v>38</v>
      </c>
      <c r="S2263" s="11">
        <v>40</v>
      </c>
      <c r="T2263" s="11" t="s">
        <v>28</v>
      </c>
      <c r="U2263" s="11" t="s">
        <v>22</v>
      </c>
      <c r="V2263" s="11" t="s">
        <v>22</v>
      </c>
      <c r="W2263" s="11" t="s">
        <v>23</v>
      </c>
      <c r="X2263" s="11" t="s">
        <v>24</v>
      </c>
      <c r="Y2263">
        <v>215</v>
      </c>
      <c r="Z2263" t="e">
        <f t="shared" si="74"/>
        <v>#REF!</v>
      </c>
    </row>
    <row r="2264" spans="1:26" x14ac:dyDescent="0.35">
      <c r="A2264" s="24" t="str">
        <f>+IF(B2264&lt;&gt;'Terminal Handling Charge'!$B$3,"",IF(COUNTIF(B:B,B2264)&gt;0,COUNTIF(B$3:B2264,B2264),""))</f>
        <v/>
      </c>
      <c r="B2264" s="24" t="str">
        <f t="shared" si="73"/>
        <v>Terminal Handling Charge - DestinationTurkey</v>
      </c>
      <c r="C2264" s="30" t="s">
        <v>621</v>
      </c>
      <c r="D2264" s="24" t="s">
        <v>747</v>
      </c>
      <c r="E2264" s="24" t="s">
        <v>17</v>
      </c>
      <c r="F2264" s="12" t="s">
        <v>31</v>
      </c>
      <c r="G2264" s="13">
        <v>44866</v>
      </c>
      <c r="H2264" s="11" t="s">
        <v>47</v>
      </c>
      <c r="I2264" s="11" t="s">
        <v>48</v>
      </c>
      <c r="J2264" s="11" t="s">
        <v>48</v>
      </c>
      <c r="K2264" s="11" t="s">
        <v>19</v>
      </c>
      <c r="L2264" s="11" t="s">
        <v>19</v>
      </c>
      <c r="M2264" s="11" t="s">
        <v>19</v>
      </c>
      <c r="N2264" s="11" t="s">
        <v>19</v>
      </c>
      <c r="O2264" s="11" t="s">
        <v>236</v>
      </c>
      <c r="P2264" s="11" t="s">
        <v>237</v>
      </c>
      <c r="Q2264" s="11" t="s">
        <v>621</v>
      </c>
      <c r="R2264" s="11" t="s">
        <v>802</v>
      </c>
      <c r="S2264" s="11">
        <v>20</v>
      </c>
      <c r="T2264" s="11" t="s">
        <v>28</v>
      </c>
      <c r="U2264" s="11" t="s">
        <v>22</v>
      </c>
      <c r="V2264" s="11" t="s">
        <v>22</v>
      </c>
      <c r="W2264" s="11" t="s">
        <v>23</v>
      </c>
      <c r="X2264" s="11" t="s">
        <v>24</v>
      </c>
      <c r="Y2264">
        <v>215</v>
      </c>
      <c r="Z2264" t="e">
        <f t="shared" si="74"/>
        <v>#REF!</v>
      </c>
    </row>
    <row r="2265" spans="1:26" x14ac:dyDescent="0.35">
      <c r="A2265" s="24" t="str">
        <f>+IF(B2265&lt;&gt;'Terminal Handling Charge'!$B$3,"",IF(COUNTIF(B:B,B2265)&gt;0,COUNTIF(B$3:B2265,B2265),""))</f>
        <v/>
      </c>
      <c r="B2265" s="24" t="str">
        <f t="shared" si="73"/>
        <v>Terminal Handling Charge - DestinationTurkey</v>
      </c>
      <c r="C2265" s="30" t="s">
        <v>621</v>
      </c>
      <c r="D2265" s="24" t="s">
        <v>747</v>
      </c>
      <c r="E2265" s="24" t="s">
        <v>17</v>
      </c>
      <c r="F2265" s="12" t="s">
        <v>31</v>
      </c>
      <c r="G2265" s="13">
        <v>44866</v>
      </c>
      <c r="H2265" s="11" t="s">
        <v>47</v>
      </c>
      <c r="I2265" s="11" t="s">
        <v>48</v>
      </c>
      <c r="J2265" s="11" t="s">
        <v>48</v>
      </c>
      <c r="K2265" s="11" t="s">
        <v>19</v>
      </c>
      <c r="L2265" s="11" t="s">
        <v>19</v>
      </c>
      <c r="M2265" s="11" t="s">
        <v>19</v>
      </c>
      <c r="N2265" s="11" t="s">
        <v>19</v>
      </c>
      <c r="O2265" s="11" t="s">
        <v>236</v>
      </c>
      <c r="P2265" s="11" t="s">
        <v>237</v>
      </c>
      <c r="Q2265" s="11" t="s">
        <v>621</v>
      </c>
      <c r="R2265" s="11" t="s">
        <v>38</v>
      </c>
      <c r="S2265" s="11">
        <v>40</v>
      </c>
      <c r="T2265" s="11" t="s">
        <v>28</v>
      </c>
      <c r="U2265" s="11" t="s">
        <v>22</v>
      </c>
      <c r="V2265" s="11" t="s">
        <v>22</v>
      </c>
      <c r="W2265" s="11" t="s">
        <v>23</v>
      </c>
      <c r="X2265" s="11" t="s">
        <v>24</v>
      </c>
      <c r="Y2265">
        <v>215</v>
      </c>
      <c r="Z2265" t="e">
        <f t="shared" si="74"/>
        <v>#REF!</v>
      </c>
    </row>
    <row r="2266" spans="1:26" x14ac:dyDescent="0.35">
      <c r="A2266" s="24" t="str">
        <f>+IF(B2266&lt;&gt;'Terminal Handling Charge'!$B$3,"",IF(COUNTIF(B:B,B2266)&gt;0,COUNTIF(B$3:B2266,B2266),""))</f>
        <v/>
      </c>
      <c r="B2266" s="24" t="str">
        <f t="shared" si="73"/>
        <v>Terminal Handling Charge - DestinationTurkey</v>
      </c>
      <c r="C2266" s="30" t="s">
        <v>621</v>
      </c>
      <c r="D2266" s="24" t="s">
        <v>747</v>
      </c>
      <c r="E2266" s="24" t="s">
        <v>17</v>
      </c>
      <c r="F2266" s="12" t="s">
        <v>31</v>
      </c>
      <c r="G2266" s="13">
        <v>44866</v>
      </c>
      <c r="H2266" s="11" t="s">
        <v>47</v>
      </c>
      <c r="I2266" s="11" t="s">
        <v>48</v>
      </c>
      <c r="J2266" s="11" t="s">
        <v>48</v>
      </c>
      <c r="K2266" s="11" t="s">
        <v>19</v>
      </c>
      <c r="L2266" s="11" t="s">
        <v>19</v>
      </c>
      <c r="M2266" s="11" t="s">
        <v>19</v>
      </c>
      <c r="N2266" s="11" t="s">
        <v>19</v>
      </c>
      <c r="O2266" s="11" t="s">
        <v>168</v>
      </c>
      <c r="P2266" s="11" t="s">
        <v>169</v>
      </c>
      <c r="Q2266" s="11" t="s">
        <v>621</v>
      </c>
      <c r="R2266" s="11" t="s">
        <v>802</v>
      </c>
      <c r="S2266" s="11">
        <v>20</v>
      </c>
      <c r="T2266" s="11" t="s">
        <v>28</v>
      </c>
      <c r="U2266" s="11" t="s">
        <v>22</v>
      </c>
      <c r="V2266" s="11" t="s">
        <v>22</v>
      </c>
      <c r="W2266" s="11" t="s">
        <v>23</v>
      </c>
      <c r="X2266" s="11" t="s">
        <v>24</v>
      </c>
      <c r="Y2266">
        <v>215</v>
      </c>
      <c r="Z2266" t="e">
        <f t="shared" si="74"/>
        <v>#REF!</v>
      </c>
    </row>
    <row r="2267" spans="1:26" x14ac:dyDescent="0.35">
      <c r="A2267" s="24" t="str">
        <f>+IF(B2267&lt;&gt;'Terminal Handling Charge'!$B$3,"",IF(COUNTIF(B:B,B2267)&gt;0,COUNTIF(B$3:B2267,B2267),""))</f>
        <v/>
      </c>
      <c r="B2267" s="24" t="str">
        <f t="shared" si="73"/>
        <v>Terminal Handling Charge - DestinationTurkey</v>
      </c>
      <c r="C2267" s="30" t="s">
        <v>621</v>
      </c>
      <c r="D2267" s="24" t="s">
        <v>747</v>
      </c>
      <c r="E2267" s="24" t="s">
        <v>17</v>
      </c>
      <c r="F2267" s="12" t="s">
        <v>31</v>
      </c>
      <c r="G2267" s="13">
        <v>44866</v>
      </c>
      <c r="H2267" s="11" t="s">
        <v>47</v>
      </c>
      <c r="I2267" s="11" t="s">
        <v>48</v>
      </c>
      <c r="J2267" s="11" t="s">
        <v>48</v>
      </c>
      <c r="K2267" s="11" t="s">
        <v>19</v>
      </c>
      <c r="L2267" s="11" t="s">
        <v>19</v>
      </c>
      <c r="M2267" s="11" t="s">
        <v>19</v>
      </c>
      <c r="N2267" s="11" t="s">
        <v>19</v>
      </c>
      <c r="O2267" s="11" t="s">
        <v>168</v>
      </c>
      <c r="P2267" s="11" t="s">
        <v>169</v>
      </c>
      <c r="Q2267" s="11" t="s">
        <v>621</v>
      </c>
      <c r="R2267" s="11" t="s">
        <v>38</v>
      </c>
      <c r="S2267" s="11">
        <v>40</v>
      </c>
      <c r="T2267" s="11" t="s">
        <v>28</v>
      </c>
      <c r="U2267" s="11" t="s">
        <v>22</v>
      </c>
      <c r="V2267" s="11" t="s">
        <v>22</v>
      </c>
      <c r="W2267" s="11" t="s">
        <v>23</v>
      </c>
      <c r="X2267" s="11" t="s">
        <v>24</v>
      </c>
      <c r="Y2267">
        <v>215</v>
      </c>
      <c r="Z2267" t="e">
        <f t="shared" si="74"/>
        <v>#REF!</v>
      </c>
    </row>
    <row r="2268" spans="1:26" x14ac:dyDescent="0.35">
      <c r="A2268" s="24" t="str">
        <f>+IF(B2268&lt;&gt;'Terminal Handling Charge'!$B$3,"",IF(COUNTIF(B:B,B2268)&gt;0,COUNTIF(B$3:B2268,B2268),""))</f>
        <v/>
      </c>
      <c r="B2268" s="24" t="str">
        <f t="shared" si="73"/>
        <v>Terminal Handling Charge - DestinationTurkey</v>
      </c>
      <c r="C2268" s="30" t="s">
        <v>621</v>
      </c>
      <c r="D2268" s="24" t="s">
        <v>747</v>
      </c>
      <c r="E2268" s="24" t="s">
        <v>17</v>
      </c>
      <c r="F2268" s="12" t="s">
        <v>31</v>
      </c>
      <c r="G2268" s="13">
        <v>44866</v>
      </c>
      <c r="H2268" s="11" t="s">
        <v>47</v>
      </c>
      <c r="I2268" s="11" t="s">
        <v>48</v>
      </c>
      <c r="J2268" s="11" t="s">
        <v>48</v>
      </c>
      <c r="K2268" s="11" t="s">
        <v>19</v>
      </c>
      <c r="L2268" s="11" t="s">
        <v>19</v>
      </c>
      <c r="M2268" s="11" t="s">
        <v>19</v>
      </c>
      <c r="N2268" s="11" t="s">
        <v>19</v>
      </c>
      <c r="O2268" s="11" t="s">
        <v>128</v>
      </c>
      <c r="P2268" s="11" t="s">
        <v>129</v>
      </c>
      <c r="Q2268" s="11" t="s">
        <v>621</v>
      </c>
      <c r="R2268" s="11" t="s">
        <v>802</v>
      </c>
      <c r="S2268" s="11">
        <v>20</v>
      </c>
      <c r="T2268" s="11" t="s">
        <v>28</v>
      </c>
      <c r="U2268" s="11" t="s">
        <v>22</v>
      </c>
      <c r="V2268" s="11" t="s">
        <v>22</v>
      </c>
      <c r="W2268" s="11" t="s">
        <v>23</v>
      </c>
      <c r="X2268" s="11" t="s">
        <v>24</v>
      </c>
      <c r="Y2268">
        <v>215</v>
      </c>
      <c r="Z2268" t="e">
        <f t="shared" si="74"/>
        <v>#REF!</v>
      </c>
    </row>
    <row r="2269" spans="1:26" x14ac:dyDescent="0.35">
      <c r="A2269" s="24" t="str">
        <f>+IF(B2269&lt;&gt;'Terminal Handling Charge'!$B$3,"",IF(COUNTIF(B:B,B2269)&gt;0,COUNTIF(B$3:B2269,B2269),""))</f>
        <v/>
      </c>
      <c r="B2269" s="24" t="str">
        <f t="shared" si="73"/>
        <v>Terminal Handling Charge - DestinationTurkey</v>
      </c>
      <c r="C2269" s="30" t="s">
        <v>621</v>
      </c>
      <c r="D2269" s="24" t="s">
        <v>747</v>
      </c>
      <c r="E2269" s="24" t="s">
        <v>17</v>
      </c>
      <c r="F2269" s="12" t="s">
        <v>31</v>
      </c>
      <c r="G2269" s="13">
        <v>44866</v>
      </c>
      <c r="H2269" s="11" t="s">
        <v>47</v>
      </c>
      <c r="I2269" s="11" t="s">
        <v>48</v>
      </c>
      <c r="J2269" s="11" t="s">
        <v>48</v>
      </c>
      <c r="K2269" s="11" t="s">
        <v>19</v>
      </c>
      <c r="L2269" s="11" t="s">
        <v>19</v>
      </c>
      <c r="M2269" s="11" t="s">
        <v>19</v>
      </c>
      <c r="N2269" s="11" t="s">
        <v>19</v>
      </c>
      <c r="O2269" s="11" t="s">
        <v>128</v>
      </c>
      <c r="P2269" s="11" t="s">
        <v>129</v>
      </c>
      <c r="Q2269" s="11" t="s">
        <v>621</v>
      </c>
      <c r="R2269" s="11" t="s">
        <v>38</v>
      </c>
      <c r="S2269" s="11">
        <v>40</v>
      </c>
      <c r="T2269" s="11" t="s">
        <v>28</v>
      </c>
      <c r="U2269" s="11" t="s">
        <v>22</v>
      </c>
      <c r="V2269" s="11" t="s">
        <v>22</v>
      </c>
      <c r="W2269" s="11" t="s">
        <v>23</v>
      </c>
      <c r="X2269" s="11" t="s">
        <v>24</v>
      </c>
      <c r="Y2269">
        <v>215</v>
      </c>
      <c r="Z2269" t="e">
        <f t="shared" si="74"/>
        <v>#REF!</v>
      </c>
    </row>
    <row r="2270" spans="1:26" x14ac:dyDescent="0.35">
      <c r="A2270" s="24" t="str">
        <f>+IF(B2270&lt;&gt;'Terminal Handling Charge'!$B$3,"",IF(COUNTIF(B:B,B2270)&gt;0,COUNTIF(B$3:B2270,B2270),""))</f>
        <v/>
      </c>
      <c r="B2270" s="24" t="str">
        <f t="shared" si="73"/>
        <v>Terminal Handling Charge - DestinationTurkey</v>
      </c>
      <c r="C2270" s="30" t="s">
        <v>621</v>
      </c>
      <c r="D2270" s="24" t="s">
        <v>747</v>
      </c>
      <c r="E2270" s="24" t="s">
        <v>17</v>
      </c>
      <c r="F2270" s="12" t="s">
        <v>31</v>
      </c>
      <c r="G2270" s="13">
        <v>44866</v>
      </c>
      <c r="H2270" s="11" t="s">
        <v>47</v>
      </c>
      <c r="I2270" s="11" t="s">
        <v>48</v>
      </c>
      <c r="J2270" s="11" t="s">
        <v>48</v>
      </c>
      <c r="K2270" s="11" t="s">
        <v>19</v>
      </c>
      <c r="L2270" s="11" t="s">
        <v>19</v>
      </c>
      <c r="M2270" s="11" t="s">
        <v>19</v>
      </c>
      <c r="N2270" s="11" t="s">
        <v>19</v>
      </c>
      <c r="O2270" s="11" t="s">
        <v>155</v>
      </c>
      <c r="P2270" s="11" t="s">
        <v>156</v>
      </c>
      <c r="Q2270" s="11" t="s">
        <v>621</v>
      </c>
      <c r="R2270" s="11" t="s">
        <v>802</v>
      </c>
      <c r="S2270" s="11">
        <v>20</v>
      </c>
      <c r="T2270" s="11" t="s">
        <v>28</v>
      </c>
      <c r="U2270" s="11" t="s">
        <v>22</v>
      </c>
      <c r="V2270" s="11" t="s">
        <v>22</v>
      </c>
      <c r="W2270" s="11" t="s">
        <v>23</v>
      </c>
      <c r="X2270" s="11" t="s">
        <v>24</v>
      </c>
      <c r="Y2270">
        <v>215</v>
      </c>
      <c r="Z2270" t="e">
        <f t="shared" si="74"/>
        <v>#REF!</v>
      </c>
    </row>
    <row r="2271" spans="1:26" x14ac:dyDescent="0.35">
      <c r="A2271" s="24" t="str">
        <f>+IF(B2271&lt;&gt;'Terminal Handling Charge'!$B$3,"",IF(COUNTIF(B:B,B2271)&gt;0,COUNTIF(B$3:B2271,B2271),""))</f>
        <v/>
      </c>
      <c r="B2271" s="24" t="str">
        <f t="shared" si="73"/>
        <v>Terminal Handling Charge - DestinationTurkey</v>
      </c>
      <c r="C2271" s="30" t="s">
        <v>621</v>
      </c>
      <c r="D2271" s="24" t="s">
        <v>747</v>
      </c>
      <c r="E2271" s="24" t="s">
        <v>17</v>
      </c>
      <c r="F2271" s="12" t="s">
        <v>31</v>
      </c>
      <c r="G2271" s="13">
        <v>44866</v>
      </c>
      <c r="H2271" s="11" t="s">
        <v>47</v>
      </c>
      <c r="I2271" s="11" t="s">
        <v>48</v>
      </c>
      <c r="J2271" s="11" t="s">
        <v>48</v>
      </c>
      <c r="K2271" s="11" t="s">
        <v>19</v>
      </c>
      <c r="L2271" s="11" t="s">
        <v>19</v>
      </c>
      <c r="M2271" s="11" t="s">
        <v>19</v>
      </c>
      <c r="N2271" s="11" t="s">
        <v>19</v>
      </c>
      <c r="O2271" s="11" t="s">
        <v>155</v>
      </c>
      <c r="P2271" s="11" t="s">
        <v>156</v>
      </c>
      <c r="Q2271" s="11" t="s">
        <v>621</v>
      </c>
      <c r="R2271" s="11" t="s">
        <v>38</v>
      </c>
      <c r="S2271" s="11">
        <v>40</v>
      </c>
      <c r="T2271" s="11" t="s">
        <v>28</v>
      </c>
      <c r="U2271" s="11" t="s">
        <v>22</v>
      </c>
      <c r="V2271" s="11" t="s">
        <v>22</v>
      </c>
      <c r="W2271" s="11" t="s">
        <v>23</v>
      </c>
      <c r="X2271" s="11" t="s">
        <v>24</v>
      </c>
      <c r="Y2271">
        <v>215</v>
      </c>
      <c r="Z2271" t="e">
        <f t="shared" si="74"/>
        <v>#REF!</v>
      </c>
    </row>
    <row r="2272" spans="1:26" x14ac:dyDescent="0.35">
      <c r="A2272" s="24" t="str">
        <f>+IF(B2272&lt;&gt;'Terminal Handling Charge'!$B$3,"",IF(COUNTIF(B:B,B2272)&gt;0,COUNTIF(B$3:B2272,B2272),""))</f>
        <v/>
      </c>
      <c r="B2272" s="24" t="str">
        <f t="shared" si="73"/>
        <v>Terminal Handling Charge - DestinationTurkey</v>
      </c>
      <c r="C2272" s="30" t="s">
        <v>621</v>
      </c>
      <c r="D2272" s="24" t="s">
        <v>747</v>
      </c>
      <c r="E2272" s="24" t="s">
        <v>17</v>
      </c>
      <c r="F2272" s="12" t="s">
        <v>31</v>
      </c>
      <c r="G2272" s="13">
        <v>44866</v>
      </c>
      <c r="H2272" s="11" t="s">
        <v>47</v>
      </c>
      <c r="I2272" s="11" t="s">
        <v>48</v>
      </c>
      <c r="J2272" s="11" t="s">
        <v>48</v>
      </c>
      <c r="K2272" s="11" t="s">
        <v>19</v>
      </c>
      <c r="L2272" s="11" t="s">
        <v>19</v>
      </c>
      <c r="M2272" s="11" t="s">
        <v>19</v>
      </c>
      <c r="N2272" s="11" t="s">
        <v>19</v>
      </c>
      <c r="O2272" s="11" t="s">
        <v>140</v>
      </c>
      <c r="P2272" s="11" t="s">
        <v>141</v>
      </c>
      <c r="Q2272" s="11" t="s">
        <v>621</v>
      </c>
      <c r="R2272" s="11" t="s">
        <v>802</v>
      </c>
      <c r="S2272" s="11">
        <v>20</v>
      </c>
      <c r="T2272" s="11" t="s">
        <v>28</v>
      </c>
      <c r="U2272" s="11" t="s">
        <v>22</v>
      </c>
      <c r="V2272" s="11" t="s">
        <v>22</v>
      </c>
      <c r="W2272" s="11" t="s">
        <v>23</v>
      </c>
      <c r="X2272" s="11" t="s">
        <v>24</v>
      </c>
      <c r="Y2272">
        <v>215</v>
      </c>
      <c r="Z2272" t="e">
        <f t="shared" si="74"/>
        <v>#REF!</v>
      </c>
    </row>
    <row r="2273" spans="1:26" x14ac:dyDescent="0.35">
      <c r="A2273" s="24" t="str">
        <f>+IF(B2273&lt;&gt;'Terminal Handling Charge'!$B$3,"",IF(COUNTIF(B:B,B2273)&gt;0,COUNTIF(B$3:B2273,B2273),""))</f>
        <v/>
      </c>
      <c r="B2273" s="24" t="str">
        <f t="shared" si="73"/>
        <v>Terminal Handling Charge - DestinationTurkey</v>
      </c>
      <c r="C2273" s="30" t="s">
        <v>621</v>
      </c>
      <c r="D2273" s="24" t="s">
        <v>747</v>
      </c>
      <c r="E2273" s="24" t="s">
        <v>17</v>
      </c>
      <c r="F2273" s="12" t="s">
        <v>31</v>
      </c>
      <c r="G2273" s="13">
        <v>44866</v>
      </c>
      <c r="H2273" s="11" t="s">
        <v>47</v>
      </c>
      <c r="I2273" s="11" t="s">
        <v>48</v>
      </c>
      <c r="J2273" s="11" t="s">
        <v>48</v>
      </c>
      <c r="K2273" s="11" t="s">
        <v>19</v>
      </c>
      <c r="L2273" s="11" t="s">
        <v>19</v>
      </c>
      <c r="M2273" s="11" t="s">
        <v>19</v>
      </c>
      <c r="N2273" s="11" t="s">
        <v>19</v>
      </c>
      <c r="O2273" s="11" t="s">
        <v>140</v>
      </c>
      <c r="P2273" s="11" t="s">
        <v>141</v>
      </c>
      <c r="Q2273" s="11" t="s">
        <v>621</v>
      </c>
      <c r="R2273" s="11" t="s">
        <v>38</v>
      </c>
      <c r="S2273" s="11">
        <v>40</v>
      </c>
      <c r="T2273" s="11" t="s">
        <v>28</v>
      </c>
      <c r="U2273" s="11" t="s">
        <v>22</v>
      </c>
      <c r="V2273" s="11" t="s">
        <v>22</v>
      </c>
      <c r="W2273" s="11" t="s">
        <v>23</v>
      </c>
      <c r="X2273" s="11" t="s">
        <v>24</v>
      </c>
      <c r="Y2273">
        <v>215</v>
      </c>
      <c r="Z2273" t="e">
        <f t="shared" si="74"/>
        <v>#REF!</v>
      </c>
    </row>
    <row r="2274" spans="1:26" x14ac:dyDescent="0.35">
      <c r="A2274" s="24" t="str">
        <f>+IF(B2274&lt;&gt;'Terminal Handling Charge'!$B$3,"",IF(COUNTIF(B:B,B2274)&gt;0,COUNTIF(B$3:B2274,B2274),""))</f>
        <v/>
      </c>
      <c r="B2274" s="24" t="str">
        <f t="shared" si="73"/>
        <v>Terminal Handling Charge - DestinationTurkey</v>
      </c>
      <c r="C2274" s="30" t="s">
        <v>621</v>
      </c>
      <c r="D2274" s="24" t="s">
        <v>747</v>
      </c>
      <c r="E2274" s="24" t="s">
        <v>17</v>
      </c>
      <c r="F2274" s="12" t="s">
        <v>31</v>
      </c>
      <c r="G2274" s="13">
        <v>44866</v>
      </c>
      <c r="H2274" s="11" t="s">
        <v>47</v>
      </c>
      <c r="I2274" s="11" t="s">
        <v>48</v>
      </c>
      <c r="J2274" s="11" t="s">
        <v>48</v>
      </c>
      <c r="K2274" s="11" t="s">
        <v>19</v>
      </c>
      <c r="L2274" s="11" t="s">
        <v>19</v>
      </c>
      <c r="M2274" s="11" t="s">
        <v>19</v>
      </c>
      <c r="N2274" s="11" t="s">
        <v>19</v>
      </c>
      <c r="O2274" s="11" t="s">
        <v>25</v>
      </c>
      <c r="P2274" s="11" t="s">
        <v>26</v>
      </c>
      <c r="Q2274" s="11" t="s">
        <v>621</v>
      </c>
      <c r="R2274" s="11" t="s">
        <v>802</v>
      </c>
      <c r="S2274" s="11">
        <v>20</v>
      </c>
      <c r="T2274" s="11" t="s">
        <v>28</v>
      </c>
      <c r="U2274" s="11" t="s">
        <v>22</v>
      </c>
      <c r="V2274" s="11" t="s">
        <v>22</v>
      </c>
      <c r="W2274" s="11" t="s">
        <v>23</v>
      </c>
      <c r="X2274" s="11" t="s">
        <v>24</v>
      </c>
      <c r="Y2274">
        <v>215</v>
      </c>
      <c r="Z2274" t="e">
        <f t="shared" si="74"/>
        <v>#REF!</v>
      </c>
    </row>
    <row r="2275" spans="1:26" x14ac:dyDescent="0.35">
      <c r="A2275" s="24" t="str">
        <f>+IF(B2275&lt;&gt;'Terminal Handling Charge'!$B$3,"",IF(COUNTIF(B:B,B2275)&gt;0,COUNTIF(B$3:B2275,B2275),""))</f>
        <v/>
      </c>
      <c r="B2275" s="24" t="str">
        <f t="shared" si="73"/>
        <v>Terminal Handling Charge - DestinationTurkey</v>
      </c>
      <c r="C2275" s="30" t="s">
        <v>621</v>
      </c>
      <c r="D2275" s="24" t="s">
        <v>747</v>
      </c>
      <c r="E2275" s="24" t="s">
        <v>17</v>
      </c>
      <c r="F2275" s="12" t="s">
        <v>31</v>
      </c>
      <c r="G2275" s="13">
        <v>44866</v>
      </c>
      <c r="H2275" s="11" t="s">
        <v>47</v>
      </c>
      <c r="I2275" s="11" t="s">
        <v>48</v>
      </c>
      <c r="J2275" s="11" t="s">
        <v>48</v>
      </c>
      <c r="K2275" s="11" t="s">
        <v>19</v>
      </c>
      <c r="L2275" s="11" t="s">
        <v>19</v>
      </c>
      <c r="M2275" s="11" t="s">
        <v>19</v>
      </c>
      <c r="N2275" s="11" t="s">
        <v>19</v>
      </c>
      <c r="O2275" s="11" t="s">
        <v>25</v>
      </c>
      <c r="P2275" s="11" t="s">
        <v>26</v>
      </c>
      <c r="Q2275" s="11" t="s">
        <v>621</v>
      </c>
      <c r="R2275" s="11" t="s">
        <v>38</v>
      </c>
      <c r="S2275" s="11">
        <v>40</v>
      </c>
      <c r="T2275" s="11" t="s">
        <v>28</v>
      </c>
      <c r="U2275" s="11" t="s">
        <v>22</v>
      </c>
      <c r="V2275" s="11" t="s">
        <v>22</v>
      </c>
      <c r="W2275" s="11" t="s">
        <v>23</v>
      </c>
      <c r="X2275" s="11" t="s">
        <v>24</v>
      </c>
      <c r="Y2275">
        <v>215</v>
      </c>
      <c r="Z2275" t="e">
        <f t="shared" si="74"/>
        <v>#REF!</v>
      </c>
    </row>
    <row r="2276" spans="1:26" x14ac:dyDescent="0.35">
      <c r="A2276" s="24" t="str">
        <f>+IF(B2276&lt;&gt;'Terminal Handling Charge'!$B$3,"",IF(COUNTIF(B:B,B2276)&gt;0,COUNTIF(B$3:B2276,B2276),""))</f>
        <v/>
      </c>
      <c r="B2276" s="24" t="str">
        <f t="shared" si="73"/>
        <v>Terminal Handling Charge - DestinationTurkey</v>
      </c>
      <c r="C2276" s="30" t="s">
        <v>621</v>
      </c>
      <c r="D2276" s="24" t="s">
        <v>747</v>
      </c>
      <c r="E2276" s="24" t="s">
        <v>17</v>
      </c>
      <c r="F2276" s="12" t="s">
        <v>31</v>
      </c>
      <c r="G2276" s="13">
        <v>44866</v>
      </c>
      <c r="H2276" s="11" t="s">
        <v>47</v>
      </c>
      <c r="I2276" s="11" t="s">
        <v>48</v>
      </c>
      <c r="J2276" s="11" t="s">
        <v>48</v>
      </c>
      <c r="K2276" s="11" t="s">
        <v>19</v>
      </c>
      <c r="L2276" s="11" t="s">
        <v>19</v>
      </c>
      <c r="M2276" s="11" t="s">
        <v>19</v>
      </c>
      <c r="N2276" s="11" t="s">
        <v>19</v>
      </c>
      <c r="O2276" s="11" t="s">
        <v>225</v>
      </c>
      <c r="P2276" s="11" t="s">
        <v>226</v>
      </c>
      <c r="Q2276" s="11" t="s">
        <v>621</v>
      </c>
      <c r="R2276" s="11" t="s">
        <v>802</v>
      </c>
      <c r="S2276" s="11">
        <v>20</v>
      </c>
      <c r="T2276" s="11" t="s">
        <v>28</v>
      </c>
      <c r="U2276" s="11" t="s">
        <v>22</v>
      </c>
      <c r="V2276" s="11" t="s">
        <v>22</v>
      </c>
      <c r="W2276" s="11" t="s">
        <v>23</v>
      </c>
      <c r="X2276" s="11" t="s">
        <v>24</v>
      </c>
      <c r="Y2276">
        <v>215</v>
      </c>
      <c r="Z2276" t="e">
        <f t="shared" si="74"/>
        <v>#REF!</v>
      </c>
    </row>
    <row r="2277" spans="1:26" x14ac:dyDescent="0.35">
      <c r="A2277" s="24" t="str">
        <f>+IF(B2277&lt;&gt;'Terminal Handling Charge'!$B$3,"",IF(COUNTIF(B:B,B2277)&gt;0,COUNTIF(B$3:B2277,B2277),""))</f>
        <v/>
      </c>
      <c r="B2277" s="24" t="str">
        <f t="shared" si="73"/>
        <v>Terminal Handling Charge - DestinationTurkey</v>
      </c>
      <c r="C2277" s="30" t="s">
        <v>621</v>
      </c>
      <c r="D2277" s="24" t="s">
        <v>747</v>
      </c>
      <c r="E2277" s="24" t="s">
        <v>17</v>
      </c>
      <c r="F2277" s="12" t="s">
        <v>31</v>
      </c>
      <c r="G2277" s="13">
        <v>44866</v>
      </c>
      <c r="H2277" s="11" t="s">
        <v>47</v>
      </c>
      <c r="I2277" s="11" t="s">
        <v>48</v>
      </c>
      <c r="J2277" s="11" t="s">
        <v>48</v>
      </c>
      <c r="K2277" s="11" t="s">
        <v>19</v>
      </c>
      <c r="L2277" s="11" t="s">
        <v>19</v>
      </c>
      <c r="M2277" s="11" t="s">
        <v>19</v>
      </c>
      <c r="N2277" s="11" t="s">
        <v>19</v>
      </c>
      <c r="O2277" s="11" t="s">
        <v>225</v>
      </c>
      <c r="P2277" s="11" t="s">
        <v>226</v>
      </c>
      <c r="Q2277" s="11" t="s">
        <v>621</v>
      </c>
      <c r="R2277" s="11" t="s">
        <v>38</v>
      </c>
      <c r="S2277" s="11">
        <v>40</v>
      </c>
      <c r="T2277" s="11" t="s">
        <v>28</v>
      </c>
      <c r="U2277" s="11" t="s">
        <v>22</v>
      </c>
      <c r="V2277" s="11" t="s">
        <v>22</v>
      </c>
      <c r="W2277" s="11" t="s">
        <v>23</v>
      </c>
      <c r="X2277" s="11" t="s">
        <v>24</v>
      </c>
      <c r="Y2277">
        <v>215</v>
      </c>
      <c r="Z2277" t="e">
        <f t="shared" si="74"/>
        <v>#REF!</v>
      </c>
    </row>
    <row r="2278" spans="1:26" x14ac:dyDescent="0.35">
      <c r="A2278" s="24" t="str">
        <f>+IF(B2278&lt;&gt;'Terminal Handling Charge'!$B$3,"",IF(COUNTIF(B:B,B2278)&gt;0,COUNTIF(B$3:B2278,B2278),""))</f>
        <v/>
      </c>
      <c r="B2278" s="24" t="str">
        <f t="shared" si="73"/>
        <v>Terminal Handling Charge - DestinationTurkey</v>
      </c>
      <c r="C2278" s="30" t="s">
        <v>621</v>
      </c>
      <c r="D2278" s="24" t="s">
        <v>747</v>
      </c>
      <c r="E2278" s="24" t="s">
        <v>17</v>
      </c>
      <c r="F2278" s="12" t="s">
        <v>31</v>
      </c>
      <c r="G2278" s="13">
        <v>44866</v>
      </c>
      <c r="H2278" s="11" t="s">
        <v>47</v>
      </c>
      <c r="I2278" s="11" t="s">
        <v>48</v>
      </c>
      <c r="J2278" s="11" t="s">
        <v>48</v>
      </c>
      <c r="K2278" s="11" t="s">
        <v>19</v>
      </c>
      <c r="L2278" s="11" t="s">
        <v>19</v>
      </c>
      <c r="M2278" s="11" t="s">
        <v>19</v>
      </c>
      <c r="N2278" s="11" t="s">
        <v>19</v>
      </c>
      <c r="O2278" s="11" t="s">
        <v>178</v>
      </c>
      <c r="P2278" s="11" t="s">
        <v>179</v>
      </c>
      <c r="Q2278" s="11" t="s">
        <v>621</v>
      </c>
      <c r="R2278" s="11" t="s">
        <v>802</v>
      </c>
      <c r="S2278" s="11">
        <v>20</v>
      </c>
      <c r="T2278" s="11" t="s">
        <v>28</v>
      </c>
      <c r="U2278" s="11" t="s">
        <v>22</v>
      </c>
      <c r="V2278" s="11" t="s">
        <v>22</v>
      </c>
      <c r="W2278" s="11" t="s">
        <v>23</v>
      </c>
      <c r="X2278" s="11" t="s">
        <v>24</v>
      </c>
      <c r="Y2278">
        <v>215</v>
      </c>
      <c r="Z2278" t="e">
        <f t="shared" si="74"/>
        <v>#REF!</v>
      </c>
    </row>
    <row r="2279" spans="1:26" x14ac:dyDescent="0.35">
      <c r="A2279" s="24" t="str">
        <f>+IF(B2279&lt;&gt;'Terminal Handling Charge'!$B$3,"",IF(COUNTIF(B:B,B2279)&gt;0,COUNTIF(B$3:B2279,B2279),""))</f>
        <v/>
      </c>
      <c r="B2279" s="24" t="str">
        <f t="shared" si="73"/>
        <v>Terminal Handling Charge - DestinationTurkey</v>
      </c>
      <c r="C2279" s="30" t="s">
        <v>621</v>
      </c>
      <c r="D2279" s="24" t="s">
        <v>747</v>
      </c>
      <c r="E2279" s="24" t="s">
        <v>17</v>
      </c>
      <c r="F2279" s="12" t="s">
        <v>31</v>
      </c>
      <c r="G2279" s="13">
        <v>44866</v>
      </c>
      <c r="H2279" s="11" t="s">
        <v>47</v>
      </c>
      <c r="I2279" s="11" t="s">
        <v>48</v>
      </c>
      <c r="J2279" s="11" t="s">
        <v>48</v>
      </c>
      <c r="K2279" s="11" t="s">
        <v>19</v>
      </c>
      <c r="L2279" s="11" t="s">
        <v>19</v>
      </c>
      <c r="M2279" s="11" t="s">
        <v>19</v>
      </c>
      <c r="N2279" s="11" t="s">
        <v>19</v>
      </c>
      <c r="O2279" s="11" t="s">
        <v>178</v>
      </c>
      <c r="P2279" s="11" t="s">
        <v>179</v>
      </c>
      <c r="Q2279" s="11" t="s">
        <v>621</v>
      </c>
      <c r="R2279" s="11" t="s">
        <v>38</v>
      </c>
      <c r="S2279" s="11">
        <v>40</v>
      </c>
      <c r="T2279" s="11" t="s">
        <v>28</v>
      </c>
      <c r="U2279" s="11" t="s">
        <v>22</v>
      </c>
      <c r="V2279" s="11" t="s">
        <v>22</v>
      </c>
      <c r="W2279" s="11" t="s">
        <v>23</v>
      </c>
      <c r="X2279" s="11" t="s">
        <v>24</v>
      </c>
      <c r="Y2279">
        <v>215</v>
      </c>
      <c r="Z2279" t="e">
        <f t="shared" si="74"/>
        <v>#REF!</v>
      </c>
    </row>
    <row r="2280" spans="1:26" x14ac:dyDescent="0.35">
      <c r="A2280" s="24" t="str">
        <f>+IF(B2280&lt;&gt;'Terminal Handling Charge'!$B$3,"",IF(COUNTIF(B:B,B2280)&gt;0,COUNTIF(B$3:B2280,B2280),""))</f>
        <v/>
      </c>
      <c r="B2280" s="24" t="str">
        <f t="shared" si="73"/>
        <v>Terminal Handling Charge - OriginBulgaria</v>
      </c>
      <c r="C2280" s="24" t="s">
        <v>112</v>
      </c>
      <c r="D2280" s="24" t="s">
        <v>746</v>
      </c>
      <c r="E2280" s="1" t="s">
        <v>17</v>
      </c>
      <c r="F2280" s="12" t="s">
        <v>31</v>
      </c>
      <c r="G2280" s="13">
        <v>44866</v>
      </c>
      <c r="H2280" s="11" t="s">
        <v>111</v>
      </c>
      <c r="I2280" s="11" t="s">
        <v>112</v>
      </c>
      <c r="J2280" s="11" t="s">
        <v>112</v>
      </c>
      <c r="K2280" s="11" t="s">
        <v>81</v>
      </c>
      <c r="L2280" s="11" t="s">
        <v>82</v>
      </c>
      <c r="M2280" s="11" t="s">
        <v>19</v>
      </c>
      <c r="N2280" s="11" t="s">
        <v>19</v>
      </c>
      <c r="O2280" s="11" t="s">
        <v>18</v>
      </c>
      <c r="P2280" s="11" t="s">
        <v>18</v>
      </c>
      <c r="Q2280" s="11" t="s">
        <v>18</v>
      </c>
      <c r="R2280" s="11" t="s">
        <v>762</v>
      </c>
      <c r="S2280" s="20">
        <v>20</v>
      </c>
      <c r="T2280" s="11" t="s">
        <v>34</v>
      </c>
      <c r="U2280" s="11" t="s">
        <v>22</v>
      </c>
      <c r="V2280" s="11" t="s">
        <v>22</v>
      </c>
      <c r="W2280" s="11" t="s">
        <v>23</v>
      </c>
      <c r="X2280" s="11" t="s">
        <v>31</v>
      </c>
      <c r="Y2280">
        <v>230</v>
      </c>
      <c r="Z2280" t="e">
        <f>#REF!+1</f>
        <v>#REF!</v>
      </c>
    </row>
    <row r="2281" spans="1:26" x14ac:dyDescent="0.35">
      <c r="A2281" s="24" t="str">
        <f>+IF(B2281&lt;&gt;'Terminal Handling Charge'!$B$3,"",IF(COUNTIF(B:B,B2281)&gt;0,COUNTIF(B$3:B2281,B2281),""))</f>
        <v/>
      </c>
      <c r="B2281" s="24" t="str">
        <f t="shared" si="73"/>
        <v>Terminal Handling Charge - OriginBulgaria</v>
      </c>
      <c r="C2281" s="24" t="s">
        <v>112</v>
      </c>
      <c r="D2281" s="24" t="s">
        <v>746</v>
      </c>
      <c r="E2281" s="1" t="s">
        <v>17</v>
      </c>
      <c r="F2281" s="12" t="s">
        <v>31</v>
      </c>
      <c r="G2281" s="13">
        <v>44866</v>
      </c>
      <c r="H2281" s="11" t="s">
        <v>111</v>
      </c>
      <c r="I2281" s="11" t="s">
        <v>112</v>
      </c>
      <c r="J2281" s="11" t="s">
        <v>112</v>
      </c>
      <c r="K2281" s="11" t="s">
        <v>19</v>
      </c>
      <c r="L2281" s="11" t="s">
        <v>19</v>
      </c>
      <c r="M2281" s="11" t="s">
        <v>19</v>
      </c>
      <c r="N2281" s="11" t="s">
        <v>19</v>
      </c>
      <c r="O2281" s="11" t="s">
        <v>18</v>
      </c>
      <c r="P2281" s="11" t="s">
        <v>18</v>
      </c>
      <c r="Q2281" s="11" t="s">
        <v>18</v>
      </c>
      <c r="R2281" s="11" t="s">
        <v>762</v>
      </c>
      <c r="S2281" s="20">
        <v>20</v>
      </c>
      <c r="T2281" s="11" t="s">
        <v>34</v>
      </c>
      <c r="U2281" s="11" t="s">
        <v>22</v>
      </c>
      <c r="V2281" s="11" t="s">
        <v>22</v>
      </c>
      <c r="W2281" s="11" t="s">
        <v>23</v>
      </c>
      <c r="X2281" s="11" t="s">
        <v>31</v>
      </c>
      <c r="Y2281">
        <v>520</v>
      </c>
      <c r="Z2281" t="e">
        <f t="shared" si="74"/>
        <v>#REF!</v>
      </c>
    </row>
    <row r="2282" spans="1:26" x14ac:dyDescent="0.35">
      <c r="A2282" s="24" t="str">
        <f>+IF(B2282&lt;&gt;'Terminal Handling Charge'!$B$3,"",IF(COUNTIF(B:B,B2282)&gt;0,COUNTIF(B$3:B2282,B2282),""))</f>
        <v/>
      </c>
      <c r="B2282" s="24" t="str">
        <f t="shared" si="73"/>
        <v>Terminal Handling Charge - OriginBulgaria</v>
      </c>
      <c r="C2282" s="24" t="s">
        <v>112</v>
      </c>
      <c r="D2282" s="24" t="s">
        <v>746</v>
      </c>
      <c r="E2282" s="1" t="s">
        <v>17</v>
      </c>
      <c r="F2282" s="12" t="s">
        <v>31</v>
      </c>
      <c r="G2282" s="13">
        <v>44866</v>
      </c>
      <c r="H2282" s="11" t="s">
        <v>111</v>
      </c>
      <c r="I2282" s="11" t="s">
        <v>112</v>
      </c>
      <c r="J2282" s="11" t="s">
        <v>112</v>
      </c>
      <c r="K2282" s="11" t="s">
        <v>81</v>
      </c>
      <c r="L2282" s="11" t="s">
        <v>82</v>
      </c>
      <c r="M2282" s="11" t="s">
        <v>19</v>
      </c>
      <c r="N2282" s="11" t="s">
        <v>19</v>
      </c>
      <c r="O2282" s="11" t="s">
        <v>18</v>
      </c>
      <c r="P2282" s="11" t="s">
        <v>18</v>
      </c>
      <c r="Q2282" s="11" t="s">
        <v>18</v>
      </c>
      <c r="R2282" s="11" t="s">
        <v>40</v>
      </c>
      <c r="S2282" s="20">
        <v>20</v>
      </c>
      <c r="T2282" s="11" t="s">
        <v>34</v>
      </c>
      <c r="U2282" s="11" t="s">
        <v>22</v>
      </c>
      <c r="V2282" s="11" t="s">
        <v>22</v>
      </c>
      <c r="W2282" s="11" t="s">
        <v>23</v>
      </c>
      <c r="X2282" s="11" t="s">
        <v>31</v>
      </c>
      <c r="Y2282">
        <v>230</v>
      </c>
      <c r="Z2282" t="e">
        <f t="shared" si="74"/>
        <v>#REF!</v>
      </c>
    </row>
    <row r="2283" spans="1:26" x14ac:dyDescent="0.35">
      <c r="A2283" s="24" t="str">
        <f>+IF(B2283&lt;&gt;'Terminal Handling Charge'!$B$3,"",IF(COUNTIF(B:B,B2283)&gt;0,COUNTIF(B$3:B2283,B2283),""))</f>
        <v/>
      </c>
      <c r="B2283" s="24" t="str">
        <f t="shared" ref="B2283:B2336" si="75">D2283&amp;C2283</f>
        <v>Terminal Handling Charge - OriginBulgaria</v>
      </c>
      <c r="C2283" s="24" t="s">
        <v>112</v>
      </c>
      <c r="D2283" s="24" t="s">
        <v>746</v>
      </c>
      <c r="E2283" s="1" t="s">
        <v>17</v>
      </c>
      <c r="F2283" s="12" t="s">
        <v>31</v>
      </c>
      <c r="G2283" s="13">
        <v>44866</v>
      </c>
      <c r="H2283" s="11" t="s">
        <v>111</v>
      </c>
      <c r="I2283" s="11" t="s">
        <v>112</v>
      </c>
      <c r="J2283" s="11" t="s">
        <v>112</v>
      </c>
      <c r="K2283" s="11" t="s">
        <v>19</v>
      </c>
      <c r="L2283" s="11" t="s">
        <v>19</v>
      </c>
      <c r="M2283" s="11" t="s">
        <v>19</v>
      </c>
      <c r="N2283" s="11" t="s">
        <v>19</v>
      </c>
      <c r="O2283" s="11" t="s">
        <v>18</v>
      </c>
      <c r="P2283" s="11" t="s">
        <v>18</v>
      </c>
      <c r="Q2283" s="11" t="s">
        <v>18</v>
      </c>
      <c r="R2283" s="11" t="s">
        <v>40</v>
      </c>
      <c r="S2283" s="20">
        <v>20</v>
      </c>
      <c r="T2283" s="11" t="s">
        <v>34</v>
      </c>
      <c r="U2283" s="11" t="s">
        <v>22</v>
      </c>
      <c r="V2283" s="11" t="s">
        <v>22</v>
      </c>
      <c r="W2283" s="11" t="s">
        <v>23</v>
      </c>
      <c r="X2283" s="11" t="s">
        <v>31</v>
      </c>
      <c r="Y2283">
        <v>283</v>
      </c>
      <c r="Z2283" t="e">
        <f t="shared" ref="Z2283:Z2336" si="76">Z2282+1</f>
        <v>#REF!</v>
      </c>
    </row>
    <row r="2284" spans="1:26" x14ac:dyDescent="0.35">
      <c r="A2284" s="24" t="str">
        <f>+IF(B2284&lt;&gt;'Terminal Handling Charge'!$B$3,"",IF(COUNTIF(B:B,B2284)&gt;0,COUNTIF(B$3:B2284,B2284),""))</f>
        <v/>
      </c>
      <c r="B2284" s="24" t="str">
        <f t="shared" si="75"/>
        <v>Terminal Handling Charge - OriginBulgaria</v>
      </c>
      <c r="C2284" s="24" t="s">
        <v>112</v>
      </c>
      <c r="D2284" s="24" t="s">
        <v>746</v>
      </c>
      <c r="E2284" s="1" t="s">
        <v>17</v>
      </c>
      <c r="F2284" s="12" t="s">
        <v>31</v>
      </c>
      <c r="G2284" s="13">
        <v>44866</v>
      </c>
      <c r="H2284" s="11" t="s">
        <v>111</v>
      </c>
      <c r="I2284" s="11" t="s">
        <v>112</v>
      </c>
      <c r="J2284" s="11" t="s">
        <v>112</v>
      </c>
      <c r="K2284" s="11" t="s">
        <v>81</v>
      </c>
      <c r="L2284" s="11" t="s">
        <v>82</v>
      </c>
      <c r="M2284" s="11" t="s">
        <v>19</v>
      </c>
      <c r="N2284" s="11" t="s">
        <v>19</v>
      </c>
      <c r="O2284" s="11" t="s">
        <v>18</v>
      </c>
      <c r="P2284" s="11" t="s">
        <v>18</v>
      </c>
      <c r="Q2284" s="11" t="s">
        <v>18</v>
      </c>
      <c r="R2284" s="11" t="s">
        <v>20</v>
      </c>
      <c r="S2284" s="20">
        <v>40</v>
      </c>
      <c r="T2284" s="11" t="s">
        <v>34</v>
      </c>
      <c r="U2284" s="11" t="s">
        <v>22</v>
      </c>
      <c r="V2284" s="11" t="s">
        <v>22</v>
      </c>
      <c r="W2284" s="11" t="s">
        <v>23</v>
      </c>
      <c r="X2284" s="11" t="s">
        <v>31</v>
      </c>
      <c r="Y2284">
        <v>235</v>
      </c>
      <c r="Z2284" t="e">
        <f t="shared" si="76"/>
        <v>#REF!</v>
      </c>
    </row>
    <row r="2285" spans="1:26" x14ac:dyDescent="0.35">
      <c r="A2285" s="24" t="str">
        <f>+IF(B2285&lt;&gt;'Terminal Handling Charge'!$B$3,"",IF(COUNTIF(B:B,B2285)&gt;0,COUNTIF(B$3:B2285,B2285),""))</f>
        <v/>
      </c>
      <c r="B2285" s="24" t="str">
        <f t="shared" si="75"/>
        <v>Terminal Handling Charge - OriginBulgaria</v>
      </c>
      <c r="C2285" s="24" t="s">
        <v>112</v>
      </c>
      <c r="D2285" s="24" t="s">
        <v>746</v>
      </c>
      <c r="E2285" s="1" t="s">
        <v>17</v>
      </c>
      <c r="F2285" s="12" t="s">
        <v>31</v>
      </c>
      <c r="G2285" s="13">
        <v>44866</v>
      </c>
      <c r="H2285" s="11" t="s">
        <v>111</v>
      </c>
      <c r="I2285" s="11" t="s">
        <v>112</v>
      </c>
      <c r="J2285" s="11" t="s">
        <v>112</v>
      </c>
      <c r="K2285" s="11" t="s">
        <v>81</v>
      </c>
      <c r="L2285" s="11" t="s">
        <v>82</v>
      </c>
      <c r="M2285" s="11" t="s">
        <v>19</v>
      </c>
      <c r="N2285" s="11" t="s">
        <v>19</v>
      </c>
      <c r="O2285" s="11" t="s">
        <v>18</v>
      </c>
      <c r="P2285" s="11" t="s">
        <v>18</v>
      </c>
      <c r="Q2285" s="11" t="s">
        <v>18</v>
      </c>
      <c r="R2285" s="11" t="s">
        <v>38</v>
      </c>
      <c r="S2285" s="20">
        <v>40</v>
      </c>
      <c r="T2285" s="11" t="s">
        <v>34</v>
      </c>
      <c r="U2285" s="11" t="s">
        <v>22</v>
      </c>
      <c r="V2285" s="11" t="s">
        <v>22</v>
      </c>
      <c r="W2285" s="11" t="s">
        <v>23</v>
      </c>
      <c r="X2285" s="11" t="s">
        <v>31</v>
      </c>
      <c r="Y2285">
        <v>235</v>
      </c>
      <c r="Z2285" t="e">
        <f t="shared" si="76"/>
        <v>#REF!</v>
      </c>
    </row>
    <row r="2286" spans="1:26" x14ac:dyDescent="0.35">
      <c r="A2286" s="24" t="str">
        <f>+IF(B2286&lt;&gt;'Terminal Handling Charge'!$B$3,"",IF(COUNTIF(B:B,B2286)&gt;0,COUNTIF(B$3:B2286,B2286),""))</f>
        <v/>
      </c>
      <c r="B2286" s="24" t="str">
        <f t="shared" si="75"/>
        <v>Terminal Handling Charge - OriginBulgaria</v>
      </c>
      <c r="C2286" s="24" t="s">
        <v>112</v>
      </c>
      <c r="D2286" s="24" t="s">
        <v>746</v>
      </c>
      <c r="E2286" s="1" t="s">
        <v>17</v>
      </c>
      <c r="F2286" s="12" t="s">
        <v>31</v>
      </c>
      <c r="G2286" s="13">
        <v>44866</v>
      </c>
      <c r="H2286" s="11" t="s">
        <v>111</v>
      </c>
      <c r="I2286" s="11" t="s">
        <v>112</v>
      </c>
      <c r="J2286" s="11" t="s">
        <v>112</v>
      </c>
      <c r="K2286" s="11" t="s">
        <v>19</v>
      </c>
      <c r="L2286" s="11" t="s">
        <v>19</v>
      </c>
      <c r="M2286" s="11" t="s">
        <v>19</v>
      </c>
      <c r="N2286" s="11" t="s">
        <v>19</v>
      </c>
      <c r="O2286" s="11" t="s">
        <v>18</v>
      </c>
      <c r="P2286" s="11" t="s">
        <v>18</v>
      </c>
      <c r="Q2286" s="11" t="s">
        <v>18</v>
      </c>
      <c r="R2286" s="11" t="s">
        <v>38</v>
      </c>
      <c r="S2286" s="20">
        <v>40</v>
      </c>
      <c r="T2286" s="11" t="s">
        <v>34</v>
      </c>
      <c r="U2286" s="11" t="s">
        <v>22</v>
      </c>
      <c r="V2286" s="11" t="s">
        <v>22</v>
      </c>
      <c r="W2286" s="11" t="s">
        <v>23</v>
      </c>
      <c r="X2286" s="11" t="s">
        <v>31</v>
      </c>
      <c r="Y2286">
        <v>610</v>
      </c>
      <c r="Z2286" t="e">
        <f t="shared" si="76"/>
        <v>#REF!</v>
      </c>
    </row>
    <row r="2287" spans="1:26" x14ac:dyDescent="0.35">
      <c r="A2287" s="24" t="str">
        <f>+IF(B2287&lt;&gt;'Terminal Handling Charge'!$B$3,"",IF(COUNTIF(B:B,B2287)&gt;0,COUNTIF(B$3:B2287,B2287),""))</f>
        <v/>
      </c>
      <c r="B2287" s="24" t="str">
        <f t="shared" si="75"/>
        <v>Terminal Handling Charge - OriginBulgaria</v>
      </c>
      <c r="C2287" s="24" t="s">
        <v>112</v>
      </c>
      <c r="D2287" s="24" t="s">
        <v>746</v>
      </c>
      <c r="E2287" s="1" t="s">
        <v>17</v>
      </c>
      <c r="F2287" s="12" t="s">
        <v>31</v>
      </c>
      <c r="G2287" s="13">
        <v>44866</v>
      </c>
      <c r="H2287" s="11" t="s">
        <v>111</v>
      </c>
      <c r="I2287" s="11" t="s">
        <v>112</v>
      </c>
      <c r="J2287" s="11" t="s">
        <v>112</v>
      </c>
      <c r="K2287" s="11" t="s">
        <v>19</v>
      </c>
      <c r="L2287" s="11" t="s">
        <v>19</v>
      </c>
      <c r="M2287" s="11" t="s">
        <v>19</v>
      </c>
      <c r="N2287" s="11" t="s">
        <v>19</v>
      </c>
      <c r="O2287" s="11" t="s">
        <v>18</v>
      </c>
      <c r="P2287" s="11" t="s">
        <v>18</v>
      </c>
      <c r="Q2287" s="11" t="s">
        <v>18</v>
      </c>
      <c r="R2287" s="11" t="s">
        <v>20</v>
      </c>
      <c r="S2287" s="20">
        <v>40</v>
      </c>
      <c r="T2287" s="11" t="s">
        <v>34</v>
      </c>
      <c r="U2287" s="11" t="s">
        <v>22</v>
      </c>
      <c r="V2287" s="11" t="s">
        <v>22</v>
      </c>
      <c r="W2287" s="11" t="s">
        <v>23</v>
      </c>
      <c r="X2287" s="11" t="s">
        <v>31</v>
      </c>
      <c r="Y2287">
        <v>339</v>
      </c>
      <c r="Z2287" t="e">
        <f t="shared" si="76"/>
        <v>#REF!</v>
      </c>
    </row>
    <row r="2288" spans="1:26" x14ac:dyDescent="0.35">
      <c r="A2288" s="24" t="str">
        <f>+IF(B2288&lt;&gt;'Terminal Handling Charge'!$B$3,"",IF(COUNTIF(B:B,B2288)&gt;0,COUNTIF(B$3:B2288,B2288),""))</f>
        <v/>
      </c>
      <c r="B2288" s="24" t="str">
        <f t="shared" si="75"/>
        <v>Terminal Handling Charge - OriginBulgaria</v>
      </c>
      <c r="C2288" s="24" t="s">
        <v>112</v>
      </c>
      <c r="D2288" s="24" t="s">
        <v>746</v>
      </c>
      <c r="E2288" s="1" t="s">
        <v>17</v>
      </c>
      <c r="F2288" s="12" t="s">
        <v>31</v>
      </c>
      <c r="G2288" s="13">
        <v>44866</v>
      </c>
      <c r="H2288" s="11" t="s">
        <v>111</v>
      </c>
      <c r="I2288" s="11" t="s">
        <v>112</v>
      </c>
      <c r="J2288" s="11" t="s">
        <v>112</v>
      </c>
      <c r="K2288" s="11" t="s">
        <v>81</v>
      </c>
      <c r="L2288" s="11" t="s">
        <v>82</v>
      </c>
      <c r="M2288" s="11" t="s">
        <v>19</v>
      </c>
      <c r="N2288" s="11" t="s">
        <v>19</v>
      </c>
      <c r="O2288" s="11" t="s">
        <v>18</v>
      </c>
      <c r="P2288" s="11" t="s">
        <v>18</v>
      </c>
      <c r="Q2288" s="11" t="s">
        <v>18</v>
      </c>
      <c r="R2288" s="11" t="s">
        <v>65</v>
      </c>
      <c r="S2288" s="20">
        <v>45</v>
      </c>
      <c r="T2288" s="11" t="s">
        <v>34</v>
      </c>
      <c r="U2288" s="11" t="s">
        <v>22</v>
      </c>
      <c r="V2288" s="11" t="s">
        <v>22</v>
      </c>
      <c r="W2288" s="11" t="s">
        <v>23</v>
      </c>
      <c r="X2288" s="11" t="s">
        <v>31</v>
      </c>
      <c r="Y2288">
        <v>235</v>
      </c>
      <c r="Z2288" t="e">
        <f t="shared" si="76"/>
        <v>#REF!</v>
      </c>
    </row>
    <row r="2289" spans="1:26" x14ac:dyDescent="0.35">
      <c r="A2289" s="24" t="str">
        <f>+IF(B2289&lt;&gt;'Terminal Handling Charge'!$B$3,"",IF(COUNTIF(B:B,B2289)&gt;0,COUNTIF(B$3:B2289,B2289),""))</f>
        <v/>
      </c>
      <c r="B2289" s="24" t="str">
        <f t="shared" si="75"/>
        <v>Terminal Handling Charge - OriginBulgaria</v>
      </c>
      <c r="C2289" s="24" t="s">
        <v>112</v>
      </c>
      <c r="D2289" s="24" t="s">
        <v>746</v>
      </c>
      <c r="E2289" s="1" t="s">
        <v>17</v>
      </c>
      <c r="F2289" s="12" t="s">
        <v>31</v>
      </c>
      <c r="G2289" s="13">
        <v>44866</v>
      </c>
      <c r="H2289" s="11" t="s">
        <v>111</v>
      </c>
      <c r="I2289" s="11" t="s">
        <v>112</v>
      </c>
      <c r="J2289" s="11" t="s">
        <v>112</v>
      </c>
      <c r="K2289" s="11" t="s">
        <v>19</v>
      </c>
      <c r="L2289" s="11" t="s">
        <v>19</v>
      </c>
      <c r="M2289" s="11" t="s">
        <v>19</v>
      </c>
      <c r="N2289" s="11" t="s">
        <v>19</v>
      </c>
      <c r="O2289" s="11" t="s">
        <v>18</v>
      </c>
      <c r="P2289" s="11" t="s">
        <v>18</v>
      </c>
      <c r="Q2289" s="11" t="s">
        <v>18</v>
      </c>
      <c r="R2289" s="11" t="s">
        <v>65</v>
      </c>
      <c r="S2289" s="20">
        <v>45</v>
      </c>
      <c r="T2289" s="11" t="s">
        <v>34</v>
      </c>
      <c r="U2289" s="11" t="s">
        <v>22</v>
      </c>
      <c r="V2289" s="11" t="s">
        <v>22</v>
      </c>
      <c r="W2289" s="11" t="s">
        <v>23</v>
      </c>
      <c r="X2289" s="11" t="s">
        <v>31</v>
      </c>
      <c r="Y2289">
        <v>339</v>
      </c>
      <c r="Z2289" t="e">
        <f t="shared" si="76"/>
        <v>#REF!</v>
      </c>
    </row>
    <row r="2290" spans="1:26" x14ac:dyDescent="0.35">
      <c r="A2290" s="24" t="str">
        <f>+IF(B2290&lt;&gt;'Terminal Handling Charge'!$B$3,"",IF(COUNTIF(B:B,B2290)&gt;0,COUNTIF(B$3:B2290,B2290),""))</f>
        <v/>
      </c>
      <c r="B2290" s="24" t="str">
        <f t="shared" si="75"/>
        <v>Terminal Handling Charge - OriginBulgaria</v>
      </c>
      <c r="C2290" s="24" t="s">
        <v>112</v>
      </c>
      <c r="D2290" s="24" t="s">
        <v>746</v>
      </c>
      <c r="E2290" s="1" t="s">
        <v>17</v>
      </c>
      <c r="F2290" s="12" t="s">
        <v>31</v>
      </c>
      <c r="G2290" s="13">
        <v>44866</v>
      </c>
      <c r="H2290" s="11" t="s">
        <v>111</v>
      </c>
      <c r="I2290" s="11" t="s">
        <v>112</v>
      </c>
      <c r="J2290" s="11" t="s">
        <v>112</v>
      </c>
      <c r="K2290" s="11" t="s">
        <v>81</v>
      </c>
      <c r="L2290" s="11" t="s">
        <v>82</v>
      </c>
      <c r="M2290" s="11" t="s">
        <v>19</v>
      </c>
      <c r="N2290" s="11" t="s">
        <v>19</v>
      </c>
      <c r="O2290" s="11" t="s">
        <v>18</v>
      </c>
      <c r="P2290" s="11" t="s">
        <v>18</v>
      </c>
      <c r="Q2290" s="11" t="s">
        <v>18</v>
      </c>
      <c r="R2290" s="11" t="s">
        <v>40</v>
      </c>
      <c r="S2290" s="20">
        <v>20</v>
      </c>
      <c r="T2290" s="11" t="s">
        <v>21</v>
      </c>
      <c r="U2290" s="11" t="s">
        <v>22</v>
      </c>
      <c r="V2290" s="11" t="s">
        <v>22</v>
      </c>
      <c r="W2290" s="11" t="s">
        <v>23</v>
      </c>
      <c r="X2290" s="11" t="s">
        <v>31</v>
      </c>
      <c r="Y2290">
        <v>160</v>
      </c>
      <c r="Z2290" t="e">
        <f t="shared" si="76"/>
        <v>#REF!</v>
      </c>
    </row>
    <row r="2291" spans="1:26" x14ac:dyDescent="0.35">
      <c r="A2291" s="24" t="str">
        <f>+IF(B2291&lt;&gt;'Terminal Handling Charge'!$B$3,"",IF(COUNTIF(B:B,B2291)&gt;0,COUNTIF(B$3:B2291,B2291),""))</f>
        <v/>
      </c>
      <c r="B2291" s="24" t="str">
        <f t="shared" si="75"/>
        <v>Terminal Handling Charge - OriginBulgaria</v>
      </c>
      <c r="C2291" s="24" t="s">
        <v>112</v>
      </c>
      <c r="D2291" s="24" t="s">
        <v>746</v>
      </c>
      <c r="E2291" s="1" t="s">
        <v>17</v>
      </c>
      <c r="F2291" s="12" t="s">
        <v>31</v>
      </c>
      <c r="G2291" s="13">
        <v>44866</v>
      </c>
      <c r="H2291" s="11" t="s">
        <v>111</v>
      </c>
      <c r="I2291" s="11" t="s">
        <v>112</v>
      </c>
      <c r="J2291" s="11" t="s">
        <v>112</v>
      </c>
      <c r="K2291" s="11" t="s">
        <v>19</v>
      </c>
      <c r="L2291" s="11" t="s">
        <v>19</v>
      </c>
      <c r="M2291" s="11" t="s">
        <v>19</v>
      </c>
      <c r="N2291" s="11" t="s">
        <v>19</v>
      </c>
      <c r="O2291" s="11" t="s">
        <v>18</v>
      </c>
      <c r="P2291" s="11" t="s">
        <v>18</v>
      </c>
      <c r="Q2291" s="11" t="s">
        <v>18</v>
      </c>
      <c r="R2291" s="11" t="s">
        <v>40</v>
      </c>
      <c r="S2291" s="20">
        <v>20</v>
      </c>
      <c r="T2291" s="11" t="s">
        <v>21</v>
      </c>
      <c r="U2291" s="11" t="s">
        <v>22</v>
      </c>
      <c r="V2291" s="11" t="s">
        <v>22</v>
      </c>
      <c r="W2291" s="11" t="s">
        <v>23</v>
      </c>
      <c r="X2291" s="11" t="s">
        <v>31</v>
      </c>
      <c r="Y2291">
        <v>192</v>
      </c>
      <c r="Z2291" t="e">
        <f t="shared" si="76"/>
        <v>#REF!</v>
      </c>
    </row>
    <row r="2292" spans="1:26" x14ac:dyDescent="0.35">
      <c r="A2292" s="24" t="str">
        <f>+IF(B2292&lt;&gt;'Terminal Handling Charge'!$B$3,"",IF(COUNTIF(B:B,B2292)&gt;0,COUNTIF(B$3:B2292,B2292),""))</f>
        <v/>
      </c>
      <c r="B2292" s="24" t="str">
        <f t="shared" si="75"/>
        <v>Terminal Handling Charge - OriginBulgaria</v>
      </c>
      <c r="C2292" s="24" t="s">
        <v>112</v>
      </c>
      <c r="D2292" s="24" t="s">
        <v>746</v>
      </c>
      <c r="E2292" s="1" t="s">
        <v>17</v>
      </c>
      <c r="F2292" s="12" t="s">
        <v>31</v>
      </c>
      <c r="G2292" s="13">
        <v>44866</v>
      </c>
      <c r="H2292" s="11" t="s">
        <v>111</v>
      </c>
      <c r="I2292" s="11" t="s">
        <v>112</v>
      </c>
      <c r="J2292" s="11" t="s">
        <v>112</v>
      </c>
      <c r="K2292" s="11" t="s">
        <v>81</v>
      </c>
      <c r="L2292" s="11" t="s">
        <v>82</v>
      </c>
      <c r="M2292" s="11" t="s">
        <v>19</v>
      </c>
      <c r="N2292" s="11" t="s">
        <v>19</v>
      </c>
      <c r="O2292" s="11" t="s">
        <v>18</v>
      </c>
      <c r="P2292" s="11" t="s">
        <v>18</v>
      </c>
      <c r="Q2292" s="11" t="s">
        <v>18</v>
      </c>
      <c r="R2292" s="11" t="s">
        <v>20</v>
      </c>
      <c r="S2292" s="20">
        <v>40</v>
      </c>
      <c r="T2292" s="11" t="s">
        <v>21</v>
      </c>
      <c r="U2292" s="11" t="s">
        <v>22</v>
      </c>
      <c r="V2292" s="11" t="s">
        <v>22</v>
      </c>
      <c r="W2292" s="11" t="s">
        <v>23</v>
      </c>
      <c r="X2292" s="11" t="s">
        <v>31</v>
      </c>
      <c r="Y2292">
        <v>165</v>
      </c>
      <c r="Z2292" t="e">
        <f t="shared" si="76"/>
        <v>#REF!</v>
      </c>
    </row>
    <row r="2293" spans="1:26" x14ac:dyDescent="0.35">
      <c r="A2293" s="24" t="str">
        <f>+IF(B2293&lt;&gt;'Terminal Handling Charge'!$B$3,"",IF(COUNTIF(B:B,B2293)&gt;0,COUNTIF(B$3:B2293,B2293),""))</f>
        <v/>
      </c>
      <c r="B2293" s="24" t="str">
        <f t="shared" si="75"/>
        <v>Terminal Handling Charge - OriginBulgaria</v>
      </c>
      <c r="C2293" s="24" t="s">
        <v>112</v>
      </c>
      <c r="D2293" s="24" t="s">
        <v>746</v>
      </c>
      <c r="E2293" s="1" t="s">
        <v>17</v>
      </c>
      <c r="F2293" s="12" t="s">
        <v>31</v>
      </c>
      <c r="G2293" s="13">
        <v>44866</v>
      </c>
      <c r="H2293" s="11" t="s">
        <v>111</v>
      </c>
      <c r="I2293" s="11" t="s">
        <v>112</v>
      </c>
      <c r="J2293" s="11" t="s">
        <v>112</v>
      </c>
      <c r="K2293" s="11" t="s">
        <v>19</v>
      </c>
      <c r="L2293" s="11" t="s">
        <v>19</v>
      </c>
      <c r="M2293" s="11" t="s">
        <v>19</v>
      </c>
      <c r="N2293" s="11" t="s">
        <v>19</v>
      </c>
      <c r="O2293" s="11" t="s">
        <v>18</v>
      </c>
      <c r="P2293" s="11" t="s">
        <v>18</v>
      </c>
      <c r="Q2293" s="11" t="s">
        <v>18</v>
      </c>
      <c r="R2293" s="11" t="s">
        <v>20</v>
      </c>
      <c r="S2293" s="20">
        <v>40</v>
      </c>
      <c r="T2293" s="11" t="s">
        <v>21</v>
      </c>
      <c r="U2293" s="11" t="s">
        <v>22</v>
      </c>
      <c r="V2293" s="11" t="s">
        <v>22</v>
      </c>
      <c r="W2293" s="11" t="s">
        <v>23</v>
      </c>
      <c r="X2293" s="11" t="s">
        <v>31</v>
      </c>
      <c r="Y2293">
        <v>237</v>
      </c>
      <c r="Z2293" t="e">
        <f t="shared" si="76"/>
        <v>#REF!</v>
      </c>
    </row>
    <row r="2294" spans="1:26" x14ac:dyDescent="0.35">
      <c r="A2294" s="24" t="str">
        <f>+IF(B2294&lt;&gt;'Terminal Handling Charge'!$B$3,"",IF(COUNTIF(B:B,B2294)&gt;0,COUNTIF(B$3:B2294,B2294),""))</f>
        <v/>
      </c>
      <c r="B2294" s="24" t="str">
        <f t="shared" si="75"/>
        <v>Terminal Handling Charge - OriginBulgaria</v>
      </c>
      <c r="C2294" s="24" t="s">
        <v>112</v>
      </c>
      <c r="D2294" s="24" t="s">
        <v>746</v>
      </c>
      <c r="E2294" s="1" t="s">
        <v>17</v>
      </c>
      <c r="F2294" s="12" t="s">
        <v>31</v>
      </c>
      <c r="G2294" s="13">
        <v>44866</v>
      </c>
      <c r="H2294" s="11" t="s">
        <v>111</v>
      </c>
      <c r="I2294" s="11" t="s">
        <v>112</v>
      </c>
      <c r="J2294" s="11" t="s">
        <v>112</v>
      </c>
      <c r="K2294" s="11" t="s">
        <v>81</v>
      </c>
      <c r="L2294" s="11" t="s">
        <v>82</v>
      </c>
      <c r="M2294" s="11" t="s">
        <v>19</v>
      </c>
      <c r="N2294" s="11" t="s">
        <v>19</v>
      </c>
      <c r="O2294" s="11" t="s">
        <v>18</v>
      </c>
      <c r="P2294" s="11" t="s">
        <v>18</v>
      </c>
      <c r="Q2294" s="11" t="s">
        <v>18</v>
      </c>
      <c r="R2294" s="11" t="s">
        <v>65</v>
      </c>
      <c r="S2294" s="20">
        <v>45</v>
      </c>
      <c r="T2294" s="11" t="s">
        <v>21</v>
      </c>
      <c r="U2294" s="11" t="s">
        <v>22</v>
      </c>
      <c r="V2294" s="11" t="s">
        <v>22</v>
      </c>
      <c r="W2294" s="11" t="s">
        <v>23</v>
      </c>
      <c r="X2294" s="11" t="s">
        <v>31</v>
      </c>
      <c r="Y2294">
        <v>165</v>
      </c>
      <c r="Z2294" t="e">
        <f t="shared" si="76"/>
        <v>#REF!</v>
      </c>
    </row>
    <row r="2295" spans="1:26" x14ac:dyDescent="0.35">
      <c r="A2295" s="24" t="str">
        <f>+IF(B2295&lt;&gt;'Terminal Handling Charge'!$B$3,"",IF(COUNTIF(B:B,B2295)&gt;0,COUNTIF(B$3:B2295,B2295),""))</f>
        <v/>
      </c>
      <c r="B2295" s="24" t="str">
        <f t="shared" si="75"/>
        <v>Terminal Handling Charge - OriginBulgaria</v>
      </c>
      <c r="C2295" s="24" t="s">
        <v>112</v>
      </c>
      <c r="D2295" s="24" t="s">
        <v>746</v>
      </c>
      <c r="E2295" s="1" t="s">
        <v>17</v>
      </c>
      <c r="F2295" s="12" t="s">
        <v>31</v>
      </c>
      <c r="G2295" s="13">
        <v>44866</v>
      </c>
      <c r="H2295" s="11" t="s">
        <v>111</v>
      </c>
      <c r="I2295" s="11" t="s">
        <v>112</v>
      </c>
      <c r="J2295" s="11" t="s">
        <v>112</v>
      </c>
      <c r="K2295" s="11" t="s">
        <v>19</v>
      </c>
      <c r="L2295" s="11" t="s">
        <v>19</v>
      </c>
      <c r="M2295" s="11" t="s">
        <v>19</v>
      </c>
      <c r="N2295" s="11" t="s">
        <v>19</v>
      </c>
      <c r="O2295" s="11" t="s">
        <v>18</v>
      </c>
      <c r="P2295" s="11" t="s">
        <v>18</v>
      </c>
      <c r="Q2295" s="11" t="s">
        <v>18</v>
      </c>
      <c r="R2295" s="11" t="s">
        <v>65</v>
      </c>
      <c r="S2295" s="20">
        <v>45</v>
      </c>
      <c r="T2295" s="11" t="s">
        <v>21</v>
      </c>
      <c r="U2295" s="11" t="s">
        <v>22</v>
      </c>
      <c r="V2295" s="11" t="s">
        <v>22</v>
      </c>
      <c r="W2295" s="11" t="s">
        <v>23</v>
      </c>
      <c r="X2295" s="11" t="s">
        <v>31</v>
      </c>
      <c r="Y2295">
        <v>237</v>
      </c>
      <c r="Z2295" t="e">
        <f t="shared" si="76"/>
        <v>#REF!</v>
      </c>
    </row>
    <row r="2296" spans="1:26" x14ac:dyDescent="0.35">
      <c r="A2296" s="24" t="str">
        <f>+IF(B2296&lt;&gt;'Terminal Handling Charge'!$B$3,"",IF(COUNTIF(B:B,B2296)&gt;0,COUNTIF(B$3:B2296,B2296),""))</f>
        <v/>
      </c>
      <c r="B2296" s="24" t="str">
        <f t="shared" si="75"/>
        <v>Terminal Handling Charge - OriginBulgaria</v>
      </c>
      <c r="C2296" s="24" t="s">
        <v>112</v>
      </c>
      <c r="D2296" s="24" t="s">
        <v>746</v>
      </c>
      <c r="E2296" s="1" t="s">
        <v>17</v>
      </c>
      <c r="F2296" s="12" t="s">
        <v>31</v>
      </c>
      <c r="G2296" s="13">
        <v>44866</v>
      </c>
      <c r="H2296" s="11" t="s">
        <v>111</v>
      </c>
      <c r="I2296" s="11" t="s">
        <v>112</v>
      </c>
      <c r="J2296" s="11" t="s">
        <v>112</v>
      </c>
      <c r="K2296" s="11" t="s">
        <v>81</v>
      </c>
      <c r="L2296" s="11" t="s">
        <v>82</v>
      </c>
      <c r="M2296" s="11" t="s">
        <v>19</v>
      </c>
      <c r="N2296" s="11" t="s">
        <v>19</v>
      </c>
      <c r="O2296" s="11" t="s">
        <v>18</v>
      </c>
      <c r="P2296" s="11" t="s">
        <v>18</v>
      </c>
      <c r="Q2296" s="11" t="s">
        <v>18</v>
      </c>
      <c r="R2296" s="11" t="s">
        <v>762</v>
      </c>
      <c r="S2296" s="20">
        <v>20</v>
      </c>
      <c r="T2296" s="11" t="s">
        <v>28</v>
      </c>
      <c r="U2296" s="11" t="s">
        <v>22</v>
      </c>
      <c r="V2296" s="11" t="s">
        <v>22</v>
      </c>
      <c r="W2296" s="11" t="s">
        <v>23</v>
      </c>
      <c r="X2296" s="11" t="s">
        <v>31</v>
      </c>
      <c r="Y2296">
        <v>160</v>
      </c>
      <c r="Z2296" t="e">
        <f t="shared" si="76"/>
        <v>#REF!</v>
      </c>
    </row>
    <row r="2297" spans="1:26" x14ac:dyDescent="0.35">
      <c r="A2297" s="24" t="str">
        <f>+IF(B2297&lt;&gt;'Terminal Handling Charge'!$B$3,"",IF(COUNTIF(B:B,B2297)&gt;0,COUNTIF(B$3:B2297,B2297),""))</f>
        <v/>
      </c>
      <c r="B2297" s="24" t="str">
        <f t="shared" si="75"/>
        <v>Terminal Handling Charge - OriginBulgaria</v>
      </c>
      <c r="C2297" s="24" t="s">
        <v>112</v>
      </c>
      <c r="D2297" s="24" t="s">
        <v>746</v>
      </c>
      <c r="E2297" s="1" t="s">
        <v>17</v>
      </c>
      <c r="F2297" s="12" t="s">
        <v>31</v>
      </c>
      <c r="G2297" s="13">
        <v>44866</v>
      </c>
      <c r="H2297" s="11" t="s">
        <v>111</v>
      </c>
      <c r="I2297" s="11" t="s">
        <v>112</v>
      </c>
      <c r="J2297" s="11" t="s">
        <v>112</v>
      </c>
      <c r="K2297" s="11" t="s">
        <v>19</v>
      </c>
      <c r="L2297" s="11" t="s">
        <v>19</v>
      </c>
      <c r="M2297" s="11" t="s">
        <v>19</v>
      </c>
      <c r="N2297" s="11" t="s">
        <v>19</v>
      </c>
      <c r="O2297" s="11" t="s">
        <v>18</v>
      </c>
      <c r="P2297" s="11" t="s">
        <v>18</v>
      </c>
      <c r="Q2297" s="11" t="s">
        <v>18</v>
      </c>
      <c r="R2297" s="11" t="s">
        <v>762</v>
      </c>
      <c r="S2297" s="20">
        <v>20</v>
      </c>
      <c r="T2297" s="11" t="s">
        <v>28</v>
      </c>
      <c r="U2297" s="11" t="s">
        <v>22</v>
      </c>
      <c r="V2297" s="11" t="s">
        <v>22</v>
      </c>
      <c r="W2297" s="11" t="s">
        <v>23</v>
      </c>
      <c r="X2297" s="11" t="s">
        <v>31</v>
      </c>
      <c r="Y2297">
        <v>350</v>
      </c>
      <c r="Z2297" t="e">
        <f t="shared" si="76"/>
        <v>#REF!</v>
      </c>
    </row>
    <row r="2298" spans="1:26" x14ac:dyDescent="0.35">
      <c r="A2298" s="24" t="str">
        <f>+IF(B2298&lt;&gt;'Terminal Handling Charge'!$B$3,"",IF(COUNTIF(B:B,B2298)&gt;0,COUNTIF(B$3:B2298,B2298),""))</f>
        <v/>
      </c>
      <c r="B2298" s="24" t="str">
        <f t="shared" si="75"/>
        <v>Terminal Handling Charge - OriginBulgaria</v>
      </c>
      <c r="C2298" s="24" t="s">
        <v>112</v>
      </c>
      <c r="D2298" s="24" t="s">
        <v>746</v>
      </c>
      <c r="E2298" s="1" t="s">
        <v>17</v>
      </c>
      <c r="F2298" s="12" t="s">
        <v>31</v>
      </c>
      <c r="G2298" s="13">
        <v>44866</v>
      </c>
      <c r="H2298" s="11" t="s">
        <v>111</v>
      </c>
      <c r="I2298" s="11" t="s">
        <v>112</v>
      </c>
      <c r="J2298" s="11" t="s">
        <v>112</v>
      </c>
      <c r="K2298" s="11" t="s">
        <v>81</v>
      </c>
      <c r="L2298" s="11" t="s">
        <v>82</v>
      </c>
      <c r="M2298" s="11" t="s">
        <v>19</v>
      </c>
      <c r="N2298" s="11" t="s">
        <v>19</v>
      </c>
      <c r="O2298" s="11" t="s">
        <v>18</v>
      </c>
      <c r="P2298" s="11" t="s">
        <v>18</v>
      </c>
      <c r="Q2298" s="11" t="s">
        <v>18</v>
      </c>
      <c r="R2298" s="11" t="s">
        <v>38</v>
      </c>
      <c r="S2298" s="20">
        <v>40</v>
      </c>
      <c r="T2298" s="11" t="s">
        <v>28</v>
      </c>
      <c r="U2298" s="11" t="s">
        <v>22</v>
      </c>
      <c r="V2298" s="11" t="s">
        <v>22</v>
      </c>
      <c r="W2298" s="11" t="s">
        <v>23</v>
      </c>
      <c r="X2298" s="11" t="s">
        <v>31</v>
      </c>
      <c r="Y2298">
        <v>165</v>
      </c>
      <c r="Z2298" t="e">
        <f t="shared" si="76"/>
        <v>#REF!</v>
      </c>
    </row>
    <row r="2299" spans="1:26" x14ac:dyDescent="0.35">
      <c r="A2299" s="24" t="str">
        <f>+IF(B2299&lt;&gt;'Terminal Handling Charge'!$B$3,"",IF(COUNTIF(B:B,B2299)&gt;0,COUNTIF(B$3:B2299,B2299),""))</f>
        <v/>
      </c>
      <c r="B2299" s="24" t="str">
        <f t="shared" si="75"/>
        <v>Terminal Handling Charge - OriginBulgaria</v>
      </c>
      <c r="C2299" s="24" t="s">
        <v>112</v>
      </c>
      <c r="D2299" s="24" t="s">
        <v>746</v>
      </c>
      <c r="E2299" s="1" t="s">
        <v>17</v>
      </c>
      <c r="F2299" s="12" t="s">
        <v>31</v>
      </c>
      <c r="G2299" s="13">
        <v>44866</v>
      </c>
      <c r="H2299" s="11" t="s">
        <v>111</v>
      </c>
      <c r="I2299" s="11" t="s">
        <v>112</v>
      </c>
      <c r="J2299" s="11" t="s">
        <v>112</v>
      </c>
      <c r="K2299" s="11" t="s">
        <v>19</v>
      </c>
      <c r="L2299" s="11" t="s">
        <v>19</v>
      </c>
      <c r="M2299" s="11" t="s">
        <v>19</v>
      </c>
      <c r="N2299" s="11" t="s">
        <v>19</v>
      </c>
      <c r="O2299" s="11" t="s">
        <v>18</v>
      </c>
      <c r="P2299" s="11" t="s">
        <v>18</v>
      </c>
      <c r="Q2299" s="11" t="s">
        <v>18</v>
      </c>
      <c r="R2299" s="11" t="s">
        <v>38</v>
      </c>
      <c r="S2299" s="20">
        <v>40</v>
      </c>
      <c r="T2299" s="11" t="s">
        <v>28</v>
      </c>
      <c r="U2299" s="11" t="s">
        <v>22</v>
      </c>
      <c r="V2299" s="11" t="s">
        <v>22</v>
      </c>
      <c r="W2299" s="11" t="s">
        <v>23</v>
      </c>
      <c r="X2299" s="11" t="s">
        <v>31</v>
      </c>
      <c r="Y2299">
        <v>407</v>
      </c>
      <c r="Z2299" t="e">
        <f t="shared" si="76"/>
        <v>#REF!</v>
      </c>
    </row>
    <row r="2300" spans="1:26" x14ac:dyDescent="0.35">
      <c r="A2300" s="24" t="str">
        <f>+IF(B2300&lt;&gt;'Terminal Handling Charge'!$B$3,"",IF(COUNTIF(B:B,B2300)&gt;0,COUNTIF(B$3:B2300,B2300),""))</f>
        <v/>
      </c>
      <c r="B2300" s="24" t="str">
        <f t="shared" si="75"/>
        <v>Terminal Handling Charge - DestinationCanada</v>
      </c>
      <c r="C2300" s="24" t="s">
        <v>48</v>
      </c>
      <c r="D2300" s="24" t="s">
        <v>747</v>
      </c>
      <c r="E2300" s="1" t="s">
        <v>105</v>
      </c>
      <c r="F2300" s="12" t="s">
        <v>758</v>
      </c>
      <c r="G2300" s="13">
        <v>44866</v>
      </c>
      <c r="H2300" s="11" t="s">
        <v>111</v>
      </c>
      <c r="I2300" s="11" t="s">
        <v>112</v>
      </c>
      <c r="J2300" s="11" t="s">
        <v>112</v>
      </c>
      <c r="K2300" s="11" t="s">
        <v>19</v>
      </c>
      <c r="L2300" s="11" t="s">
        <v>19</v>
      </c>
      <c r="M2300" s="11" t="s">
        <v>19</v>
      </c>
      <c r="N2300" s="11" t="s">
        <v>19</v>
      </c>
      <c r="O2300" s="11" t="s">
        <v>47</v>
      </c>
      <c r="P2300" s="11" t="s">
        <v>48</v>
      </c>
      <c r="Q2300" s="11" t="s">
        <v>48</v>
      </c>
      <c r="R2300" s="11" t="s">
        <v>45</v>
      </c>
      <c r="S2300" s="20">
        <v>20</v>
      </c>
      <c r="T2300" s="11" t="s">
        <v>32</v>
      </c>
      <c r="U2300" s="11" t="s">
        <v>22</v>
      </c>
      <c r="V2300" s="11" t="s">
        <v>22</v>
      </c>
      <c r="W2300" s="11" t="s">
        <v>23</v>
      </c>
      <c r="X2300" s="11" t="s">
        <v>24</v>
      </c>
      <c r="Y2300">
        <v>445</v>
      </c>
      <c r="Z2300" t="e">
        <f t="shared" si="76"/>
        <v>#REF!</v>
      </c>
    </row>
    <row r="2301" spans="1:26" x14ac:dyDescent="0.35">
      <c r="A2301" s="24">
        <f>+IF(B2301&lt;&gt;'Terminal Handling Charge'!$B$3,"",IF(COUNTIF(B:B,B2301)&gt;0,COUNTIF(B$3:B2301,B2301),""))</f>
        <v>33</v>
      </c>
      <c r="B2301" s="24" t="str">
        <f t="shared" si="75"/>
        <v>Terminal Handling Charge - OriginArgentina</v>
      </c>
      <c r="C2301" s="24" t="s">
        <v>697</v>
      </c>
      <c r="D2301" s="24" t="s">
        <v>746</v>
      </c>
      <c r="E2301" s="1" t="s">
        <v>55</v>
      </c>
      <c r="F2301" s="12" t="s">
        <v>757</v>
      </c>
      <c r="G2301" s="13">
        <v>44866</v>
      </c>
      <c r="H2301" s="11" t="s">
        <v>258</v>
      </c>
      <c r="I2301" s="11" t="s">
        <v>259</v>
      </c>
      <c r="J2301" s="11" t="s">
        <v>697</v>
      </c>
      <c r="K2301" s="11" t="s">
        <v>19</v>
      </c>
      <c r="L2301" s="11" t="s">
        <v>19</v>
      </c>
      <c r="M2301" s="11" t="s">
        <v>19</v>
      </c>
      <c r="N2301" s="11" t="s">
        <v>19</v>
      </c>
      <c r="O2301" s="11" t="s">
        <v>18</v>
      </c>
      <c r="P2301" s="11" t="s">
        <v>18</v>
      </c>
      <c r="Q2301" s="11" t="s">
        <v>18</v>
      </c>
      <c r="R2301" s="11" t="s">
        <v>40</v>
      </c>
      <c r="S2301" s="20">
        <v>20</v>
      </c>
      <c r="T2301" s="11" t="s">
        <v>21</v>
      </c>
      <c r="U2301" s="11" t="s">
        <v>22</v>
      </c>
      <c r="V2301" s="11" t="s">
        <v>22</v>
      </c>
      <c r="W2301" s="11" t="s">
        <v>23</v>
      </c>
      <c r="X2301" s="11" t="s">
        <v>24</v>
      </c>
      <c r="Y2301">
        <v>290</v>
      </c>
      <c r="Z2301" t="e">
        <f t="shared" si="76"/>
        <v>#REF!</v>
      </c>
    </row>
    <row r="2302" spans="1:26" x14ac:dyDescent="0.35">
      <c r="A2302" s="24">
        <f>+IF(B2302&lt;&gt;'Terminal Handling Charge'!$B$3,"",IF(COUNTIF(B:B,B2302)&gt;0,COUNTIF(B$3:B2302,B2302),""))</f>
        <v>34</v>
      </c>
      <c r="B2302" s="24" t="str">
        <f t="shared" si="75"/>
        <v>Terminal Handling Charge - OriginArgentina</v>
      </c>
      <c r="C2302" s="24" t="s">
        <v>697</v>
      </c>
      <c r="D2302" s="24" t="s">
        <v>746</v>
      </c>
      <c r="E2302" s="1" t="s">
        <v>55</v>
      </c>
      <c r="F2302" s="12" t="s">
        <v>757</v>
      </c>
      <c r="G2302" s="13">
        <v>44866</v>
      </c>
      <c r="H2302" s="11" t="s">
        <v>258</v>
      </c>
      <c r="I2302" s="11" t="s">
        <v>259</v>
      </c>
      <c r="J2302" s="11" t="s">
        <v>697</v>
      </c>
      <c r="K2302" s="11" t="s">
        <v>19</v>
      </c>
      <c r="L2302" s="11" t="s">
        <v>19</v>
      </c>
      <c r="M2302" s="11" t="s">
        <v>19</v>
      </c>
      <c r="N2302" s="11" t="s">
        <v>19</v>
      </c>
      <c r="O2302" s="11" t="s">
        <v>18</v>
      </c>
      <c r="P2302" s="11" t="s">
        <v>18</v>
      </c>
      <c r="Q2302" s="11" t="s">
        <v>18</v>
      </c>
      <c r="R2302" s="11" t="s">
        <v>20</v>
      </c>
      <c r="S2302" s="20">
        <v>40</v>
      </c>
      <c r="T2302" s="11" t="s">
        <v>21</v>
      </c>
      <c r="U2302" s="11" t="s">
        <v>22</v>
      </c>
      <c r="V2302" s="11" t="s">
        <v>22</v>
      </c>
      <c r="W2302" s="11" t="s">
        <v>23</v>
      </c>
      <c r="X2302" s="11" t="s">
        <v>24</v>
      </c>
      <c r="Y2302">
        <v>290</v>
      </c>
      <c r="Z2302" t="e">
        <f t="shared" si="76"/>
        <v>#REF!</v>
      </c>
    </row>
    <row r="2303" spans="1:26" x14ac:dyDescent="0.35">
      <c r="A2303" s="24">
        <f>+IF(B2303&lt;&gt;'Terminal Handling Charge'!$B$3,"",IF(COUNTIF(B:B,B2303)&gt;0,COUNTIF(B$3:B2303,B2303),""))</f>
        <v>35</v>
      </c>
      <c r="B2303" s="24" t="str">
        <f t="shared" si="75"/>
        <v>Terminal Handling Charge - OriginArgentina</v>
      </c>
      <c r="C2303" s="24" t="s">
        <v>697</v>
      </c>
      <c r="D2303" s="24" t="s">
        <v>746</v>
      </c>
      <c r="E2303" s="1" t="s">
        <v>55</v>
      </c>
      <c r="F2303" s="12" t="s">
        <v>757</v>
      </c>
      <c r="G2303" s="13">
        <v>44866</v>
      </c>
      <c r="H2303" s="11" t="s">
        <v>258</v>
      </c>
      <c r="I2303" s="11" t="s">
        <v>259</v>
      </c>
      <c r="J2303" s="11" t="s">
        <v>697</v>
      </c>
      <c r="K2303" s="11" t="s">
        <v>19</v>
      </c>
      <c r="L2303" s="11" t="s">
        <v>19</v>
      </c>
      <c r="M2303" s="11" t="s">
        <v>19</v>
      </c>
      <c r="N2303" s="11" t="s">
        <v>19</v>
      </c>
      <c r="O2303" s="11" t="s">
        <v>18</v>
      </c>
      <c r="P2303" s="11" t="s">
        <v>18</v>
      </c>
      <c r="Q2303" s="11" t="s">
        <v>18</v>
      </c>
      <c r="R2303" s="11" t="s">
        <v>65</v>
      </c>
      <c r="S2303" s="20">
        <v>45</v>
      </c>
      <c r="T2303" s="11" t="s">
        <v>21</v>
      </c>
      <c r="U2303" s="11" t="s">
        <v>22</v>
      </c>
      <c r="V2303" s="11" t="s">
        <v>22</v>
      </c>
      <c r="W2303" s="11" t="s">
        <v>23</v>
      </c>
      <c r="X2303" s="11" t="s">
        <v>24</v>
      </c>
      <c r="Y2303">
        <v>290</v>
      </c>
      <c r="Z2303" t="e">
        <f t="shared" si="76"/>
        <v>#REF!</v>
      </c>
    </row>
    <row r="2304" spans="1:26" x14ac:dyDescent="0.35">
      <c r="A2304" s="24">
        <f>+IF(B2304&lt;&gt;'Terminal Handling Charge'!$B$3,"",IF(COUNTIF(B:B,B2304)&gt;0,COUNTIF(B$3:B2304,B2304),""))</f>
        <v>36</v>
      </c>
      <c r="B2304" s="24" t="str">
        <f t="shared" si="75"/>
        <v>Terminal Handling Charge - OriginArgentina</v>
      </c>
      <c r="C2304" s="24" t="s">
        <v>697</v>
      </c>
      <c r="D2304" s="24" t="s">
        <v>746</v>
      </c>
      <c r="E2304" s="1" t="s">
        <v>55</v>
      </c>
      <c r="F2304" s="12" t="s">
        <v>757</v>
      </c>
      <c r="G2304" s="13">
        <v>44866</v>
      </c>
      <c r="H2304" s="11" t="s">
        <v>258</v>
      </c>
      <c r="I2304" s="11" t="s">
        <v>259</v>
      </c>
      <c r="J2304" s="11" t="s">
        <v>697</v>
      </c>
      <c r="K2304" s="11" t="s">
        <v>19</v>
      </c>
      <c r="L2304" s="11" t="s">
        <v>19</v>
      </c>
      <c r="M2304" s="11" t="s">
        <v>19</v>
      </c>
      <c r="N2304" s="11" t="s">
        <v>19</v>
      </c>
      <c r="O2304" s="11" t="s">
        <v>18</v>
      </c>
      <c r="P2304" s="11" t="s">
        <v>18</v>
      </c>
      <c r="Q2304" s="11" t="s">
        <v>18</v>
      </c>
      <c r="R2304" s="11" t="s">
        <v>27</v>
      </c>
      <c r="S2304" s="20" t="s">
        <v>27</v>
      </c>
      <c r="T2304" s="11" t="s">
        <v>28</v>
      </c>
      <c r="U2304" s="11" t="s">
        <v>22</v>
      </c>
      <c r="V2304" s="11" t="s">
        <v>22</v>
      </c>
      <c r="W2304" s="11" t="s">
        <v>23</v>
      </c>
      <c r="X2304" s="11" t="s">
        <v>24</v>
      </c>
      <c r="Y2304">
        <v>345</v>
      </c>
      <c r="Z2304" t="e">
        <f t="shared" si="76"/>
        <v>#REF!</v>
      </c>
    </row>
    <row r="2305" spans="1:26" x14ac:dyDescent="0.35">
      <c r="A2305" s="24" t="str">
        <f>+IF(B2305&lt;&gt;'Terminal Handling Charge'!$B$3,"",IF(COUNTIF(B:B,B2305)&gt;0,COUNTIF(B$3:B2305,B2305),""))</f>
        <v/>
      </c>
      <c r="B2305" s="24" t="str">
        <f t="shared" si="75"/>
        <v>Terminal Handling Charge - OriginSlovakia</v>
      </c>
      <c r="C2305" s="24" t="s">
        <v>706</v>
      </c>
      <c r="D2305" s="24" t="s">
        <v>746</v>
      </c>
      <c r="E2305" s="1" t="s">
        <v>750</v>
      </c>
      <c r="F2305" s="12" t="s">
        <v>31</v>
      </c>
      <c r="G2305" s="13">
        <v>44866</v>
      </c>
      <c r="H2305" s="11" t="s">
        <v>159</v>
      </c>
      <c r="I2305" s="11" t="s">
        <v>160</v>
      </c>
      <c r="J2305" s="11" t="s">
        <v>706</v>
      </c>
      <c r="K2305" s="11" t="s">
        <v>69</v>
      </c>
      <c r="L2305" s="11" t="s">
        <v>70</v>
      </c>
      <c r="M2305" s="11" t="s">
        <v>19</v>
      </c>
      <c r="N2305" s="11" t="s">
        <v>19</v>
      </c>
      <c r="O2305" s="11" t="s">
        <v>18</v>
      </c>
      <c r="P2305" s="11" t="s">
        <v>18</v>
      </c>
      <c r="Q2305" s="11" t="s">
        <v>18</v>
      </c>
      <c r="R2305" s="11" t="s">
        <v>30</v>
      </c>
      <c r="S2305" s="20" t="s">
        <v>30</v>
      </c>
      <c r="T2305" s="11" t="s">
        <v>34</v>
      </c>
      <c r="U2305" s="11" t="s">
        <v>22</v>
      </c>
      <c r="V2305" s="11" t="s">
        <v>22</v>
      </c>
      <c r="W2305" s="11" t="s">
        <v>23</v>
      </c>
      <c r="X2305" s="11" t="s">
        <v>31</v>
      </c>
      <c r="Y2305">
        <v>190</v>
      </c>
      <c r="Z2305" t="e">
        <f>#REF!+1</f>
        <v>#REF!</v>
      </c>
    </row>
    <row r="2306" spans="1:26" x14ac:dyDescent="0.35">
      <c r="A2306" s="24" t="str">
        <f>+IF(B2306&lt;&gt;'Terminal Handling Charge'!$B$3,"",IF(COUNTIF(B:B,B2306)&gt;0,COUNTIF(B$3:B2306,B2306),""))</f>
        <v/>
      </c>
      <c r="B2306" s="24" t="str">
        <f t="shared" si="75"/>
        <v>Terminal Handling Charge - OriginSlovakia</v>
      </c>
      <c r="C2306" s="24" t="s">
        <v>706</v>
      </c>
      <c r="D2306" s="24" t="s">
        <v>746</v>
      </c>
      <c r="E2306" s="1" t="s">
        <v>750</v>
      </c>
      <c r="F2306" s="12" t="s">
        <v>31</v>
      </c>
      <c r="G2306" s="13">
        <v>44866</v>
      </c>
      <c r="H2306" s="11" t="s">
        <v>159</v>
      </c>
      <c r="I2306" s="11" t="s">
        <v>160</v>
      </c>
      <c r="J2306" s="11" t="s">
        <v>706</v>
      </c>
      <c r="K2306" s="11" t="s">
        <v>69</v>
      </c>
      <c r="L2306" s="11" t="s">
        <v>70</v>
      </c>
      <c r="M2306" s="11" t="s">
        <v>19</v>
      </c>
      <c r="N2306" s="11" t="s">
        <v>19</v>
      </c>
      <c r="O2306" s="11" t="s">
        <v>18</v>
      </c>
      <c r="P2306" s="11" t="s">
        <v>18</v>
      </c>
      <c r="Q2306" s="11" t="s">
        <v>18</v>
      </c>
      <c r="R2306" s="11" t="s">
        <v>27</v>
      </c>
      <c r="S2306" s="20" t="s">
        <v>27</v>
      </c>
      <c r="T2306" s="11" t="s">
        <v>34</v>
      </c>
      <c r="U2306" s="11" t="s">
        <v>22</v>
      </c>
      <c r="V2306" s="11" t="s">
        <v>22</v>
      </c>
      <c r="W2306" s="11" t="s">
        <v>23</v>
      </c>
      <c r="X2306" s="11" t="s">
        <v>31</v>
      </c>
      <c r="Y2306">
        <v>280</v>
      </c>
      <c r="Z2306" t="e">
        <f t="shared" si="76"/>
        <v>#REF!</v>
      </c>
    </row>
    <row r="2307" spans="1:26" x14ac:dyDescent="0.35">
      <c r="A2307" s="24" t="str">
        <f>+IF(B2307&lt;&gt;'Terminal Handling Charge'!$B$3,"",IF(COUNTIF(B:B,B2307)&gt;0,COUNTIF(B$3:B2307,B2307),""))</f>
        <v/>
      </c>
      <c r="B2307" s="24" t="str">
        <f t="shared" si="75"/>
        <v>Terminal Handling Charge - OriginSlovakia</v>
      </c>
      <c r="C2307" s="24" t="s">
        <v>706</v>
      </c>
      <c r="D2307" s="24" t="s">
        <v>746</v>
      </c>
      <c r="E2307" s="1" t="s">
        <v>750</v>
      </c>
      <c r="F2307" s="12" t="s">
        <v>31</v>
      </c>
      <c r="G2307" s="13">
        <v>44866</v>
      </c>
      <c r="H2307" s="11" t="s">
        <v>159</v>
      </c>
      <c r="I2307" s="11" t="s">
        <v>160</v>
      </c>
      <c r="J2307" s="11" t="s">
        <v>706</v>
      </c>
      <c r="K2307" s="11" t="s">
        <v>69</v>
      </c>
      <c r="L2307" s="11" t="s">
        <v>70</v>
      </c>
      <c r="M2307" s="11" t="s">
        <v>19</v>
      </c>
      <c r="N2307" s="11" t="s">
        <v>19</v>
      </c>
      <c r="O2307" s="11" t="s">
        <v>18</v>
      </c>
      <c r="P2307" s="11" t="s">
        <v>18</v>
      </c>
      <c r="Q2307" s="11" t="s">
        <v>18</v>
      </c>
      <c r="R2307" s="11" t="s">
        <v>30</v>
      </c>
      <c r="S2307" s="20" t="s">
        <v>30</v>
      </c>
      <c r="T2307" s="11" t="s">
        <v>21</v>
      </c>
      <c r="U2307" s="11" t="s">
        <v>22</v>
      </c>
      <c r="V2307" s="11" t="s">
        <v>22</v>
      </c>
      <c r="W2307" s="11" t="s">
        <v>23</v>
      </c>
      <c r="X2307" s="11" t="s">
        <v>31</v>
      </c>
      <c r="Y2307">
        <v>180</v>
      </c>
      <c r="Z2307" t="e">
        <f t="shared" si="76"/>
        <v>#REF!</v>
      </c>
    </row>
    <row r="2308" spans="1:26" x14ac:dyDescent="0.35">
      <c r="A2308" s="24" t="str">
        <f>+IF(B2308&lt;&gt;'Terminal Handling Charge'!$B$3,"",IF(COUNTIF(B:B,B2308)&gt;0,COUNTIF(B$3:B2308,B2308),""))</f>
        <v/>
      </c>
      <c r="B2308" s="24" t="str">
        <f t="shared" si="75"/>
        <v>Terminal Handling Charge - OriginSlovakia</v>
      </c>
      <c r="C2308" s="24" t="s">
        <v>706</v>
      </c>
      <c r="D2308" s="24" t="s">
        <v>746</v>
      </c>
      <c r="E2308" s="1" t="s">
        <v>750</v>
      </c>
      <c r="F2308" s="12" t="s">
        <v>31</v>
      </c>
      <c r="G2308" s="13">
        <v>44866</v>
      </c>
      <c r="H2308" s="11" t="s">
        <v>159</v>
      </c>
      <c r="I2308" s="11" t="s">
        <v>160</v>
      </c>
      <c r="J2308" s="11" t="s">
        <v>706</v>
      </c>
      <c r="K2308" s="11" t="s">
        <v>69</v>
      </c>
      <c r="L2308" s="11" t="s">
        <v>70</v>
      </c>
      <c r="M2308" s="11" t="s">
        <v>19</v>
      </c>
      <c r="N2308" s="11" t="s">
        <v>19</v>
      </c>
      <c r="O2308" s="11" t="s">
        <v>18</v>
      </c>
      <c r="P2308" s="11" t="s">
        <v>18</v>
      </c>
      <c r="Q2308" s="11" t="s">
        <v>18</v>
      </c>
      <c r="R2308" s="11" t="s">
        <v>27</v>
      </c>
      <c r="S2308" s="20" t="s">
        <v>27</v>
      </c>
      <c r="T2308" s="11" t="s">
        <v>28</v>
      </c>
      <c r="U2308" s="11" t="s">
        <v>22</v>
      </c>
      <c r="V2308" s="11" t="s">
        <v>22</v>
      </c>
      <c r="W2308" s="11" t="s">
        <v>23</v>
      </c>
      <c r="X2308" s="11" t="s">
        <v>31</v>
      </c>
      <c r="Y2308">
        <v>250</v>
      </c>
      <c r="Z2308" t="e">
        <f t="shared" si="76"/>
        <v>#REF!</v>
      </c>
    </row>
    <row r="2309" spans="1:26" x14ac:dyDescent="0.35">
      <c r="A2309" s="24" t="str">
        <f>+IF(B2309&lt;&gt;'Terminal Handling Charge'!$B$3,"",IF(COUNTIF(B:B,B2309)&gt;0,COUNTIF(B$3:B2309,B2309),""))</f>
        <v/>
      </c>
      <c r="B2309" s="24" t="str">
        <f t="shared" si="75"/>
        <v>Terminal Handling Charge - DestinationCanada</v>
      </c>
      <c r="C2309" s="24" t="s">
        <v>48</v>
      </c>
      <c r="D2309" s="24" t="s">
        <v>747</v>
      </c>
      <c r="E2309" s="1" t="s">
        <v>105</v>
      </c>
      <c r="F2309" s="12" t="s">
        <v>758</v>
      </c>
      <c r="G2309" s="13">
        <v>44866</v>
      </c>
      <c r="H2309" s="11" t="s">
        <v>447</v>
      </c>
      <c r="I2309" s="11" t="s">
        <v>448</v>
      </c>
      <c r="J2309" s="11" t="s">
        <v>448</v>
      </c>
      <c r="K2309" s="11" t="s">
        <v>19</v>
      </c>
      <c r="L2309" s="11" t="s">
        <v>19</v>
      </c>
      <c r="M2309" s="11" t="s">
        <v>19</v>
      </c>
      <c r="N2309" s="11" t="s">
        <v>19</v>
      </c>
      <c r="O2309" s="11" t="s">
        <v>47</v>
      </c>
      <c r="P2309" s="11" t="s">
        <v>48</v>
      </c>
      <c r="Q2309" s="11" t="s">
        <v>48</v>
      </c>
      <c r="R2309" s="11" t="s">
        <v>45</v>
      </c>
      <c r="S2309" s="20">
        <v>20</v>
      </c>
      <c r="T2309" s="11" t="s">
        <v>32</v>
      </c>
      <c r="U2309" s="11" t="s">
        <v>22</v>
      </c>
      <c r="V2309" s="11" t="s">
        <v>22</v>
      </c>
      <c r="W2309" s="11" t="s">
        <v>23</v>
      </c>
      <c r="X2309" s="11" t="s">
        <v>24</v>
      </c>
      <c r="Y2309">
        <v>445</v>
      </c>
      <c r="Z2309" t="e">
        <f t="shared" si="76"/>
        <v>#REF!</v>
      </c>
    </row>
    <row r="2310" spans="1:26" ht="29" x14ac:dyDescent="0.35">
      <c r="A2310" s="24" t="str">
        <f>+IF(B2310&lt;&gt;'Terminal Handling Charge'!$B$3,"",IF(COUNTIF(B:B,B2310)&gt;0,COUNTIF(B$3:B2310,B2310),""))</f>
        <v/>
      </c>
      <c r="B2310" s="24" t="str">
        <f t="shared" si="75"/>
        <v>Terminal Handling Charge - OriginBelize</v>
      </c>
      <c r="C2310" s="24" t="s">
        <v>719</v>
      </c>
      <c r="D2310" s="24" t="s">
        <v>746</v>
      </c>
      <c r="E2310" s="1" t="s">
        <v>207</v>
      </c>
      <c r="F2310" s="12" t="s">
        <v>757</v>
      </c>
      <c r="G2310" s="13">
        <v>44866</v>
      </c>
      <c r="H2310" s="11" t="s">
        <v>208</v>
      </c>
      <c r="I2310" s="11" t="s">
        <v>719</v>
      </c>
      <c r="J2310" s="11" t="s">
        <v>719</v>
      </c>
      <c r="K2310" s="11" t="s">
        <v>19</v>
      </c>
      <c r="L2310" s="11" t="s">
        <v>19</v>
      </c>
      <c r="M2310" s="11" t="s">
        <v>19</v>
      </c>
      <c r="N2310" s="11" t="s">
        <v>19</v>
      </c>
      <c r="O2310" s="11" t="s">
        <v>18</v>
      </c>
      <c r="P2310" s="11" t="s">
        <v>18</v>
      </c>
      <c r="Q2310" s="11" t="s">
        <v>18</v>
      </c>
      <c r="R2310" s="11" t="s">
        <v>78</v>
      </c>
      <c r="S2310" s="20" t="s">
        <v>78</v>
      </c>
      <c r="T2310" s="11" t="s">
        <v>32</v>
      </c>
      <c r="U2310" s="11" t="s">
        <v>22</v>
      </c>
      <c r="V2310" s="11" t="s">
        <v>22</v>
      </c>
      <c r="W2310" s="11" t="s">
        <v>23</v>
      </c>
      <c r="X2310" s="11" t="s">
        <v>24</v>
      </c>
      <c r="Y2310">
        <v>320</v>
      </c>
      <c r="Z2310" t="e">
        <f>#REF!+1</f>
        <v>#REF!</v>
      </c>
    </row>
    <row r="2311" spans="1:26" x14ac:dyDescent="0.35">
      <c r="A2311" s="24" t="str">
        <f>+IF(B2311&lt;&gt;'Terminal Handling Charge'!$B$3,"",IF(COUNTIF(B:B,B2311)&gt;0,COUNTIF(B$3:B2311,B2311),""))</f>
        <v/>
      </c>
      <c r="B2311" s="24" t="str">
        <f t="shared" si="75"/>
        <v>Terminal Handling Charge - OriginBelgium</v>
      </c>
      <c r="C2311" s="24" t="s">
        <v>718</v>
      </c>
      <c r="D2311" s="24" t="s">
        <v>746</v>
      </c>
      <c r="E2311" s="1" t="s">
        <v>752</v>
      </c>
      <c r="F2311" s="12" t="s">
        <v>31</v>
      </c>
      <c r="G2311" s="13">
        <v>44866</v>
      </c>
      <c r="H2311" s="11" t="s">
        <v>203</v>
      </c>
      <c r="I2311" s="11" t="s">
        <v>718</v>
      </c>
      <c r="J2311" s="11" t="s">
        <v>718</v>
      </c>
      <c r="K2311" s="11" t="s">
        <v>19</v>
      </c>
      <c r="L2311" s="11" t="s">
        <v>19</v>
      </c>
      <c r="M2311" s="11" t="s">
        <v>19</v>
      </c>
      <c r="N2311" s="11" t="s">
        <v>19</v>
      </c>
      <c r="O2311" s="11" t="s">
        <v>205</v>
      </c>
      <c r="P2311" s="11" t="s">
        <v>206</v>
      </c>
      <c r="Q2311" s="11" t="s">
        <v>718</v>
      </c>
      <c r="R2311" s="11" t="s">
        <v>27</v>
      </c>
      <c r="S2311" s="20" t="s">
        <v>27</v>
      </c>
      <c r="T2311" s="11" t="s">
        <v>28</v>
      </c>
      <c r="U2311" s="11" t="s">
        <v>22</v>
      </c>
      <c r="V2311" s="11" t="s">
        <v>22</v>
      </c>
      <c r="W2311" s="11" t="s">
        <v>23</v>
      </c>
      <c r="X2311" s="11" t="s">
        <v>31</v>
      </c>
      <c r="Y2311">
        <v>350</v>
      </c>
      <c r="Z2311" t="e">
        <f t="shared" si="76"/>
        <v>#REF!</v>
      </c>
    </row>
    <row r="2312" spans="1:26" x14ac:dyDescent="0.35">
      <c r="A2312" s="24" t="str">
        <f>+IF(B2312&lt;&gt;'Terminal Handling Charge'!$B$3,"",IF(COUNTIF(B:B,B2312)&gt;0,COUNTIF(B$3:B2312,B2312),""))</f>
        <v/>
      </c>
      <c r="B2312" s="24" t="str">
        <f t="shared" si="75"/>
        <v>Terminal Handling Charge - OriginBelgium</v>
      </c>
      <c r="C2312" s="24" t="s">
        <v>718</v>
      </c>
      <c r="D2312" s="24" t="s">
        <v>746</v>
      </c>
      <c r="E2312" s="1" t="s">
        <v>752</v>
      </c>
      <c r="F2312" s="12" t="s">
        <v>31</v>
      </c>
      <c r="G2312" s="13">
        <v>44866</v>
      </c>
      <c r="H2312" s="11" t="s">
        <v>203</v>
      </c>
      <c r="I2312" s="11" t="s">
        <v>718</v>
      </c>
      <c r="J2312" s="11" t="s">
        <v>718</v>
      </c>
      <c r="K2312" s="11" t="s">
        <v>19</v>
      </c>
      <c r="L2312" s="11" t="s">
        <v>19</v>
      </c>
      <c r="M2312" s="11" t="s">
        <v>19</v>
      </c>
      <c r="N2312" s="11" t="s">
        <v>19</v>
      </c>
      <c r="O2312" s="11" t="s">
        <v>18</v>
      </c>
      <c r="P2312" s="11" t="s">
        <v>18</v>
      </c>
      <c r="Q2312" s="11" t="s">
        <v>18</v>
      </c>
      <c r="R2312" s="11" t="s">
        <v>30</v>
      </c>
      <c r="S2312" s="20" t="s">
        <v>30</v>
      </c>
      <c r="T2312" s="11" t="s">
        <v>21</v>
      </c>
      <c r="U2312" s="11" t="s">
        <v>22</v>
      </c>
      <c r="V2312" s="11" t="s">
        <v>22</v>
      </c>
      <c r="W2312" s="11" t="s">
        <v>23</v>
      </c>
      <c r="X2312" s="11" t="s">
        <v>31</v>
      </c>
      <c r="Y2312">
        <v>230</v>
      </c>
      <c r="Z2312" t="e">
        <f t="shared" si="76"/>
        <v>#REF!</v>
      </c>
    </row>
    <row r="2313" spans="1:26" x14ac:dyDescent="0.35">
      <c r="A2313" s="24" t="str">
        <f>+IF(B2313&lt;&gt;'Terminal Handling Charge'!$B$3,"",IF(COUNTIF(B:B,B2313)&gt;0,COUNTIF(B$3:B2313,B2313),""))</f>
        <v/>
      </c>
      <c r="B2313" s="24" t="str">
        <f t="shared" si="75"/>
        <v>Terminal Handling Charge - OriginBelgium</v>
      </c>
      <c r="C2313" s="24" t="s">
        <v>718</v>
      </c>
      <c r="D2313" s="24" t="s">
        <v>746</v>
      </c>
      <c r="E2313" s="1" t="s">
        <v>752</v>
      </c>
      <c r="F2313" s="12" t="s">
        <v>31</v>
      </c>
      <c r="G2313" s="13">
        <v>44866</v>
      </c>
      <c r="H2313" s="11" t="s">
        <v>203</v>
      </c>
      <c r="I2313" s="11" t="s">
        <v>718</v>
      </c>
      <c r="J2313" s="11" t="s">
        <v>718</v>
      </c>
      <c r="K2313" s="11" t="s">
        <v>19</v>
      </c>
      <c r="L2313" s="11" t="s">
        <v>19</v>
      </c>
      <c r="M2313" s="11" t="s">
        <v>19</v>
      </c>
      <c r="N2313" s="11" t="s">
        <v>19</v>
      </c>
      <c r="O2313" s="11" t="s">
        <v>18</v>
      </c>
      <c r="P2313" s="11" t="s">
        <v>18</v>
      </c>
      <c r="Q2313" s="11" t="s">
        <v>18</v>
      </c>
      <c r="R2313" s="11" t="s">
        <v>27</v>
      </c>
      <c r="S2313" s="20" t="s">
        <v>27</v>
      </c>
      <c r="T2313" s="11" t="s">
        <v>28</v>
      </c>
      <c r="U2313" s="11" t="s">
        <v>22</v>
      </c>
      <c r="V2313" s="11" t="s">
        <v>22</v>
      </c>
      <c r="W2313" s="11" t="s">
        <v>23</v>
      </c>
      <c r="X2313" s="11" t="s">
        <v>31</v>
      </c>
      <c r="Y2313">
        <v>350</v>
      </c>
      <c r="Z2313" t="e">
        <f t="shared" si="76"/>
        <v>#REF!</v>
      </c>
    </row>
    <row r="2314" spans="1:26" x14ac:dyDescent="0.35">
      <c r="A2314" s="24" t="str">
        <f>+IF(B2314&lt;&gt;'Terminal Handling Charge'!$B$3,"",IF(COUNTIF(B:B,B2314)&gt;0,COUNTIF(B$3:B2314,B2314),""))</f>
        <v/>
      </c>
      <c r="B2314" s="24" t="str">
        <f t="shared" si="75"/>
        <v>Terminal Handling Charge - OriginBelgium</v>
      </c>
      <c r="C2314" s="24" t="s">
        <v>718</v>
      </c>
      <c r="D2314" s="24" t="s">
        <v>746</v>
      </c>
      <c r="E2314" s="1" t="s">
        <v>752</v>
      </c>
      <c r="F2314" s="12" t="s">
        <v>31</v>
      </c>
      <c r="G2314" s="13">
        <v>44866</v>
      </c>
      <c r="H2314" s="11" t="s">
        <v>203</v>
      </c>
      <c r="I2314" s="11" t="s">
        <v>718</v>
      </c>
      <c r="J2314" s="11" t="s">
        <v>718</v>
      </c>
      <c r="K2314" s="11" t="s">
        <v>19</v>
      </c>
      <c r="L2314" s="11" t="s">
        <v>19</v>
      </c>
      <c r="M2314" s="11" t="s">
        <v>19</v>
      </c>
      <c r="N2314" s="11" t="s">
        <v>19</v>
      </c>
      <c r="O2314" s="11" t="s">
        <v>244</v>
      </c>
      <c r="P2314" s="11" t="s">
        <v>245</v>
      </c>
      <c r="Q2314" s="11" t="s">
        <v>718</v>
      </c>
      <c r="R2314" s="11" t="s">
        <v>27</v>
      </c>
      <c r="S2314" s="20" t="s">
        <v>27</v>
      </c>
      <c r="T2314" s="11" t="s">
        <v>28</v>
      </c>
      <c r="U2314" s="11" t="s">
        <v>22</v>
      </c>
      <c r="V2314" s="11" t="s">
        <v>22</v>
      </c>
      <c r="W2314" s="11" t="s">
        <v>23</v>
      </c>
      <c r="X2314" s="11" t="s">
        <v>31</v>
      </c>
      <c r="Y2314">
        <v>350</v>
      </c>
      <c r="Z2314" t="e">
        <f t="shared" si="76"/>
        <v>#REF!</v>
      </c>
    </row>
    <row r="2315" spans="1:26" x14ac:dyDescent="0.35">
      <c r="A2315" s="24" t="str">
        <f>+IF(B2315&lt;&gt;'Terminal Handling Charge'!$B$3,"",IF(COUNTIF(B:B,B2315)&gt;0,COUNTIF(B$3:B2315,B2315),""))</f>
        <v/>
      </c>
      <c r="B2315" s="24" t="str">
        <f t="shared" si="75"/>
        <v>Terminal Handling Charge - OriginMozambique</v>
      </c>
      <c r="C2315" s="24" t="s">
        <v>694</v>
      </c>
      <c r="D2315" s="24" t="s">
        <v>746</v>
      </c>
      <c r="E2315" s="1" t="s">
        <v>35</v>
      </c>
      <c r="F2315" s="12" t="s">
        <v>755</v>
      </c>
      <c r="G2315" s="13">
        <v>44866</v>
      </c>
      <c r="H2315" s="11" t="s">
        <v>53</v>
      </c>
      <c r="I2315" s="11" t="s">
        <v>54</v>
      </c>
      <c r="J2315" s="11" t="s">
        <v>694</v>
      </c>
      <c r="K2315" s="11" t="s">
        <v>19</v>
      </c>
      <c r="L2315" s="11" t="s">
        <v>19</v>
      </c>
      <c r="M2315" s="11" t="s">
        <v>19</v>
      </c>
      <c r="N2315" s="11" t="s">
        <v>19</v>
      </c>
      <c r="O2315" s="11" t="s">
        <v>18</v>
      </c>
      <c r="P2315" s="11" t="s">
        <v>18</v>
      </c>
      <c r="Q2315" s="11" t="s">
        <v>18</v>
      </c>
      <c r="R2315" s="11" t="s">
        <v>40</v>
      </c>
      <c r="S2315" s="20">
        <v>20</v>
      </c>
      <c r="T2315" s="11" t="s">
        <v>21</v>
      </c>
      <c r="U2315" s="11" t="s">
        <v>22</v>
      </c>
      <c r="V2315" s="11" t="s">
        <v>22</v>
      </c>
      <c r="W2315" s="11" t="s">
        <v>23</v>
      </c>
      <c r="X2315" s="11" t="s">
        <v>24</v>
      </c>
      <c r="Y2315">
        <v>135</v>
      </c>
      <c r="Z2315" t="e">
        <f t="shared" si="76"/>
        <v>#REF!</v>
      </c>
    </row>
    <row r="2316" spans="1:26" x14ac:dyDescent="0.35">
      <c r="A2316" s="24" t="str">
        <f>+IF(B2316&lt;&gt;'Terminal Handling Charge'!$B$3,"",IF(COUNTIF(B:B,B2316)&gt;0,COUNTIF(B$3:B2316,B2316),""))</f>
        <v/>
      </c>
      <c r="B2316" s="24" t="str">
        <f t="shared" si="75"/>
        <v>Terminal Handling Charge - OriginMozambique</v>
      </c>
      <c r="C2316" s="24" t="s">
        <v>694</v>
      </c>
      <c r="D2316" s="24" t="s">
        <v>746</v>
      </c>
      <c r="E2316" s="1" t="s">
        <v>35</v>
      </c>
      <c r="F2316" s="12" t="s">
        <v>755</v>
      </c>
      <c r="G2316" s="13">
        <v>44866</v>
      </c>
      <c r="H2316" s="11" t="s">
        <v>53</v>
      </c>
      <c r="I2316" s="11" t="s">
        <v>54</v>
      </c>
      <c r="J2316" s="11" t="s">
        <v>694</v>
      </c>
      <c r="K2316" s="11" t="s">
        <v>19</v>
      </c>
      <c r="L2316" s="11" t="s">
        <v>19</v>
      </c>
      <c r="M2316" s="11" t="s">
        <v>19</v>
      </c>
      <c r="N2316" s="11" t="s">
        <v>19</v>
      </c>
      <c r="O2316" s="11" t="s">
        <v>18</v>
      </c>
      <c r="P2316" s="11" t="s">
        <v>18</v>
      </c>
      <c r="Q2316" s="11" t="s">
        <v>18</v>
      </c>
      <c r="R2316" s="11" t="s">
        <v>20</v>
      </c>
      <c r="S2316" s="20">
        <v>40</v>
      </c>
      <c r="T2316" s="11" t="s">
        <v>21</v>
      </c>
      <c r="U2316" s="11" t="s">
        <v>22</v>
      </c>
      <c r="V2316" s="11" t="s">
        <v>22</v>
      </c>
      <c r="W2316" s="11" t="s">
        <v>23</v>
      </c>
      <c r="X2316" s="11" t="s">
        <v>24</v>
      </c>
      <c r="Y2316">
        <v>215</v>
      </c>
      <c r="Z2316" t="e">
        <f t="shared" si="76"/>
        <v>#REF!</v>
      </c>
    </row>
    <row r="2317" spans="1:26" x14ac:dyDescent="0.35">
      <c r="A2317" s="24" t="str">
        <f>+IF(B2317&lt;&gt;'Terminal Handling Charge'!$B$3,"",IF(COUNTIF(B:B,B2317)&gt;0,COUNTIF(B$3:B2317,B2317),""))</f>
        <v/>
      </c>
      <c r="B2317" s="24" t="str">
        <f t="shared" si="75"/>
        <v>Terminal Handling Charge - OriginMozambique</v>
      </c>
      <c r="C2317" s="24" t="s">
        <v>694</v>
      </c>
      <c r="D2317" s="24" t="s">
        <v>746</v>
      </c>
      <c r="E2317" s="1" t="s">
        <v>35</v>
      </c>
      <c r="F2317" s="12" t="s">
        <v>755</v>
      </c>
      <c r="G2317" s="13">
        <v>44866</v>
      </c>
      <c r="H2317" s="11" t="s">
        <v>53</v>
      </c>
      <c r="I2317" s="11" t="s">
        <v>54</v>
      </c>
      <c r="J2317" s="11" t="s">
        <v>694</v>
      </c>
      <c r="K2317" s="11" t="s">
        <v>19</v>
      </c>
      <c r="L2317" s="11" t="s">
        <v>19</v>
      </c>
      <c r="M2317" s="11" t="s">
        <v>19</v>
      </c>
      <c r="N2317" s="11" t="s">
        <v>19</v>
      </c>
      <c r="O2317" s="11" t="s">
        <v>18</v>
      </c>
      <c r="P2317" s="11" t="s">
        <v>18</v>
      </c>
      <c r="Q2317" s="11" t="s">
        <v>18</v>
      </c>
      <c r="R2317" s="11" t="s">
        <v>65</v>
      </c>
      <c r="S2317" s="20">
        <v>45</v>
      </c>
      <c r="T2317" s="11" t="s">
        <v>21</v>
      </c>
      <c r="U2317" s="11" t="s">
        <v>22</v>
      </c>
      <c r="V2317" s="11" t="s">
        <v>22</v>
      </c>
      <c r="W2317" s="11" t="s">
        <v>23</v>
      </c>
      <c r="X2317" s="11" t="s">
        <v>24</v>
      </c>
      <c r="Y2317">
        <v>215</v>
      </c>
      <c r="Z2317" t="e">
        <f t="shared" si="76"/>
        <v>#REF!</v>
      </c>
    </row>
    <row r="2318" spans="1:26" x14ac:dyDescent="0.35">
      <c r="A2318" s="24" t="str">
        <f>+IF(B2318&lt;&gt;'Terminal Handling Charge'!$B$3,"",IF(COUNTIF(B:B,B2318)&gt;0,COUNTIF(B$3:B2318,B2318),""))</f>
        <v/>
      </c>
      <c r="B2318" s="24" t="str">
        <f t="shared" si="75"/>
        <v>Terminal Handling Charge - OriginMozambique</v>
      </c>
      <c r="C2318" s="24" t="s">
        <v>694</v>
      </c>
      <c r="D2318" s="24" t="s">
        <v>746</v>
      </c>
      <c r="E2318" s="1" t="s">
        <v>35</v>
      </c>
      <c r="F2318" s="12" t="s">
        <v>755</v>
      </c>
      <c r="G2318" s="13">
        <v>44866</v>
      </c>
      <c r="H2318" s="11" t="s">
        <v>53</v>
      </c>
      <c r="I2318" s="11" t="s">
        <v>54</v>
      </c>
      <c r="J2318" s="11" t="s">
        <v>694</v>
      </c>
      <c r="K2318" s="11" t="s">
        <v>19</v>
      </c>
      <c r="L2318" s="11" t="s">
        <v>19</v>
      </c>
      <c r="M2318" s="11" t="s">
        <v>19</v>
      </c>
      <c r="N2318" s="11" t="s">
        <v>19</v>
      </c>
      <c r="O2318" s="11" t="s">
        <v>18</v>
      </c>
      <c r="P2318" s="11" t="s">
        <v>18</v>
      </c>
      <c r="Q2318" s="11" t="s">
        <v>18</v>
      </c>
      <c r="R2318" s="11" t="s">
        <v>762</v>
      </c>
      <c r="S2318" s="20">
        <v>20</v>
      </c>
      <c r="T2318" s="11" t="s">
        <v>28</v>
      </c>
      <c r="U2318" s="11" t="s">
        <v>22</v>
      </c>
      <c r="V2318" s="11" t="s">
        <v>22</v>
      </c>
      <c r="W2318" s="11" t="s">
        <v>23</v>
      </c>
      <c r="X2318" s="11" t="s">
        <v>24</v>
      </c>
      <c r="Y2318">
        <v>180</v>
      </c>
      <c r="Z2318" t="e">
        <f t="shared" si="76"/>
        <v>#REF!</v>
      </c>
    </row>
    <row r="2319" spans="1:26" x14ac:dyDescent="0.35">
      <c r="A2319" s="24" t="str">
        <f>+IF(B2319&lt;&gt;'Terminal Handling Charge'!$B$3,"",IF(COUNTIF(B:B,B2319)&gt;0,COUNTIF(B$3:B2319,B2319),""))</f>
        <v/>
      </c>
      <c r="B2319" s="24" t="str">
        <f t="shared" si="75"/>
        <v>Terminal Handling Charge - OriginMozambique</v>
      </c>
      <c r="C2319" s="24" t="s">
        <v>694</v>
      </c>
      <c r="D2319" s="24" t="s">
        <v>746</v>
      </c>
      <c r="E2319" s="1" t="s">
        <v>35</v>
      </c>
      <c r="F2319" s="12" t="s">
        <v>755</v>
      </c>
      <c r="G2319" s="13">
        <v>44866</v>
      </c>
      <c r="H2319" s="11" t="s">
        <v>53</v>
      </c>
      <c r="I2319" s="11" t="s">
        <v>54</v>
      </c>
      <c r="J2319" s="11" t="s">
        <v>694</v>
      </c>
      <c r="K2319" s="11" t="s">
        <v>19</v>
      </c>
      <c r="L2319" s="11" t="s">
        <v>19</v>
      </c>
      <c r="M2319" s="11" t="s">
        <v>19</v>
      </c>
      <c r="N2319" s="11" t="s">
        <v>19</v>
      </c>
      <c r="O2319" s="11" t="s">
        <v>18</v>
      </c>
      <c r="P2319" s="11" t="s">
        <v>18</v>
      </c>
      <c r="Q2319" s="11" t="s">
        <v>18</v>
      </c>
      <c r="R2319" s="11" t="s">
        <v>38</v>
      </c>
      <c r="S2319" s="20">
        <v>40</v>
      </c>
      <c r="T2319" s="11" t="s">
        <v>28</v>
      </c>
      <c r="U2319" s="11" t="s">
        <v>22</v>
      </c>
      <c r="V2319" s="11" t="s">
        <v>22</v>
      </c>
      <c r="W2319" s="11" t="s">
        <v>23</v>
      </c>
      <c r="X2319" s="11" t="s">
        <v>24</v>
      </c>
      <c r="Y2319">
        <v>290</v>
      </c>
      <c r="Z2319" t="e">
        <f t="shared" si="76"/>
        <v>#REF!</v>
      </c>
    </row>
    <row r="2320" spans="1:26" x14ac:dyDescent="0.35">
      <c r="A2320" s="24">
        <f>+IF(B2320&lt;&gt;'Terminal Handling Charge'!$B$3,"",IF(COUNTIF(B:B,B2320)&gt;0,COUNTIF(B$3:B2320,B2320),""))</f>
        <v>37</v>
      </c>
      <c r="B2320" s="24" t="str">
        <f t="shared" si="75"/>
        <v>Terminal Handling Charge - OriginArgentina</v>
      </c>
      <c r="C2320" s="24" t="s">
        <v>697</v>
      </c>
      <c r="D2320" s="24" t="s">
        <v>746</v>
      </c>
      <c r="E2320" s="1" t="s">
        <v>55</v>
      </c>
      <c r="F2320" s="12" t="s">
        <v>757</v>
      </c>
      <c r="G2320" s="13">
        <v>44866</v>
      </c>
      <c r="H2320" s="11" t="s">
        <v>199</v>
      </c>
      <c r="I2320" s="11" t="s">
        <v>200</v>
      </c>
      <c r="J2320" s="11" t="s">
        <v>697</v>
      </c>
      <c r="K2320" s="11" t="s">
        <v>19</v>
      </c>
      <c r="L2320" s="11" t="s">
        <v>19</v>
      </c>
      <c r="M2320" s="11" t="s">
        <v>19</v>
      </c>
      <c r="N2320" s="11" t="s">
        <v>19</v>
      </c>
      <c r="O2320" s="11" t="s">
        <v>18</v>
      </c>
      <c r="P2320" s="11" t="s">
        <v>18</v>
      </c>
      <c r="Q2320" s="11" t="s">
        <v>18</v>
      </c>
      <c r="R2320" s="11" t="s">
        <v>40</v>
      </c>
      <c r="S2320" s="20">
        <v>20</v>
      </c>
      <c r="T2320" s="11" t="s">
        <v>21</v>
      </c>
      <c r="U2320" s="11" t="s">
        <v>22</v>
      </c>
      <c r="V2320" s="11" t="s">
        <v>22</v>
      </c>
      <c r="W2320" s="11" t="s">
        <v>23</v>
      </c>
      <c r="X2320" s="11" t="s">
        <v>24</v>
      </c>
      <c r="Y2320">
        <v>370</v>
      </c>
      <c r="Z2320" t="e">
        <f t="shared" si="76"/>
        <v>#REF!</v>
      </c>
    </row>
    <row r="2321" spans="1:26" x14ac:dyDescent="0.35">
      <c r="A2321" s="24">
        <f>+IF(B2321&lt;&gt;'Terminal Handling Charge'!$B$3,"",IF(COUNTIF(B:B,B2321)&gt;0,COUNTIF(B$3:B2321,B2321),""))</f>
        <v>38</v>
      </c>
      <c r="B2321" s="24" t="str">
        <f t="shared" si="75"/>
        <v>Terminal Handling Charge - OriginArgentina</v>
      </c>
      <c r="C2321" s="24" t="s">
        <v>697</v>
      </c>
      <c r="D2321" s="24" t="s">
        <v>746</v>
      </c>
      <c r="E2321" s="1" t="s">
        <v>55</v>
      </c>
      <c r="F2321" s="12" t="s">
        <v>757</v>
      </c>
      <c r="G2321" s="13">
        <v>44866</v>
      </c>
      <c r="H2321" s="11" t="s">
        <v>199</v>
      </c>
      <c r="I2321" s="11" t="s">
        <v>200</v>
      </c>
      <c r="J2321" s="11" t="s">
        <v>697</v>
      </c>
      <c r="K2321" s="11" t="s">
        <v>19</v>
      </c>
      <c r="L2321" s="11" t="s">
        <v>19</v>
      </c>
      <c r="M2321" s="11" t="s">
        <v>19</v>
      </c>
      <c r="N2321" s="11" t="s">
        <v>19</v>
      </c>
      <c r="O2321" s="11" t="s">
        <v>18</v>
      </c>
      <c r="P2321" s="11" t="s">
        <v>18</v>
      </c>
      <c r="Q2321" s="11" t="s">
        <v>18</v>
      </c>
      <c r="R2321" s="11" t="s">
        <v>20</v>
      </c>
      <c r="S2321" s="20">
        <v>40</v>
      </c>
      <c r="T2321" s="11" t="s">
        <v>21</v>
      </c>
      <c r="U2321" s="11" t="s">
        <v>22</v>
      </c>
      <c r="V2321" s="11" t="s">
        <v>22</v>
      </c>
      <c r="W2321" s="11" t="s">
        <v>23</v>
      </c>
      <c r="X2321" s="11" t="s">
        <v>24</v>
      </c>
      <c r="Y2321">
        <v>370</v>
      </c>
      <c r="Z2321" t="e">
        <f t="shared" si="76"/>
        <v>#REF!</v>
      </c>
    </row>
    <row r="2322" spans="1:26" x14ac:dyDescent="0.35">
      <c r="A2322" s="24">
        <f>+IF(B2322&lt;&gt;'Terminal Handling Charge'!$B$3,"",IF(COUNTIF(B:B,B2322)&gt;0,COUNTIF(B$3:B2322,B2322),""))</f>
        <v>39</v>
      </c>
      <c r="B2322" s="24" t="str">
        <f t="shared" si="75"/>
        <v>Terminal Handling Charge - OriginArgentina</v>
      </c>
      <c r="C2322" s="24" t="s">
        <v>697</v>
      </c>
      <c r="D2322" s="24" t="s">
        <v>746</v>
      </c>
      <c r="E2322" s="1" t="s">
        <v>55</v>
      </c>
      <c r="F2322" s="12" t="s">
        <v>757</v>
      </c>
      <c r="G2322" s="13">
        <v>44866</v>
      </c>
      <c r="H2322" s="11" t="s">
        <v>199</v>
      </c>
      <c r="I2322" s="11" t="s">
        <v>200</v>
      </c>
      <c r="J2322" s="11" t="s">
        <v>697</v>
      </c>
      <c r="K2322" s="11" t="s">
        <v>19</v>
      </c>
      <c r="L2322" s="11" t="s">
        <v>19</v>
      </c>
      <c r="M2322" s="11" t="s">
        <v>19</v>
      </c>
      <c r="N2322" s="11" t="s">
        <v>19</v>
      </c>
      <c r="O2322" s="11" t="s">
        <v>18</v>
      </c>
      <c r="P2322" s="11" t="s">
        <v>18</v>
      </c>
      <c r="Q2322" s="11" t="s">
        <v>18</v>
      </c>
      <c r="R2322" s="11" t="s">
        <v>65</v>
      </c>
      <c r="S2322" s="20">
        <v>45</v>
      </c>
      <c r="T2322" s="11" t="s">
        <v>21</v>
      </c>
      <c r="U2322" s="11" t="s">
        <v>22</v>
      </c>
      <c r="V2322" s="11" t="s">
        <v>22</v>
      </c>
      <c r="W2322" s="11" t="s">
        <v>23</v>
      </c>
      <c r="X2322" s="11" t="s">
        <v>24</v>
      </c>
      <c r="Y2322">
        <v>370</v>
      </c>
      <c r="Z2322" t="e">
        <f t="shared" si="76"/>
        <v>#REF!</v>
      </c>
    </row>
    <row r="2323" spans="1:26" x14ac:dyDescent="0.35">
      <c r="A2323" s="24">
        <f>+IF(B2323&lt;&gt;'Terminal Handling Charge'!$B$3,"",IF(COUNTIF(B:B,B2323)&gt;0,COUNTIF(B$3:B2323,B2323),""))</f>
        <v>40</v>
      </c>
      <c r="B2323" s="24" t="str">
        <f t="shared" si="75"/>
        <v>Terminal Handling Charge - OriginArgentina</v>
      </c>
      <c r="C2323" s="24" t="s">
        <v>697</v>
      </c>
      <c r="D2323" s="24" t="s">
        <v>746</v>
      </c>
      <c r="E2323" s="1" t="s">
        <v>55</v>
      </c>
      <c r="F2323" s="12" t="s">
        <v>757</v>
      </c>
      <c r="G2323" s="13">
        <v>44866</v>
      </c>
      <c r="H2323" s="11" t="s">
        <v>199</v>
      </c>
      <c r="I2323" s="11" t="s">
        <v>200</v>
      </c>
      <c r="J2323" s="11" t="s">
        <v>697</v>
      </c>
      <c r="K2323" s="11" t="s">
        <v>19</v>
      </c>
      <c r="L2323" s="11" t="s">
        <v>19</v>
      </c>
      <c r="M2323" s="11" t="s">
        <v>19</v>
      </c>
      <c r="N2323" s="11" t="s">
        <v>19</v>
      </c>
      <c r="O2323" s="11" t="s">
        <v>18</v>
      </c>
      <c r="P2323" s="11" t="s">
        <v>18</v>
      </c>
      <c r="Q2323" s="11" t="s">
        <v>18</v>
      </c>
      <c r="R2323" s="11" t="s">
        <v>27</v>
      </c>
      <c r="S2323" s="20" t="s">
        <v>27</v>
      </c>
      <c r="T2323" s="11" t="s">
        <v>28</v>
      </c>
      <c r="U2323" s="11" t="s">
        <v>22</v>
      </c>
      <c r="V2323" s="11" t="s">
        <v>22</v>
      </c>
      <c r="W2323" s="11" t="s">
        <v>23</v>
      </c>
      <c r="X2323" s="11" t="s">
        <v>24</v>
      </c>
      <c r="Y2323">
        <v>445</v>
      </c>
      <c r="Z2323" t="e">
        <f t="shared" si="76"/>
        <v>#REF!</v>
      </c>
    </row>
    <row r="2324" spans="1:26" ht="29" x14ac:dyDescent="0.35">
      <c r="A2324" s="24" t="str">
        <f>+IF(B2324&lt;&gt;'Terminal Handling Charge'!$B$3,"",IF(COUNTIF(B:B,B2324)&gt;0,COUNTIF(B$3:B2324,B2324),""))</f>
        <v/>
      </c>
      <c r="B2324" s="24" t="str">
        <f t="shared" si="75"/>
        <v>Terminal Handling Charge - OriginBahamas</v>
      </c>
      <c r="C2324" s="24" t="s">
        <v>712</v>
      </c>
      <c r="D2324" s="24" t="s">
        <v>746</v>
      </c>
      <c r="E2324" s="1" t="s">
        <v>101</v>
      </c>
      <c r="F2324" s="12" t="s">
        <v>757</v>
      </c>
      <c r="G2324" s="13">
        <v>44866</v>
      </c>
      <c r="H2324" s="11" t="s">
        <v>182</v>
      </c>
      <c r="I2324" s="11" t="s">
        <v>712</v>
      </c>
      <c r="J2324" s="11" t="s">
        <v>712</v>
      </c>
      <c r="K2324" s="11" t="s">
        <v>19</v>
      </c>
      <c r="L2324" s="11" t="s">
        <v>19</v>
      </c>
      <c r="M2324" s="11" t="s">
        <v>19</v>
      </c>
      <c r="N2324" s="11" t="s">
        <v>19</v>
      </c>
      <c r="O2324" s="11" t="s">
        <v>18</v>
      </c>
      <c r="P2324" s="11" t="s">
        <v>18</v>
      </c>
      <c r="Q2324" s="11" t="s">
        <v>18</v>
      </c>
      <c r="R2324" s="11" t="s">
        <v>78</v>
      </c>
      <c r="S2324" s="20" t="s">
        <v>78</v>
      </c>
      <c r="T2324" s="11" t="s">
        <v>32</v>
      </c>
      <c r="U2324" s="11" t="s">
        <v>22</v>
      </c>
      <c r="V2324" s="11" t="s">
        <v>22</v>
      </c>
      <c r="W2324" s="11" t="s">
        <v>23</v>
      </c>
      <c r="X2324" s="11" t="s">
        <v>24</v>
      </c>
      <c r="Y2324">
        <v>160</v>
      </c>
      <c r="Z2324" t="e">
        <f t="shared" si="76"/>
        <v>#REF!</v>
      </c>
    </row>
    <row r="2325" spans="1:26" x14ac:dyDescent="0.35">
      <c r="A2325" s="24" t="str">
        <f>+IF(B2325&lt;&gt;'Terminal Handling Charge'!$B$3,"",IF(COUNTIF(B:B,B2325)&gt;0,COUNTIF(B$3:B2325,B2325),""))</f>
        <v/>
      </c>
      <c r="B2325" s="24" t="str">
        <f t="shared" si="75"/>
        <v>Terminal Handling Charge - DestinationCanada</v>
      </c>
      <c r="C2325" s="24" t="s">
        <v>48</v>
      </c>
      <c r="D2325" s="24" t="s">
        <v>747</v>
      </c>
      <c r="E2325" s="1" t="s">
        <v>105</v>
      </c>
      <c r="F2325" s="12" t="s">
        <v>758</v>
      </c>
      <c r="G2325" s="13">
        <v>44866</v>
      </c>
      <c r="H2325" s="11" t="s">
        <v>67</v>
      </c>
      <c r="I2325" s="11" t="s">
        <v>68</v>
      </c>
      <c r="J2325" s="11" t="s">
        <v>692</v>
      </c>
      <c r="K2325" s="11" t="s">
        <v>19</v>
      </c>
      <c r="L2325" s="11" t="s">
        <v>19</v>
      </c>
      <c r="M2325" s="11" t="s">
        <v>19</v>
      </c>
      <c r="N2325" s="11" t="s">
        <v>19</v>
      </c>
      <c r="O2325" s="11" t="s">
        <v>47</v>
      </c>
      <c r="P2325" s="11" t="s">
        <v>48</v>
      </c>
      <c r="Q2325" s="11" t="s">
        <v>48</v>
      </c>
      <c r="R2325" s="11" t="s">
        <v>45</v>
      </c>
      <c r="S2325" s="20">
        <v>20</v>
      </c>
      <c r="T2325" s="11" t="s">
        <v>32</v>
      </c>
      <c r="U2325" s="11" t="s">
        <v>22</v>
      </c>
      <c r="V2325" s="11" t="s">
        <v>22</v>
      </c>
      <c r="W2325" s="11" t="s">
        <v>23</v>
      </c>
      <c r="X2325" s="11" t="s">
        <v>24</v>
      </c>
      <c r="Y2325">
        <v>445</v>
      </c>
      <c r="Z2325" t="e">
        <f t="shared" si="76"/>
        <v>#REF!</v>
      </c>
    </row>
    <row r="2326" spans="1:26" x14ac:dyDescent="0.35">
      <c r="A2326" s="24" t="str">
        <f>+IF(B2326&lt;&gt;'Terminal Handling Charge'!$B$3,"",IF(COUNTIF(B:B,B2326)&gt;0,COUNTIF(B$3:B2326,B2326),""))</f>
        <v/>
      </c>
      <c r="B2326" s="24" t="str">
        <f t="shared" si="75"/>
        <v>Terminal Handling Charge - DestinationCanada</v>
      </c>
      <c r="C2326" s="24" t="s">
        <v>48</v>
      </c>
      <c r="D2326" s="24" t="s">
        <v>747</v>
      </c>
      <c r="E2326" s="1" t="s">
        <v>105</v>
      </c>
      <c r="F2326" s="12" t="s">
        <v>758</v>
      </c>
      <c r="G2326" s="13">
        <v>44866</v>
      </c>
      <c r="H2326" s="11" t="s">
        <v>342</v>
      </c>
      <c r="I2326" s="11" t="s">
        <v>343</v>
      </c>
      <c r="J2326" s="11" t="s">
        <v>343</v>
      </c>
      <c r="K2326" s="11" t="s">
        <v>19</v>
      </c>
      <c r="L2326" s="11" t="s">
        <v>19</v>
      </c>
      <c r="M2326" s="11" t="s">
        <v>19</v>
      </c>
      <c r="N2326" s="11" t="s">
        <v>19</v>
      </c>
      <c r="O2326" s="11" t="s">
        <v>47</v>
      </c>
      <c r="P2326" s="11" t="s">
        <v>48</v>
      </c>
      <c r="Q2326" s="11" t="s">
        <v>48</v>
      </c>
      <c r="R2326" s="11" t="s">
        <v>45</v>
      </c>
      <c r="S2326" s="20">
        <v>20</v>
      </c>
      <c r="T2326" s="11" t="s">
        <v>32</v>
      </c>
      <c r="U2326" s="11" t="s">
        <v>22</v>
      </c>
      <c r="V2326" s="11" t="s">
        <v>22</v>
      </c>
      <c r="W2326" s="11" t="s">
        <v>23</v>
      </c>
      <c r="X2326" s="11" t="s">
        <v>24</v>
      </c>
      <c r="Y2326">
        <v>445</v>
      </c>
      <c r="Z2326" t="e">
        <f t="shared" si="76"/>
        <v>#REF!</v>
      </c>
    </row>
    <row r="2327" spans="1:26" x14ac:dyDescent="0.35">
      <c r="A2327" s="24" t="str">
        <f>+IF(B2327&lt;&gt;'Terminal Handling Charge'!$B$3,"",IF(COUNTIF(B:B,B2327)&gt;0,COUNTIF(B$3:B2327,B2327),""))</f>
        <v/>
      </c>
      <c r="B2327" s="24" t="str">
        <f t="shared" si="75"/>
        <v>Terminal Handling Charge - DestinationUnited States</v>
      </c>
      <c r="C2327" s="24" t="s">
        <v>72</v>
      </c>
      <c r="D2327" s="24" t="s">
        <v>747</v>
      </c>
      <c r="E2327" s="1" t="s">
        <v>105</v>
      </c>
      <c r="F2327" s="12" t="s">
        <v>758</v>
      </c>
      <c r="G2327" s="13">
        <v>44866</v>
      </c>
      <c r="H2327" s="11" t="s">
        <v>274</v>
      </c>
      <c r="I2327" s="11" t="s">
        <v>275</v>
      </c>
      <c r="J2327" s="11" t="s">
        <v>275</v>
      </c>
      <c r="K2327" s="11" t="s">
        <v>19</v>
      </c>
      <c r="L2327" s="11" t="s">
        <v>19</v>
      </c>
      <c r="M2327" s="11" t="s">
        <v>19</v>
      </c>
      <c r="N2327" s="11" t="s">
        <v>19</v>
      </c>
      <c r="O2327" s="11" t="s">
        <v>421</v>
      </c>
      <c r="P2327" s="11" t="s">
        <v>422</v>
      </c>
      <c r="Q2327" s="11" t="s">
        <v>72</v>
      </c>
      <c r="R2327" s="11" t="s">
        <v>20</v>
      </c>
      <c r="S2327" s="20">
        <v>40</v>
      </c>
      <c r="T2327" s="11" t="s">
        <v>21</v>
      </c>
      <c r="U2327" s="11" t="s">
        <v>22</v>
      </c>
      <c r="V2327" s="11" t="s">
        <v>22</v>
      </c>
      <c r="W2327" s="11" t="s">
        <v>23</v>
      </c>
      <c r="X2327" s="11" t="s">
        <v>24</v>
      </c>
      <c r="Y2327">
        <v>675</v>
      </c>
      <c r="Z2327" t="e">
        <f t="shared" si="76"/>
        <v>#REF!</v>
      </c>
    </row>
    <row r="2328" spans="1:26" x14ac:dyDescent="0.35">
      <c r="A2328" s="24" t="str">
        <f>+IF(B2328&lt;&gt;'Terminal Handling Charge'!$B$3,"",IF(COUNTIF(B:B,B2328)&gt;0,COUNTIF(B$3:B2328,B2328),""))</f>
        <v/>
      </c>
      <c r="B2328" s="24" t="str">
        <f t="shared" si="75"/>
        <v>Terminal Handling Charge - DestinationUnited States</v>
      </c>
      <c r="C2328" s="24" t="s">
        <v>72</v>
      </c>
      <c r="D2328" s="24" t="s">
        <v>747</v>
      </c>
      <c r="E2328" s="1" t="s">
        <v>105</v>
      </c>
      <c r="F2328" s="12" t="s">
        <v>758</v>
      </c>
      <c r="G2328" s="13">
        <v>44866</v>
      </c>
      <c r="H2328" s="11" t="s">
        <v>274</v>
      </c>
      <c r="I2328" s="11" t="s">
        <v>275</v>
      </c>
      <c r="J2328" s="11" t="s">
        <v>275</v>
      </c>
      <c r="K2328" s="11" t="s">
        <v>19</v>
      </c>
      <c r="L2328" s="11" t="s">
        <v>19</v>
      </c>
      <c r="M2328" s="11" t="s">
        <v>19</v>
      </c>
      <c r="N2328" s="11" t="s">
        <v>19</v>
      </c>
      <c r="O2328" s="11" t="s">
        <v>421</v>
      </c>
      <c r="P2328" s="11" t="s">
        <v>422</v>
      </c>
      <c r="Q2328" s="11" t="s">
        <v>72</v>
      </c>
      <c r="R2328" s="11" t="s">
        <v>65</v>
      </c>
      <c r="S2328" s="20">
        <v>45</v>
      </c>
      <c r="T2328" s="11" t="s">
        <v>21</v>
      </c>
      <c r="U2328" s="11" t="s">
        <v>22</v>
      </c>
      <c r="V2328" s="11" t="s">
        <v>22</v>
      </c>
      <c r="W2328" s="11" t="s">
        <v>23</v>
      </c>
      <c r="X2328" s="11" t="s">
        <v>24</v>
      </c>
      <c r="Y2328">
        <v>675</v>
      </c>
      <c r="Z2328" t="e">
        <f t="shared" si="76"/>
        <v>#REF!</v>
      </c>
    </row>
    <row r="2329" spans="1:26" x14ac:dyDescent="0.35">
      <c r="A2329" s="24" t="str">
        <f>+IF(B2329&lt;&gt;'Terminal Handling Charge'!$B$3,"",IF(COUNTIF(B:B,B2329)&gt;0,COUNTIF(B$3:B2329,B2329),""))</f>
        <v/>
      </c>
      <c r="B2329" s="24" t="str">
        <f t="shared" si="75"/>
        <v>Terminal Handling Charge - DestinationUnited States</v>
      </c>
      <c r="C2329" s="24" t="s">
        <v>72</v>
      </c>
      <c r="D2329" s="24" t="s">
        <v>747</v>
      </c>
      <c r="E2329" s="1" t="s">
        <v>105</v>
      </c>
      <c r="F2329" s="12" t="s">
        <v>758</v>
      </c>
      <c r="G2329" s="13">
        <v>44866</v>
      </c>
      <c r="H2329" s="11" t="s">
        <v>274</v>
      </c>
      <c r="I2329" s="11" t="s">
        <v>275</v>
      </c>
      <c r="J2329" s="11" t="s">
        <v>275</v>
      </c>
      <c r="K2329" s="11" t="s">
        <v>19</v>
      </c>
      <c r="L2329" s="11" t="s">
        <v>19</v>
      </c>
      <c r="M2329" s="11" t="s">
        <v>19</v>
      </c>
      <c r="N2329" s="11" t="s">
        <v>19</v>
      </c>
      <c r="O2329" s="11" t="s">
        <v>421</v>
      </c>
      <c r="P2329" s="11" t="s">
        <v>422</v>
      </c>
      <c r="Q2329" s="11" t="s">
        <v>72</v>
      </c>
      <c r="R2329" s="11" t="s">
        <v>762</v>
      </c>
      <c r="S2329" s="20">
        <v>20</v>
      </c>
      <c r="T2329" s="11" t="s">
        <v>28</v>
      </c>
      <c r="U2329" s="11" t="s">
        <v>22</v>
      </c>
      <c r="V2329" s="11" t="s">
        <v>22</v>
      </c>
      <c r="W2329" s="11" t="s">
        <v>23</v>
      </c>
      <c r="X2329" s="11" t="s">
        <v>24</v>
      </c>
      <c r="Y2329">
        <v>535</v>
      </c>
      <c r="Z2329" t="e">
        <f t="shared" si="76"/>
        <v>#REF!</v>
      </c>
    </row>
    <row r="2330" spans="1:26" x14ac:dyDescent="0.35">
      <c r="A2330" s="24" t="str">
        <f>+IF(B2330&lt;&gt;'Terminal Handling Charge'!$B$3,"",IF(COUNTIF(B:B,B2330)&gt;0,COUNTIF(B$3:B2330,B2330),""))</f>
        <v/>
      </c>
      <c r="B2330" s="24" t="str">
        <f t="shared" si="75"/>
        <v>Terminal Handling Charge - DestinationUnited States</v>
      </c>
      <c r="C2330" s="24" t="s">
        <v>72</v>
      </c>
      <c r="D2330" s="24" t="s">
        <v>747</v>
      </c>
      <c r="E2330" s="1" t="s">
        <v>105</v>
      </c>
      <c r="F2330" s="12" t="s">
        <v>758</v>
      </c>
      <c r="G2330" s="13">
        <v>44866</v>
      </c>
      <c r="H2330" s="11" t="s">
        <v>274</v>
      </c>
      <c r="I2330" s="11" t="s">
        <v>275</v>
      </c>
      <c r="J2330" s="11" t="s">
        <v>275</v>
      </c>
      <c r="K2330" s="11" t="s">
        <v>19</v>
      </c>
      <c r="L2330" s="11" t="s">
        <v>19</v>
      </c>
      <c r="M2330" s="11" t="s">
        <v>19</v>
      </c>
      <c r="N2330" s="11" t="s">
        <v>19</v>
      </c>
      <c r="O2330" s="11" t="s">
        <v>71</v>
      </c>
      <c r="P2330" s="11" t="s">
        <v>72</v>
      </c>
      <c r="Q2330" s="11" t="s">
        <v>72</v>
      </c>
      <c r="R2330" s="11" t="s">
        <v>20</v>
      </c>
      <c r="S2330" s="20">
        <v>40</v>
      </c>
      <c r="T2330" s="11" t="s">
        <v>21</v>
      </c>
      <c r="U2330" s="11" t="s">
        <v>22</v>
      </c>
      <c r="V2330" s="11" t="s">
        <v>22</v>
      </c>
      <c r="W2330" s="11" t="s">
        <v>23</v>
      </c>
      <c r="X2330" s="11" t="s">
        <v>24</v>
      </c>
      <c r="Y2330">
        <v>675</v>
      </c>
      <c r="Z2330" t="e">
        <f t="shared" si="76"/>
        <v>#REF!</v>
      </c>
    </row>
    <row r="2331" spans="1:26" x14ac:dyDescent="0.35">
      <c r="A2331" s="24" t="str">
        <f>+IF(B2331&lt;&gt;'Terminal Handling Charge'!$B$3,"",IF(COUNTIF(B:B,B2331)&gt;0,COUNTIF(B$3:B2331,B2331),""))</f>
        <v/>
      </c>
      <c r="B2331" s="24" t="str">
        <f t="shared" si="75"/>
        <v>Terminal Handling Charge - DestinationUnited States</v>
      </c>
      <c r="C2331" s="24" t="s">
        <v>72</v>
      </c>
      <c r="D2331" s="24" t="s">
        <v>747</v>
      </c>
      <c r="E2331" s="1" t="s">
        <v>105</v>
      </c>
      <c r="F2331" s="12" t="s">
        <v>758</v>
      </c>
      <c r="G2331" s="13">
        <v>44866</v>
      </c>
      <c r="H2331" s="11" t="s">
        <v>274</v>
      </c>
      <c r="I2331" s="11" t="s">
        <v>275</v>
      </c>
      <c r="J2331" s="11" t="s">
        <v>275</v>
      </c>
      <c r="K2331" s="11" t="s">
        <v>19</v>
      </c>
      <c r="L2331" s="11" t="s">
        <v>19</v>
      </c>
      <c r="M2331" s="11" t="s">
        <v>19</v>
      </c>
      <c r="N2331" s="11" t="s">
        <v>19</v>
      </c>
      <c r="O2331" s="11" t="s">
        <v>71</v>
      </c>
      <c r="P2331" s="11" t="s">
        <v>72</v>
      </c>
      <c r="Q2331" s="11" t="s">
        <v>72</v>
      </c>
      <c r="R2331" s="11" t="s">
        <v>65</v>
      </c>
      <c r="S2331" s="20">
        <v>45</v>
      </c>
      <c r="T2331" s="11" t="s">
        <v>21</v>
      </c>
      <c r="U2331" s="11" t="s">
        <v>22</v>
      </c>
      <c r="V2331" s="11" t="s">
        <v>22</v>
      </c>
      <c r="W2331" s="11" t="s">
        <v>23</v>
      </c>
      <c r="X2331" s="11" t="s">
        <v>24</v>
      </c>
      <c r="Y2331">
        <v>675</v>
      </c>
      <c r="Z2331" t="e">
        <f t="shared" si="76"/>
        <v>#REF!</v>
      </c>
    </row>
    <row r="2332" spans="1:26" x14ac:dyDescent="0.35">
      <c r="A2332" s="24" t="str">
        <f>+IF(B2332&lt;&gt;'Terminal Handling Charge'!$B$3,"",IF(COUNTIF(B:B,B2332)&gt;0,COUNTIF(B$3:B2332,B2332),""))</f>
        <v/>
      </c>
      <c r="B2332" s="24" t="str">
        <f t="shared" si="75"/>
        <v>Terminal Handling Charge - DestinationUnited States</v>
      </c>
      <c r="C2332" s="24" t="s">
        <v>72</v>
      </c>
      <c r="D2332" s="24" t="s">
        <v>747</v>
      </c>
      <c r="E2332" s="1" t="s">
        <v>105</v>
      </c>
      <c r="F2332" s="12" t="s">
        <v>758</v>
      </c>
      <c r="G2332" s="13">
        <v>44866</v>
      </c>
      <c r="H2332" s="11" t="s">
        <v>274</v>
      </c>
      <c r="I2332" s="11" t="s">
        <v>275</v>
      </c>
      <c r="J2332" s="11" t="s">
        <v>275</v>
      </c>
      <c r="K2332" s="11" t="s">
        <v>19</v>
      </c>
      <c r="L2332" s="11" t="s">
        <v>19</v>
      </c>
      <c r="M2332" s="11" t="s">
        <v>19</v>
      </c>
      <c r="N2332" s="11" t="s">
        <v>19</v>
      </c>
      <c r="O2332" s="11" t="s">
        <v>71</v>
      </c>
      <c r="P2332" s="11" t="s">
        <v>72</v>
      </c>
      <c r="Q2332" s="11" t="s">
        <v>72</v>
      </c>
      <c r="R2332" s="11" t="s">
        <v>762</v>
      </c>
      <c r="S2332" s="20">
        <v>20</v>
      </c>
      <c r="T2332" s="11" t="s">
        <v>28</v>
      </c>
      <c r="U2332" s="11" t="s">
        <v>22</v>
      </c>
      <c r="V2332" s="11" t="s">
        <v>22</v>
      </c>
      <c r="W2332" s="11" t="s">
        <v>23</v>
      </c>
      <c r="X2332" s="11" t="s">
        <v>24</v>
      </c>
      <c r="Y2332">
        <v>535</v>
      </c>
      <c r="Z2332" t="e">
        <f t="shared" si="76"/>
        <v>#REF!</v>
      </c>
    </row>
    <row r="2333" spans="1:26" x14ac:dyDescent="0.35">
      <c r="A2333" s="24" t="str">
        <f>+IF(B2333&lt;&gt;'Terminal Handling Charge'!$B$3,"",IF(COUNTIF(B:B,B2333)&gt;0,COUNTIF(B$3:B2333,B2333),""))</f>
        <v/>
      </c>
      <c r="B2333" s="24" t="str">
        <f t="shared" si="75"/>
        <v>Terminal Handling Charge - DestinationUnited States</v>
      </c>
      <c r="C2333" s="24" t="s">
        <v>72</v>
      </c>
      <c r="D2333" s="24" t="s">
        <v>747</v>
      </c>
      <c r="E2333" s="1" t="s">
        <v>105</v>
      </c>
      <c r="F2333" s="12" t="s">
        <v>758</v>
      </c>
      <c r="G2333" s="13">
        <v>44866</v>
      </c>
      <c r="H2333" s="11" t="s">
        <v>274</v>
      </c>
      <c r="I2333" s="11" t="s">
        <v>275</v>
      </c>
      <c r="J2333" s="11" t="s">
        <v>275</v>
      </c>
      <c r="K2333" s="11" t="s">
        <v>19</v>
      </c>
      <c r="L2333" s="11" t="s">
        <v>19</v>
      </c>
      <c r="M2333" s="11" t="s">
        <v>19</v>
      </c>
      <c r="N2333" s="11" t="s">
        <v>19</v>
      </c>
      <c r="O2333" s="11" t="s">
        <v>71</v>
      </c>
      <c r="P2333" s="11" t="s">
        <v>72</v>
      </c>
      <c r="Q2333" s="11" t="s">
        <v>72</v>
      </c>
      <c r="R2333" s="11" t="s">
        <v>38</v>
      </c>
      <c r="S2333" s="20">
        <v>40</v>
      </c>
      <c r="T2333" s="11" t="s">
        <v>28</v>
      </c>
      <c r="U2333" s="11" t="s">
        <v>22</v>
      </c>
      <c r="V2333" s="11" t="s">
        <v>22</v>
      </c>
      <c r="W2333" s="11" t="s">
        <v>23</v>
      </c>
      <c r="X2333" s="11" t="s">
        <v>24</v>
      </c>
      <c r="Y2333">
        <v>705</v>
      </c>
      <c r="Z2333" t="e">
        <f t="shared" si="76"/>
        <v>#REF!</v>
      </c>
    </row>
    <row r="2334" spans="1:26" x14ac:dyDescent="0.35">
      <c r="A2334" s="24" t="str">
        <f>+IF(B2334&lt;&gt;'Terminal Handling Charge'!$B$3,"",IF(COUNTIF(B:B,B2334)&gt;0,COUNTIF(B$3:B2334,B2334),""))</f>
        <v/>
      </c>
      <c r="B2334" s="24" t="str">
        <f t="shared" si="75"/>
        <v>Terminal Handling Charge - DestinationUnited States</v>
      </c>
      <c r="C2334" s="24" t="s">
        <v>72</v>
      </c>
      <c r="D2334" s="24" t="s">
        <v>747</v>
      </c>
      <c r="E2334" s="1" t="s">
        <v>105</v>
      </c>
      <c r="F2334" s="12" t="s">
        <v>758</v>
      </c>
      <c r="G2334" s="13">
        <v>44866</v>
      </c>
      <c r="H2334" s="11" t="s">
        <v>274</v>
      </c>
      <c r="I2334" s="11" t="s">
        <v>275</v>
      </c>
      <c r="J2334" s="11" t="s">
        <v>275</v>
      </c>
      <c r="K2334" s="11" t="s">
        <v>19</v>
      </c>
      <c r="L2334" s="11" t="s">
        <v>19</v>
      </c>
      <c r="M2334" s="11" t="s">
        <v>19</v>
      </c>
      <c r="N2334" s="11" t="s">
        <v>19</v>
      </c>
      <c r="O2334" s="11" t="s">
        <v>276</v>
      </c>
      <c r="P2334" s="11" t="s">
        <v>277</v>
      </c>
      <c r="Q2334" s="11" t="s">
        <v>72</v>
      </c>
      <c r="R2334" s="11" t="s">
        <v>20</v>
      </c>
      <c r="S2334" s="20">
        <v>40</v>
      </c>
      <c r="T2334" s="11" t="s">
        <v>21</v>
      </c>
      <c r="U2334" s="11" t="s">
        <v>22</v>
      </c>
      <c r="V2334" s="11" t="s">
        <v>22</v>
      </c>
      <c r="W2334" s="11" t="s">
        <v>23</v>
      </c>
      <c r="X2334" s="11" t="s">
        <v>24</v>
      </c>
      <c r="Y2334">
        <v>675</v>
      </c>
      <c r="Z2334" t="e">
        <f t="shared" si="76"/>
        <v>#REF!</v>
      </c>
    </row>
    <row r="2335" spans="1:26" x14ac:dyDescent="0.35">
      <c r="A2335" s="24" t="str">
        <f>+IF(B2335&lt;&gt;'Terminal Handling Charge'!$B$3,"",IF(COUNTIF(B:B,B2335)&gt;0,COUNTIF(B$3:B2335,B2335),""))</f>
        <v/>
      </c>
      <c r="B2335" s="24" t="str">
        <f t="shared" si="75"/>
        <v>Terminal Handling Charge - DestinationUnited States</v>
      </c>
      <c r="C2335" s="24" t="s">
        <v>72</v>
      </c>
      <c r="D2335" s="24" t="s">
        <v>747</v>
      </c>
      <c r="E2335" s="1" t="s">
        <v>105</v>
      </c>
      <c r="F2335" s="12" t="s">
        <v>758</v>
      </c>
      <c r="G2335" s="13">
        <v>44866</v>
      </c>
      <c r="H2335" s="11" t="s">
        <v>274</v>
      </c>
      <c r="I2335" s="11" t="s">
        <v>275</v>
      </c>
      <c r="J2335" s="11" t="s">
        <v>275</v>
      </c>
      <c r="K2335" s="11" t="s">
        <v>19</v>
      </c>
      <c r="L2335" s="11" t="s">
        <v>19</v>
      </c>
      <c r="M2335" s="11" t="s">
        <v>19</v>
      </c>
      <c r="N2335" s="11" t="s">
        <v>19</v>
      </c>
      <c r="O2335" s="11" t="s">
        <v>276</v>
      </c>
      <c r="P2335" s="11" t="s">
        <v>277</v>
      </c>
      <c r="Q2335" s="11" t="s">
        <v>72</v>
      </c>
      <c r="R2335" s="11" t="s">
        <v>65</v>
      </c>
      <c r="S2335" s="20">
        <v>45</v>
      </c>
      <c r="T2335" s="11" t="s">
        <v>21</v>
      </c>
      <c r="U2335" s="11" t="s">
        <v>22</v>
      </c>
      <c r="V2335" s="11" t="s">
        <v>22</v>
      </c>
      <c r="W2335" s="11" t="s">
        <v>23</v>
      </c>
      <c r="X2335" s="11" t="s">
        <v>24</v>
      </c>
      <c r="Y2335">
        <v>675</v>
      </c>
      <c r="Z2335" t="e">
        <f t="shared" si="76"/>
        <v>#REF!</v>
      </c>
    </row>
    <row r="2336" spans="1:26" x14ac:dyDescent="0.35">
      <c r="A2336" s="24" t="str">
        <f>+IF(B2336&lt;&gt;'Terminal Handling Charge'!$B$3,"",IF(COUNTIF(B:B,B2336)&gt;0,COUNTIF(B$3:B2336,B2336),""))</f>
        <v/>
      </c>
      <c r="B2336" s="24" t="str">
        <f t="shared" si="75"/>
        <v>Terminal Handling Charge - DestinationUnited States</v>
      </c>
      <c r="C2336" s="24" t="s">
        <v>72</v>
      </c>
      <c r="D2336" s="24" t="s">
        <v>747</v>
      </c>
      <c r="E2336" s="1" t="s">
        <v>105</v>
      </c>
      <c r="F2336" s="12" t="s">
        <v>758</v>
      </c>
      <c r="G2336" s="13">
        <v>44866</v>
      </c>
      <c r="H2336" s="11" t="s">
        <v>274</v>
      </c>
      <c r="I2336" s="11" t="s">
        <v>275</v>
      </c>
      <c r="J2336" s="11" t="s">
        <v>275</v>
      </c>
      <c r="K2336" s="11" t="s">
        <v>19</v>
      </c>
      <c r="L2336" s="11" t="s">
        <v>19</v>
      </c>
      <c r="M2336" s="11" t="s">
        <v>19</v>
      </c>
      <c r="N2336" s="11" t="s">
        <v>19</v>
      </c>
      <c r="O2336" s="11" t="s">
        <v>276</v>
      </c>
      <c r="P2336" s="11" t="s">
        <v>277</v>
      </c>
      <c r="Q2336" s="11" t="s">
        <v>72</v>
      </c>
      <c r="R2336" s="11" t="s">
        <v>762</v>
      </c>
      <c r="S2336" s="20">
        <v>20</v>
      </c>
      <c r="T2336" s="11" t="s">
        <v>28</v>
      </c>
      <c r="U2336" s="11" t="s">
        <v>22</v>
      </c>
      <c r="V2336" s="11" t="s">
        <v>22</v>
      </c>
      <c r="W2336" s="11" t="s">
        <v>23</v>
      </c>
      <c r="X2336" s="11" t="s">
        <v>24</v>
      </c>
      <c r="Y2336">
        <v>535</v>
      </c>
      <c r="Z2336" t="e">
        <f t="shared" si="76"/>
        <v>#REF!</v>
      </c>
    </row>
    <row r="2337" spans="1:26" x14ac:dyDescent="0.35">
      <c r="A2337" s="24" t="str">
        <f>+IF(B2337&lt;&gt;'Terminal Handling Charge'!$B$3,"",IF(COUNTIF(B:B,B2337)&gt;0,COUNTIF(B$3:B2337,B2337),""))</f>
        <v/>
      </c>
      <c r="B2337" s="24" t="str">
        <f t="shared" ref="B2337:B2400" si="77">D2337&amp;C2337</f>
        <v>Terminal Handling Charge - DestinationUnited States</v>
      </c>
      <c r="C2337" s="24" t="s">
        <v>72</v>
      </c>
      <c r="D2337" s="24" t="s">
        <v>747</v>
      </c>
      <c r="E2337" s="1" t="s">
        <v>105</v>
      </c>
      <c r="F2337" s="12" t="s">
        <v>758</v>
      </c>
      <c r="G2337" s="13">
        <v>44866</v>
      </c>
      <c r="H2337" s="11" t="s">
        <v>274</v>
      </c>
      <c r="I2337" s="11" t="s">
        <v>275</v>
      </c>
      <c r="J2337" s="11" t="s">
        <v>275</v>
      </c>
      <c r="K2337" s="11" t="s">
        <v>19</v>
      </c>
      <c r="L2337" s="11" t="s">
        <v>19</v>
      </c>
      <c r="M2337" s="11" t="s">
        <v>19</v>
      </c>
      <c r="N2337" s="11" t="s">
        <v>19</v>
      </c>
      <c r="O2337" s="11" t="s">
        <v>483</v>
      </c>
      <c r="P2337" s="11" t="s">
        <v>484</v>
      </c>
      <c r="Q2337" s="11" t="s">
        <v>72</v>
      </c>
      <c r="R2337" s="11" t="s">
        <v>20</v>
      </c>
      <c r="S2337" s="20">
        <v>40</v>
      </c>
      <c r="T2337" s="11" t="s">
        <v>21</v>
      </c>
      <c r="U2337" s="11" t="s">
        <v>22</v>
      </c>
      <c r="V2337" s="11" t="s">
        <v>22</v>
      </c>
      <c r="W2337" s="11" t="s">
        <v>23</v>
      </c>
      <c r="X2337" s="11" t="s">
        <v>24</v>
      </c>
      <c r="Y2337">
        <v>675</v>
      </c>
      <c r="Z2337" t="e">
        <f t="shared" ref="Z2337:Z2400" si="78">Z2336+1</f>
        <v>#REF!</v>
      </c>
    </row>
    <row r="2338" spans="1:26" x14ac:dyDescent="0.35">
      <c r="A2338" s="24" t="str">
        <f>+IF(B2338&lt;&gt;'Terminal Handling Charge'!$B$3,"",IF(COUNTIF(B:B,B2338)&gt;0,COUNTIF(B$3:B2338,B2338),""))</f>
        <v/>
      </c>
      <c r="B2338" s="24" t="str">
        <f t="shared" si="77"/>
        <v>Terminal Handling Charge - DestinationUnited States</v>
      </c>
      <c r="C2338" s="24" t="s">
        <v>72</v>
      </c>
      <c r="D2338" s="24" t="s">
        <v>747</v>
      </c>
      <c r="E2338" s="1" t="s">
        <v>105</v>
      </c>
      <c r="F2338" s="12" t="s">
        <v>758</v>
      </c>
      <c r="G2338" s="13">
        <v>44866</v>
      </c>
      <c r="H2338" s="11" t="s">
        <v>274</v>
      </c>
      <c r="I2338" s="11" t="s">
        <v>275</v>
      </c>
      <c r="J2338" s="11" t="s">
        <v>275</v>
      </c>
      <c r="K2338" s="11" t="s">
        <v>19</v>
      </c>
      <c r="L2338" s="11" t="s">
        <v>19</v>
      </c>
      <c r="M2338" s="11" t="s">
        <v>19</v>
      </c>
      <c r="N2338" s="11" t="s">
        <v>19</v>
      </c>
      <c r="O2338" s="11" t="s">
        <v>483</v>
      </c>
      <c r="P2338" s="11" t="s">
        <v>484</v>
      </c>
      <c r="Q2338" s="11" t="s">
        <v>72</v>
      </c>
      <c r="R2338" s="11" t="s">
        <v>65</v>
      </c>
      <c r="S2338" s="20">
        <v>45</v>
      </c>
      <c r="T2338" s="11" t="s">
        <v>21</v>
      </c>
      <c r="U2338" s="11" t="s">
        <v>22</v>
      </c>
      <c r="V2338" s="11" t="s">
        <v>22</v>
      </c>
      <c r="W2338" s="11" t="s">
        <v>23</v>
      </c>
      <c r="X2338" s="11" t="s">
        <v>24</v>
      </c>
      <c r="Y2338">
        <v>675</v>
      </c>
      <c r="Z2338" t="e">
        <f t="shared" si="78"/>
        <v>#REF!</v>
      </c>
    </row>
    <row r="2339" spans="1:26" x14ac:dyDescent="0.35">
      <c r="A2339" s="24" t="str">
        <f>+IF(B2339&lt;&gt;'Terminal Handling Charge'!$B$3,"",IF(COUNTIF(B:B,B2339)&gt;0,COUNTIF(B$3:B2339,B2339),""))</f>
        <v/>
      </c>
      <c r="B2339" s="24" t="str">
        <f t="shared" si="77"/>
        <v>Terminal Handling Charge - DestinationUnited States</v>
      </c>
      <c r="C2339" s="24" t="s">
        <v>72</v>
      </c>
      <c r="D2339" s="24" t="s">
        <v>747</v>
      </c>
      <c r="E2339" s="1" t="s">
        <v>105</v>
      </c>
      <c r="F2339" s="12" t="s">
        <v>758</v>
      </c>
      <c r="G2339" s="13">
        <v>44866</v>
      </c>
      <c r="H2339" s="11" t="s">
        <v>274</v>
      </c>
      <c r="I2339" s="11" t="s">
        <v>275</v>
      </c>
      <c r="J2339" s="11" t="s">
        <v>275</v>
      </c>
      <c r="K2339" s="11" t="s">
        <v>19</v>
      </c>
      <c r="L2339" s="11" t="s">
        <v>19</v>
      </c>
      <c r="M2339" s="11" t="s">
        <v>19</v>
      </c>
      <c r="N2339" s="11" t="s">
        <v>19</v>
      </c>
      <c r="O2339" s="11" t="s">
        <v>483</v>
      </c>
      <c r="P2339" s="11" t="s">
        <v>484</v>
      </c>
      <c r="Q2339" s="11" t="s">
        <v>72</v>
      </c>
      <c r="R2339" s="11" t="s">
        <v>762</v>
      </c>
      <c r="S2339" s="20">
        <v>20</v>
      </c>
      <c r="T2339" s="11" t="s">
        <v>28</v>
      </c>
      <c r="U2339" s="11" t="s">
        <v>22</v>
      </c>
      <c r="V2339" s="11" t="s">
        <v>22</v>
      </c>
      <c r="W2339" s="11" t="s">
        <v>23</v>
      </c>
      <c r="X2339" s="11" t="s">
        <v>24</v>
      </c>
      <c r="Y2339">
        <v>535</v>
      </c>
      <c r="Z2339" t="e">
        <f t="shared" si="78"/>
        <v>#REF!</v>
      </c>
    </row>
    <row r="2340" spans="1:26" x14ac:dyDescent="0.35">
      <c r="A2340" s="24" t="str">
        <f>+IF(B2340&lt;&gt;'Terminal Handling Charge'!$B$3,"",IF(COUNTIF(B:B,B2340)&gt;0,COUNTIF(B$3:B2340,B2340),""))</f>
        <v/>
      </c>
      <c r="B2340" s="24" t="str">
        <f t="shared" si="77"/>
        <v>Terminal Handling Charge - DestinationUnited States</v>
      </c>
      <c r="C2340" s="24" t="s">
        <v>72</v>
      </c>
      <c r="D2340" s="24" t="s">
        <v>747</v>
      </c>
      <c r="E2340" s="1" t="s">
        <v>105</v>
      </c>
      <c r="F2340" s="12" t="s">
        <v>758</v>
      </c>
      <c r="G2340" s="13">
        <v>44866</v>
      </c>
      <c r="H2340" s="11" t="s">
        <v>274</v>
      </c>
      <c r="I2340" s="11" t="s">
        <v>275</v>
      </c>
      <c r="J2340" s="11" t="s">
        <v>275</v>
      </c>
      <c r="K2340" s="11" t="s">
        <v>19</v>
      </c>
      <c r="L2340" s="11" t="s">
        <v>19</v>
      </c>
      <c r="M2340" s="11" t="s">
        <v>19</v>
      </c>
      <c r="N2340" s="11" t="s">
        <v>19</v>
      </c>
      <c r="O2340" s="11" t="s">
        <v>304</v>
      </c>
      <c r="P2340" s="11" t="s">
        <v>305</v>
      </c>
      <c r="Q2340" s="11" t="s">
        <v>72</v>
      </c>
      <c r="R2340" s="11" t="s">
        <v>20</v>
      </c>
      <c r="S2340" s="20">
        <v>40</v>
      </c>
      <c r="T2340" s="11" t="s">
        <v>21</v>
      </c>
      <c r="U2340" s="11" t="s">
        <v>22</v>
      </c>
      <c r="V2340" s="11" t="s">
        <v>22</v>
      </c>
      <c r="W2340" s="11" t="s">
        <v>23</v>
      </c>
      <c r="X2340" s="11" t="s">
        <v>24</v>
      </c>
      <c r="Y2340">
        <v>675</v>
      </c>
      <c r="Z2340" t="e">
        <f t="shared" si="78"/>
        <v>#REF!</v>
      </c>
    </row>
    <row r="2341" spans="1:26" x14ac:dyDescent="0.35">
      <c r="A2341" s="24" t="str">
        <f>+IF(B2341&lt;&gt;'Terminal Handling Charge'!$B$3,"",IF(COUNTIF(B:B,B2341)&gt;0,COUNTIF(B$3:B2341,B2341),""))</f>
        <v/>
      </c>
      <c r="B2341" s="24" t="str">
        <f t="shared" si="77"/>
        <v>Terminal Handling Charge - DestinationUnited States</v>
      </c>
      <c r="C2341" s="24" t="s">
        <v>72</v>
      </c>
      <c r="D2341" s="24" t="s">
        <v>747</v>
      </c>
      <c r="E2341" s="1" t="s">
        <v>105</v>
      </c>
      <c r="F2341" s="12" t="s">
        <v>758</v>
      </c>
      <c r="G2341" s="13">
        <v>44866</v>
      </c>
      <c r="H2341" s="11" t="s">
        <v>274</v>
      </c>
      <c r="I2341" s="11" t="s">
        <v>275</v>
      </c>
      <c r="J2341" s="11" t="s">
        <v>275</v>
      </c>
      <c r="K2341" s="11" t="s">
        <v>19</v>
      </c>
      <c r="L2341" s="11" t="s">
        <v>19</v>
      </c>
      <c r="M2341" s="11" t="s">
        <v>19</v>
      </c>
      <c r="N2341" s="11" t="s">
        <v>19</v>
      </c>
      <c r="O2341" s="11" t="s">
        <v>304</v>
      </c>
      <c r="P2341" s="11" t="s">
        <v>305</v>
      </c>
      <c r="Q2341" s="11" t="s">
        <v>72</v>
      </c>
      <c r="R2341" s="11" t="s">
        <v>65</v>
      </c>
      <c r="S2341" s="20">
        <v>45</v>
      </c>
      <c r="T2341" s="11" t="s">
        <v>21</v>
      </c>
      <c r="U2341" s="11" t="s">
        <v>22</v>
      </c>
      <c r="V2341" s="11" t="s">
        <v>22</v>
      </c>
      <c r="W2341" s="11" t="s">
        <v>23</v>
      </c>
      <c r="X2341" s="11" t="s">
        <v>24</v>
      </c>
      <c r="Y2341">
        <v>675</v>
      </c>
      <c r="Z2341" t="e">
        <f t="shared" si="78"/>
        <v>#REF!</v>
      </c>
    </row>
    <row r="2342" spans="1:26" x14ac:dyDescent="0.35">
      <c r="A2342" s="24" t="str">
        <f>+IF(B2342&lt;&gt;'Terminal Handling Charge'!$B$3,"",IF(COUNTIF(B:B,B2342)&gt;0,COUNTIF(B$3:B2342,B2342),""))</f>
        <v/>
      </c>
      <c r="B2342" s="24" t="str">
        <f t="shared" si="77"/>
        <v>Terminal Handling Charge - DestinationUnited States</v>
      </c>
      <c r="C2342" s="24" t="s">
        <v>72</v>
      </c>
      <c r="D2342" s="24" t="s">
        <v>747</v>
      </c>
      <c r="E2342" s="1" t="s">
        <v>105</v>
      </c>
      <c r="F2342" s="12" t="s">
        <v>758</v>
      </c>
      <c r="G2342" s="13">
        <v>44866</v>
      </c>
      <c r="H2342" s="11" t="s">
        <v>274</v>
      </c>
      <c r="I2342" s="11" t="s">
        <v>275</v>
      </c>
      <c r="J2342" s="11" t="s">
        <v>275</v>
      </c>
      <c r="K2342" s="11" t="s">
        <v>19</v>
      </c>
      <c r="L2342" s="11" t="s">
        <v>19</v>
      </c>
      <c r="M2342" s="11" t="s">
        <v>19</v>
      </c>
      <c r="N2342" s="11" t="s">
        <v>19</v>
      </c>
      <c r="O2342" s="11" t="s">
        <v>304</v>
      </c>
      <c r="P2342" s="11" t="s">
        <v>305</v>
      </c>
      <c r="Q2342" s="11" t="s">
        <v>72</v>
      </c>
      <c r="R2342" s="11" t="s">
        <v>762</v>
      </c>
      <c r="S2342" s="20">
        <v>20</v>
      </c>
      <c r="T2342" s="11" t="s">
        <v>28</v>
      </c>
      <c r="U2342" s="11" t="s">
        <v>22</v>
      </c>
      <c r="V2342" s="11" t="s">
        <v>22</v>
      </c>
      <c r="W2342" s="11" t="s">
        <v>23</v>
      </c>
      <c r="X2342" s="11" t="s">
        <v>24</v>
      </c>
      <c r="Y2342">
        <v>535</v>
      </c>
      <c r="Z2342" t="e">
        <f t="shared" si="78"/>
        <v>#REF!</v>
      </c>
    </row>
    <row r="2343" spans="1:26" x14ac:dyDescent="0.35">
      <c r="A2343" s="24" t="str">
        <f>+IF(B2343&lt;&gt;'Terminal Handling Charge'!$B$3,"",IF(COUNTIF(B:B,B2343)&gt;0,COUNTIF(B$3:B2343,B2343),""))</f>
        <v/>
      </c>
      <c r="B2343" s="24" t="str">
        <f t="shared" si="77"/>
        <v>Terminal Handling Charge - DestinationUnited States</v>
      </c>
      <c r="C2343" s="24" t="s">
        <v>72</v>
      </c>
      <c r="D2343" s="24" t="s">
        <v>747</v>
      </c>
      <c r="E2343" s="1" t="s">
        <v>105</v>
      </c>
      <c r="F2343" s="12" t="s">
        <v>758</v>
      </c>
      <c r="G2343" s="13">
        <v>44866</v>
      </c>
      <c r="H2343" s="11" t="s">
        <v>274</v>
      </c>
      <c r="I2343" s="11" t="s">
        <v>275</v>
      </c>
      <c r="J2343" s="11" t="s">
        <v>275</v>
      </c>
      <c r="K2343" s="11" t="s">
        <v>19</v>
      </c>
      <c r="L2343" s="11" t="s">
        <v>19</v>
      </c>
      <c r="M2343" s="11" t="s">
        <v>19</v>
      </c>
      <c r="N2343" s="11" t="s">
        <v>19</v>
      </c>
      <c r="O2343" s="11" t="s">
        <v>330</v>
      </c>
      <c r="P2343" s="11" t="s">
        <v>331</v>
      </c>
      <c r="Q2343" s="11" t="s">
        <v>72</v>
      </c>
      <c r="R2343" s="11" t="s">
        <v>20</v>
      </c>
      <c r="S2343" s="20">
        <v>40</v>
      </c>
      <c r="T2343" s="11" t="s">
        <v>21</v>
      </c>
      <c r="U2343" s="11" t="s">
        <v>22</v>
      </c>
      <c r="V2343" s="11" t="s">
        <v>22</v>
      </c>
      <c r="W2343" s="11" t="s">
        <v>23</v>
      </c>
      <c r="X2343" s="11" t="s">
        <v>24</v>
      </c>
      <c r="Y2343">
        <v>675</v>
      </c>
      <c r="Z2343" t="e">
        <f t="shared" si="78"/>
        <v>#REF!</v>
      </c>
    </row>
    <row r="2344" spans="1:26" x14ac:dyDescent="0.35">
      <c r="A2344" s="24" t="str">
        <f>+IF(B2344&lt;&gt;'Terminal Handling Charge'!$B$3,"",IF(COUNTIF(B:B,B2344)&gt;0,COUNTIF(B$3:B2344,B2344),""))</f>
        <v/>
      </c>
      <c r="B2344" s="24" t="str">
        <f t="shared" si="77"/>
        <v>Terminal Handling Charge - DestinationUnited States</v>
      </c>
      <c r="C2344" s="24" t="s">
        <v>72</v>
      </c>
      <c r="D2344" s="24" t="s">
        <v>747</v>
      </c>
      <c r="E2344" s="1" t="s">
        <v>105</v>
      </c>
      <c r="F2344" s="12" t="s">
        <v>758</v>
      </c>
      <c r="G2344" s="13">
        <v>44866</v>
      </c>
      <c r="H2344" s="11" t="s">
        <v>274</v>
      </c>
      <c r="I2344" s="11" t="s">
        <v>275</v>
      </c>
      <c r="J2344" s="11" t="s">
        <v>275</v>
      </c>
      <c r="K2344" s="11" t="s">
        <v>19</v>
      </c>
      <c r="L2344" s="11" t="s">
        <v>19</v>
      </c>
      <c r="M2344" s="11" t="s">
        <v>19</v>
      </c>
      <c r="N2344" s="11" t="s">
        <v>19</v>
      </c>
      <c r="O2344" s="11" t="s">
        <v>330</v>
      </c>
      <c r="P2344" s="11" t="s">
        <v>331</v>
      </c>
      <c r="Q2344" s="11" t="s">
        <v>72</v>
      </c>
      <c r="R2344" s="11" t="s">
        <v>65</v>
      </c>
      <c r="S2344" s="20">
        <v>45</v>
      </c>
      <c r="T2344" s="11" t="s">
        <v>21</v>
      </c>
      <c r="U2344" s="11" t="s">
        <v>22</v>
      </c>
      <c r="V2344" s="11" t="s">
        <v>22</v>
      </c>
      <c r="W2344" s="11" t="s">
        <v>23</v>
      </c>
      <c r="X2344" s="11" t="s">
        <v>24</v>
      </c>
      <c r="Y2344">
        <v>675</v>
      </c>
      <c r="Z2344" t="e">
        <f t="shared" si="78"/>
        <v>#REF!</v>
      </c>
    </row>
    <row r="2345" spans="1:26" x14ac:dyDescent="0.35">
      <c r="A2345" s="24" t="str">
        <f>+IF(B2345&lt;&gt;'Terminal Handling Charge'!$B$3,"",IF(COUNTIF(B:B,B2345)&gt;0,COUNTIF(B$3:B2345,B2345),""))</f>
        <v/>
      </c>
      <c r="B2345" s="24" t="str">
        <f t="shared" si="77"/>
        <v>Terminal Handling Charge - DestinationUnited States</v>
      </c>
      <c r="C2345" s="24" t="s">
        <v>72</v>
      </c>
      <c r="D2345" s="24" t="s">
        <v>747</v>
      </c>
      <c r="E2345" s="1" t="s">
        <v>105</v>
      </c>
      <c r="F2345" s="12" t="s">
        <v>758</v>
      </c>
      <c r="G2345" s="13">
        <v>44866</v>
      </c>
      <c r="H2345" s="11" t="s">
        <v>274</v>
      </c>
      <c r="I2345" s="11" t="s">
        <v>275</v>
      </c>
      <c r="J2345" s="11" t="s">
        <v>275</v>
      </c>
      <c r="K2345" s="11" t="s">
        <v>19</v>
      </c>
      <c r="L2345" s="11" t="s">
        <v>19</v>
      </c>
      <c r="M2345" s="11" t="s">
        <v>19</v>
      </c>
      <c r="N2345" s="11" t="s">
        <v>19</v>
      </c>
      <c r="O2345" s="11" t="s">
        <v>330</v>
      </c>
      <c r="P2345" s="11" t="s">
        <v>331</v>
      </c>
      <c r="Q2345" s="11" t="s">
        <v>72</v>
      </c>
      <c r="R2345" s="11" t="s">
        <v>762</v>
      </c>
      <c r="S2345" s="20">
        <v>20</v>
      </c>
      <c r="T2345" s="11" t="s">
        <v>28</v>
      </c>
      <c r="U2345" s="11" t="s">
        <v>22</v>
      </c>
      <c r="V2345" s="11" t="s">
        <v>22</v>
      </c>
      <c r="W2345" s="11" t="s">
        <v>23</v>
      </c>
      <c r="X2345" s="11" t="s">
        <v>24</v>
      </c>
      <c r="Y2345">
        <v>535</v>
      </c>
      <c r="Z2345" t="e">
        <f t="shared" si="78"/>
        <v>#REF!</v>
      </c>
    </row>
    <row r="2346" spans="1:26" x14ac:dyDescent="0.35">
      <c r="A2346" s="24" t="str">
        <f>+IF(B2346&lt;&gt;'Terminal Handling Charge'!$B$3,"",IF(COUNTIF(B:B,B2346)&gt;0,COUNTIF(B$3:B2346,B2346),""))</f>
        <v/>
      </c>
      <c r="B2346" s="24" t="str">
        <f t="shared" si="77"/>
        <v>Terminal Handling Charge - DestinationUnited States</v>
      </c>
      <c r="C2346" s="24" t="s">
        <v>72</v>
      </c>
      <c r="D2346" s="24" t="s">
        <v>747</v>
      </c>
      <c r="E2346" s="1" t="s">
        <v>105</v>
      </c>
      <c r="F2346" s="12" t="s">
        <v>758</v>
      </c>
      <c r="G2346" s="13">
        <v>44866</v>
      </c>
      <c r="H2346" s="11" t="s">
        <v>274</v>
      </c>
      <c r="I2346" s="11" t="s">
        <v>275</v>
      </c>
      <c r="J2346" s="11" t="s">
        <v>275</v>
      </c>
      <c r="K2346" s="11" t="s">
        <v>19</v>
      </c>
      <c r="L2346" s="11" t="s">
        <v>19</v>
      </c>
      <c r="M2346" s="11" t="s">
        <v>19</v>
      </c>
      <c r="N2346" s="11" t="s">
        <v>19</v>
      </c>
      <c r="O2346" s="11" t="s">
        <v>296</v>
      </c>
      <c r="P2346" s="11" t="s">
        <v>297</v>
      </c>
      <c r="Q2346" s="11" t="s">
        <v>72</v>
      </c>
      <c r="R2346" s="11" t="s">
        <v>20</v>
      </c>
      <c r="S2346" s="20">
        <v>40</v>
      </c>
      <c r="T2346" s="11" t="s">
        <v>21</v>
      </c>
      <c r="U2346" s="11" t="s">
        <v>22</v>
      </c>
      <c r="V2346" s="11" t="s">
        <v>22</v>
      </c>
      <c r="W2346" s="11" t="s">
        <v>23</v>
      </c>
      <c r="X2346" s="11" t="s">
        <v>24</v>
      </c>
      <c r="Y2346">
        <v>675</v>
      </c>
      <c r="Z2346" t="e">
        <f t="shared" si="78"/>
        <v>#REF!</v>
      </c>
    </row>
    <row r="2347" spans="1:26" x14ac:dyDescent="0.35">
      <c r="A2347" s="24" t="str">
        <f>+IF(B2347&lt;&gt;'Terminal Handling Charge'!$B$3,"",IF(COUNTIF(B:B,B2347)&gt;0,COUNTIF(B$3:B2347,B2347),""))</f>
        <v/>
      </c>
      <c r="B2347" s="24" t="str">
        <f t="shared" si="77"/>
        <v>Terminal Handling Charge - DestinationUnited States</v>
      </c>
      <c r="C2347" s="24" t="s">
        <v>72</v>
      </c>
      <c r="D2347" s="24" t="s">
        <v>747</v>
      </c>
      <c r="E2347" s="1" t="s">
        <v>105</v>
      </c>
      <c r="F2347" s="12" t="s">
        <v>758</v>
      </c>
      <c r="G2347" s="13">
        <v>44866</v>
      </c>
      <c r="H2347" s="11" t="s">
        <v>274</v>
      </c>
      <c r="I2347" s="11" t="s">
        <v>275</v>
      </c>
      <c r="J2347" s="11" t="s">
        <v>275</v>
      </c>
      <c r="K2347" s="11" t="s">
        <v>19</v>
      </c>
      <c r="L2347" s="11" t="s">
        <v>19</v>
      </c>
      <c r="M2347" s="11" t="s">
        <v>19</v>
      </c>
      <c r="N2347" s="11" t="s">
        <v>19</v>
      </c>
      <c r="O2347" s="11" t="s">
        <v>296</v>
      </c>
      <c r="P2347" s="11" t="s">
        <v>297</v>
      </c>
      <c r="Q2347" s="11" t="s">
        <v>72</v>
      </c>
      <c r="R2347" s="11" t="s">
        <v>65</v>
      </c>
      <c r="S2347" s="20">
        <v>45</v>
      </c>
      <c r="T2347" s="11" t="s">
        <v>21</v>
      </c>
      <c r="U2347" s="11" t="s">
        <v>22</v>
      </c>
      <c r="V2347" s="11" t="s">
        <v>22</v>
      </c>
      <c r="W2347" s="11" t="s">
        <v>23</v>
      </c>
      <c r="X2347" s="11" t="s">
        <v>24</v>
      </c>
      <c r="Y2347">
        <v>675</v>
      </c>
      <c r="Z2347" t="e">
        <f t="shared" si="78"/>
        <v>#REF!</v>
      </c>
    </row>
    <row r="2348" spans="1:26" x14ac:dyDescent="0.35">
      <c r="A2348" s="24" t="str">
        <f>+IF(B2348&lt;&gt;'Terminal Handling Charge'!$B$3,"",IF(COUNTIF(B:B,B2348)&gt;0,COUNTIF(B$3:B2348,B2348),""))</f>
        <v/>
      </c>
      <c r="B2348" s="24" t="str">
        <f t="shared" si="77"/>
        <v>Terminal Handling Charge - DestinationUnited States</v>
      </c>
      <c r="C2348" s="24" t="s">
        <v>72</v>
      </c>
      <c r="D2348" s="24" t="s">
        <v>747</v>
      </c>
      <c r="E2348" s="1" t="s">
        <v>105</v>
      </c>
      <c r="F2348" s="12" t="s">
        <v>758</v>
      </c>
      <c r="G2348" s="13">
        <v>44866</v>
      </c>
      <c r="H2348" s="11" t="s">
        <v>274</v>
      </c>
      <c r="I2348" s="11" t="s">
        <v>275</v>
      </c>
      <c r="J2348" s="11" t="s">
        <v>275</v>
      </c>
      <c r="K2348" s="11" t="s">
        <v>19</v>
      </c>
      <c r="L2348" s="11" t="s">
        <v>19</v>
      </c>
      <c r="M2348" s="11" t="s">
        <v>19</v>
      </c>
      <c r="N2348" s="11" t="s">
        <v>19</v>
      </c>
      <c r="O2348" s="11" t="s">
        <v>296</v>
      </c>
      <c r="P2348" s="11" t="s">
        <v>297</v>
      </c>
      <c r="Q2348" s="11" t="s">
        <v>72</v>
      </c>
      <c r="R2348" s="11" t="s">
        <v>762</v>
      </c>
      <c r="S2348" s="20">
        <v>20</v>
      </c>
      <c r="T2348" s="11" t="s">
        <v>28</v>
      </c>
      <c r="U2348" s="11" t="s">
        <v>22</v>
      </c>
      <c r="V2348" s="11" t="s">
        <v>22</v>
      </c>
      <c r="W2348" s="11" t="s">
        <v>23</v>
      </c>
      <c r="X2348" s="11" t="s">
        <v>24</v>
      </c>
      <c r="Y2348">
        <v>535</v>
      </c>
      <c r="Z2348" t="e">
        <f t="shared" si="78"/>
        <v>#REF!</v>
      </c>
    </row>
    <row r="2349" spans="1:26" x14ac:dyDescent="0.35">
      <c r="A2349" s="24" t="str">
        <f>+IF(B2349&lt;&gt;'Terminal Handling Charge'!$B$3,"",IF(COUNTIF(B:B,B2349)&gt;0,COUNTIF(B$3:B2349,B2349),""))</f>
        <v/>
      </c>
      <c r="B2349" s="24" t="str">
        <f t="shared" si="77"/>
        <v>Terminal Handling Charge - DestinationUnited States</v>
      </c>
      <c r="C2349" s="24" t="s">
        <v>72</v>
      </c>
      <c r="D2349" s="24" t="s">
        <v>747</v>
      </c>
      <c r="E2349" s="1" t="s">
        <v>105</v>
      </c>
      <c r="F2349" s="12" t="s">
        <v>758</v>
      </c>
      <c r="G2349" s="13">
        <v>44866</v>
      </c>
      <c r="H2349" s="11" t="s">
        <v>274</v>
      </c>
      <c r="I2349" s="11" t="s">
        <v>275</v>
      </c>
      <c r="J2349" s="11" t="s">
        <v>275</v>
      </c>
      <c r="K2349" s="11" t="s">
        <v>19</v>
      </c>
      <c r="L2349" s="11" t="s">
        <v>19</v>
      </c>
      <c r="M2349" s="11" t="s">
        <v>19</v>
      </c>
      <c r="N2349" s="11" t="s">
        <v>19</v>
      </c>
      <c r="O2349" s="11" t="s">
        <v>302</v>
      </c>
      <c r="P2349" s="11" t="s">
        <v>303</v>
      </c>
      <c r="Q2349" s="11" t="s">
        <v>72</v>
      </c>
      <c r="R2349" s="11" t="s">
        <v>20</v>
      </c>
      <c r="S2349" s="20">
        <v>40</v>
      </c>
      <c r="T2349" s="11" t="s">
        <v>21</v>
      </c>
      <c r="U2349" s="11" t="s">
        <v>22</v>
      </c>
      <c r="V2349" s="11" t="s">
        <v>22</v>
      </c>
      <c r="W2349" s="11" t="s">
        <v>23</v>
      </c>
      <c r="X2349" s="11" t="s">
        <v>24</v>
      </c>
      <c r="Y2349">
        <v>675</v>
      </c>
      <c r="Z2349" t="e">
        <f t="shared" si="78"/>
        <v>#REF!</v>
      </c>
    </row>
    <row r="2350" spans="1:26" x14ac:dyDescent="0.35">
      <c r="A2350" s="24" t="str">
        <f>+IF(B2350&lt;&gt;'Terminal Handling Charge'!$B$3,"",IF(COUNTIF(B:B,B2350)&gt;0,COUNTIF(B$3:B2350,B2350),""))</f>
        <v/>
      </c>
      <c r="B2350" s="24" t="str">
        <f t="shared" si="77"/>
        <v>Terminal Handling Charge - DestinationUnited States</v>
      </c>
      <c r="C2350" s="24" t="s">
        <v>72</v>
      </c>
      <c r="D2350" s="24" t="s">
        <v>747</v>
      </c>
      <c r="E2350" s="1" t="s">
        <v>105</v>
      </c>
      <c r="F2350" s="12" t="s">
        <v>758</v>
      </c>
      <c r="G2350" s="13">
        <v>44866</v>
      </c>
      <c r="H2350" s="11" t="s">
        <v>274</v>
      </c>
      <c r="I2350" s="11" t="s">
        <v>275</v>
      </c>
      <c r="J2350" s="11" t="s">
        <v>275</v>
      </c>
      <c r="K2350" s="11" t="s">
        <v>19</v>
      </c>
      <c r="L2350" s="11" t="s">
        <v>19</v>
      </c>
      <c r="M2350" s="11" t="s">
        <v>19</v>
      </c>
      <c r="N2350" s="11" t="s">
        <v>19</v>
      </c>
      <c r="O2350" s="11" t="s">
        <v>302</v>
      </c>
      <c r="P2350" s="11" t="s">
        <v>303</v>
      </c>
      <c r="Q2350" s="11" t="s">
        <v>72</v>
      </c>
      <c r="R2350" s="11" t="s">
        <v>65</v>
      </c>
      <c r="S2350" s="20">
        <v>45</v>
      </c>
      <c r="T2350" s="11" t="s">
        <v>21</v>
      </c>
      <c r="U2350" s="11" t="s">
        <v>22</v>
      </c>
      <c r="V2350" s="11" t="s">
        <v>22</v>
      </c>
      <c r="W2350" s="11" t="s">
        <v>23</v>
      </c>
      <c r="X2350" s="11" t="s">
        <v>24</v>
      </c>
      <c r="Y2350">
        <v>675</v>
      </c>
      <c r="Z2350" t="e">
        <f t="shared" si="78"/>
        <v>#REF!</v>
      </c>
    </row>
    <row r="2351" spans="1:26" x14ac:dyDescent="0.35">
      <c r="A2351" s="24" t="str">
        <f>+IF(B2351&lt;&gt;'Terminal Handling Charge'!$B$3,"",IF(COUNTIF(B:B,B2351)&gt;0,COUNTIF(B$3:B2351,B2351),""))</f>
        <v/>
      </c>
      <c r="B2351" s="24" t="str">
        <f t="shared" si="77"/>
        <v>Terminal Handling Charge - DestinationUnited States</v>
      </c>
      <c r="C2351" s="24" t="s">
        <v>72</v>
      </c>
      <c r="D2351" s="24" t="s">
        <v>747</v>
      </c>
      <c r="E2351" s="1" t="s">
        <v>105</v>
      </c>
      <c r="F2351" s="12" t="s">
        <v>758</v>
      </c>
      <c r="G2351" s="13">
        <v>44866</v>
      </c>
      <c r="H2351" s="11" t="s">
        <v>274</v>
      </c>
      <c r="I2351" s="11" t="s">
        <v>275</v>
      </c>
      <c r="J2351" s="11" t="s">
        <v>275</v>
      </c>
      <c r="K2351" s="11" t="s">
        <v>19</v>
      </c>
      <c r="L2351" s="11" t="s">
        <v>19</v>
      </c>
      <c r="M2351" s="11" t="s">
        <v>19</v>
      </c>
      <c r="N2351" s="11" t="s">
        <v>19</v>
      </c>
      <c r="O2351" s="11" t="s">
        <v>302</v>
      </c>
      <c r="P2351" s="11" t="s">
        <v>303</v>
      </c>
      <c r="Q2351" s="11" t="s">
        <v>72</v>
      </c>
      <c r="R2351" s="11" t="s">
        <v>762</v>
      </c>
      <c r="S2351" s="20">
        <v>20</v>
      </c>
      <c r="T2351" s="11" t="s">
        <v>28</v>
      </c>
      <c r="U2351" s="11" t="s">
        <v>22</v>
      </c>
      <c r="V2351" s="11" t="s">
        <v>22</v>
      </c>
      <c r="W2351" s="11" t="s">
        <v>23</v>
      </c>
      <c r="X2351" s="11" t="s">
        <v>24</v>
      </c>
      <c r="Y2351">
        <v>535</v>
      </c>
      <c r="Z2351" t="e">
        <f t="shared" si="78"/>
        <v>#REF!</v>
      </c>
    </row>
    <row r="2352" spans="1:26" x14ac:dyDescent="0.35">
      <c r="A2352" s="24" t="str">
        <f>+IF(B2352&lt;&gt;'Terminal Handling Charge'!$B$3,"",IF(COUNTIF(B:B,B2352)&gt;0,COUNTIF(B$3:B2352,B2352),""))</f>
        <v/>
      </c>
      <c r="B2352" s="24" t="str">
        <f t="shared" si="77"/>
        <v>Terminal Handling Charge - DestinationUnited States</v>
      </c>
      <c r="C2352" s="24" t="s">
        <v>72</v>
      </c>
      <c r="D2352" s="24" t="s">
        <v>747</v>
      </c>
      <c r="E2352" s="1" t="s">
        <v>105</v>
      </c>
      <c r="F2352" s="12" t="s">
        <v>758</v>
      </c>
      <c r="G2352" s="13">
        <v>44866</v>
      </c>
      <c r="H2352" s="11" t="s">
        <v>274</v>
      </c>
      <c r="I2352" s="11" t="s">
        <v>275</v>
      </c>
      <c r="J2352" s="11" t="s">
        <v>275</v>
      </c>
      <c r="K2352" s="11" t="s">
        <v>19</v>
      </c>
      <c r="L2352" s="11" t="s">
        <v>19</v>
      </c>
      <c r="M2352" s="11" t="s">
        <v>19</v>
      </c>
      <c r="N2352" s="11" t="s">
        <v>19</v>
      </c>
      <c r="O2352" s="11" t="s">
        <v>320</v>
      </c>
      <c r="P2352" s="11" t="s">
        <v>321</v>
      </c>
      <c r="Q2352" s="11" t="s">
        <v>72</v>
      </c>
      <c r="R2352" s="11" t="s">
        <v>20</v>
      </c>
      <c r="S2352" s="20">
        <v>40</v>
      </c>
      <c r="T2352" s="11" t="s">
        <v>21</v>
      </c>
      <c r="U2352" s="11" t="s">
        <v>22</v>
      </c>
      <c r="V2352" s="11" t="s">
        <v>22</v>
      </c>
      <c r="W2352" s="11" t="s">
        <v>23</v>
      </c>
      <c r="X2352" s="11" t="s">
        <v>24</v>
      </c>
      <c r="Y2352">
        <v>675</v>
      </c>
      <c r="Z2352" t="e">
        <f t="shared" si="78"/>
        <v>#REF!</v>
      </c>
    </row>
    <row r="2353" spans="1:26" x14ac:dyDescent="0.35">
      <c r="A2353" s="24" t="str">
        <f>+IF(B2353&lt;&gt;'Terminal Handling Charge'!$B$3,"",IF(COUNTIF(B:B,B2353)&gt;0,COUNTIF(B$3:B2353,B2353),""))</f>
        <v/>
      </c>
      <c r="B2353" s="24" t="str">
        <f t="shared" si="77"/>
        <v>Terminal Handling Charge - DestinationUnited States</v>
      </c>
      <c r="C2353" s="24" t="s">
        <v>72</v>
      </c>
      <c r="D2353" s="24" t="s">
        <v>747</v>
      </c>
      <c r="E2353" s="1" t="s">
        <v>105</v>
      </c>
      <c r="F2353" s="12" t="s">
        <v>758</v>
      </c>
      <c r="G2353" s="13">
        <v>44866</v>
      </c>
      <c r="H2353" s="11" t="s">
        <v>274</v>
      </c>
      <c r="I2353" s="11" t="s">
        <v>275</v>
      </c>
      <c r="J2353" s="11" t="s">
        <v>275</v>
      </c>
      <c r="K2353" s="11" t="s">
        <v>19</v>
      </c>
      <c r="L2353" s="11" t="s">
        <v>19</v>
      </c>
      <c r="M2353" s="11" t="s">
        <v>19</v>
      </c>
      <c r="N2353" s="11" t="s">
        <v>19</v>
      </c>
      <c r="O2353" s="11" t="s">
        <v>320</v>
      </c>
      <c r="P2353" s="11" t="s">
        <v>321</v>
      </c>
      <c r="Q2353" s="11" t="s">
        <v>72</v>
      </c>
      <c r="R2353" s="11" t="s">
        <v>65</v>
      </c>
      <c r="S2353" s="20">
        <v>45</v>
      </c>
      <c r="T2353" s="11" t="s">
        <v>21</v>
      </c>
      <c r="U2353" s="11" t="s">
        <v>22</v>
      </c>
      <c r="V2353" s="11" t="s">
        <v>22</v>
      </c>
      <c r="W2353" s="11" t="s">
        <v>23</v>
      </c>
      <c r="X2353" s="11" t="s">
        <v>24</v>
      </c>
      <c r="Y2353">
        <v>675</v>
      </c>
      <c r="Z2353" t="e">
        <f t="shared" si="78"/>
        <v>#REF!</v>
      </c>
    </row>
    <row r="2354" spans="1:26" x14ac:dyDescent="0.35">
      <c r="A2354" s="24" t="str">
        <f>+IF(B2354&lt;&gt;'Terminal Handling Charge'!$B$3,"",IF(COUNTIF(B:B,B2354)&gt;0,COUNTIF(B$3:B2354,B2354),""))</f>
        <v/>
      </c>
      <c r="B2354" s="24" t="str">
        <f t="shared" si="77"/>
        <v>Terminal Handling Charge - DestinationUnited States</v>
      </c>
      <c r="C2354" s="24" t="s">
        <v>72</v>
      </c>
      <c r="D2354" s="24" t="s">
        <v>747</v>
      </c>
      <c r="E2354" s="1" t="s">
        <v>105</v>
      </c>
      <c r="F2354" s="12" t="s">
        <v>758</v>
      </c>
      <c r="G2354" s="13">
        <v>44866</v>
      </c>
      <c r="H2354" s="11" t="s">
        <v>274</v>
      </c>
      <c r="I2354" s="11" t="s">
        <v>275</v>
      </c>
      <c r="J2354" s="11" t="s">
        <v>275</v>
      </c>
      <c r="K2354" s="11" t="s">
        <v>19</v>
      </c>
      <c r="L2354" s="11" t="s">
        <v>19</v>
      </c>
      <c r="M2354" s="11" t="s">
        <v>19</v>
      </c>
      <c r="N2354" s="11" t="s">
        <v>19</v>
      </c>
      <c r="O2354" s="11" t="s">
        <v>320</v>
      </c>
      <c r="P2354" s="11" t="s">
        <v>321</v>
      </c>
      <c r="Q2354" s="11" t="s">
        <v>72</v>
      </c>
      <c r="R2354" s="11" t="s">
        <v>762</v>
      </c>
      <c r="S2354" s="20">
        <v>20</v>
      </c>
      <c r="T2354" s="11" t="s">
        <v>28</v>
      </c>
      <c r="U2354" s="11" t="s">
        <v>22</v>
      </c>
      <c r="V2354" s="11" t="s">
        <v>22</v>
      </c>
      <c r="W2354" s="11" t="s">
        <v>23</v>
      </c>
      <c r="X2354" s="11" t="s">
        <v>24</v>
      </c>
      <c r="Y2354">
        <v>535</v>
      </c>
      <c r="Z2354" t="e">
        <f t="shared" si="78"/>
        <v>#REF!</v>
      </c>
    </row>
    <row r="2355" spans="1:26" x14ac:dyDescent="0.35">
      <c r="A2355" s="24" t="str">
        <f>+IF(B2355&lt;&gt;'Terminal Handling Charge'!$B$3,"",IF(COUNTIF(B:B,B2355)&gt;0,COUNTIF(B$3:B2355,B2355),""))</f>
        <v/>
      </c>
      <c r="B2355" s="24" t="str">
        <f t="shared" si="77"/>
        <v>Terminal Handling Charge - DestinationUnited States</v>
      </c>
      <c r="C2355" s="24" t="s">
        <v>72</v>
      </c>
      <c r="D2355" s="24" t="s">
        <v>747</v>
      </c>
      <c r="E2355" s="1" t="s">
        <v>105</v>
      </c>
      <c r="F2355" s="12" t="s">
        <v>758</v>
      </c>
      <c r="G2355" s="13">
        <v>44866</v>
      </c>
      <c r="H2355" s="11" t="s">
        <v>274</v>
      </c>
      <c r="I2355" s="11" t="s">
        <v>275</v>
      </c>
      <c r="J2355" s="11" t="s">
        <v>275</v>
      </c>
      <c r="K2355" s="11" t="s">
        <v>19</v>
      </c>
      <c r="L2355" s="11" t="s">
        <v>19</v>
      </c>
      <c r="M2355" s="11" t="s">
        <v>19</v>
      </c>
      <c r="N2355" s="11" t="s">
        <v>19</v>
      </c>
      <c r="O2355" s="11" t="s">
        <v>322</v>
      </c>
      <c r="P2355" s="11" t="s">
        <v>323</v>
      </c>
      <c r="Q2355" s="11" t="s">
        <v>72</v>
      </c>
      <c r="R2355" s="11" t="s">
        <v>20</v>
      </c>
      <c r="S2355" s="20">
        <v>40</v>
      </c>
      <c r="T2355" s="11" t="s">
        <v>21</v>
      </c>
      <c r="U2355" s="11" t="s">
        <v>22</v>
      </c>
      <c r="V2355" s="11" t="s">
        <v>22</v>
      </c>
      <c r="W2355" s="11" t="s">
        <v>23</v>
      </c>
      <c r="X2355" s="11" t="s">
        <v>24</v>
      </c>
      <c r="Y2355">
        <v>675</v>
      </c>
      <c r="Z2355" t="e">
        <f t="shared" si="78"/>
        <v>#REF!</v>
      </c>
    </row>
    <row r="2356" spans="1:26" x14ac:dyDescent="0.35">
      <c r="A2356" s="24" t="str">
        <f>+IF(B2356&lt;&gt;'Terminal Handling Charge'!$B$3,"",IF(COUNTIF(B:B,B2356)&gt;0,COUNTIF(B$3:B2356,B2356),""))</f>
        <v/>
      </c>
      <c r="B2356" s="24" t="str">
        <f t="shared" si="77"/>
        <v>Terminal Handling Charge - DestinationUnited States</v>
      </c>
      <c r="C2356" s="24" t="s">
        <v>72</v>
      </c>
      <c r="D2356" s="24" t="s">
        <v>747</v>
      </c>
      <c r="E2356" s="1" t="s">
        <v>105</v>
      </c>
      <c r="F2356" s="12" t="s">
        <v>758</v>
      </c>
      <c r="G2356" s="13">
        <v>44866</v>
      </c>
      <c r="H2356" s="11" t="s">
        <v>274</v>
      </c>
      <c r="I2356" s="11" t="s">
        <v>275</v>
      </c>
      <c r="J2356" s="11" t="s">
        <v>275</v>
      </c>
      <c r="K2356" s="11" t="s">
        <v>19</v>
      </c>
      <c r="L2356" s="11" t="s">
        <v>19</v>
      </c>
      <c r="M2356" s="11" t="s">
        <v>19</v>
      </c>
      <c r="N2356" s="11" t="s">
        <v>19</v>
      </c>
      <c r="O2356" s="11" t="s">
        <v>322</v>
      </c>
      <c r="P2356" s="11" t="s">
        <v>323</v>
      </c>
      <c r="Q2356" s="11" t="s">
        <v>72</v>
      </c>
      <c r="R2356" s="11" t="s">
        <v>65</v>
      </c>
      <c r="S2356" s="20">
        <v>45</v>
      </c>
      <c r="T2356" s="11" t="s">
        <v>21</v>
      </c>
      <c r="U2356" s="11" t="s">
        <v>22</v>
      </c>
      <c r="V2356" s="11" t="s">
        <v>22</v>
      </c>
      <c r="W2356" s="11" t="s">
        <v>23</v>
      </c>
      <c r="X2356" s="11" t="s">
        <v>24</v>
      </c>
      <c r="Y2356">
        <v>675</v>
      </c>
      <c r="Z2356" t="e">
        <f t="shared" si="78"/>
        <v>#REF!</v>
      </c>
    </row>
    <row r="2357" spans="1:26" x14ac:dyDescent="0.35">
      <c r="A2357" s="24" t="str">
        <f>+IF(B2357&lt;&gt;'Terminal Handling Charge'!$B$3,"",IF(COUNTIF(B:B,B2357)&gt;0,COUNTIF(B$3:B2357,B2357),""))</f>
        <v/>
      </c>
      <c r="B2357" s="24" t="str">
        <f t="shared" si="77"/>
        <v>Terminal Handling Charge - DestinationUnited States</v>
      </c>
      <c r="C2357" s="24" t="s">
        <v>72</v>
      </c>
      <c r="D2357" s="24" t="s">
        <v>747</v>
      </c>
      <c r="E2357" s="1" t="s">
        <v>105</v>
      </c>
      <c r="F2357" s="12" t="s">
        <v>758</v>
      </c>
      <c r="G2357" s="13">
        <v>44866</v>
      </c>
      <c r="H2357" s="11" t="s">
        <v>274</v>
      </c>
      <c r="I2357" s="11" t="s">
        <v>275</v>
      </c>
      <c r="J2357" s="11" t="s">
        <v>275</v>
      </c>
      <c r="K2357" s="11" t="s">
        <v>19</v>
      </c>
      <c r="L2357" s="11" t="s">
        <v>19</v>
      </c>
      <c r="M2357" s="11" t="s">
        <v>19</v>
      </c>
      <c r="N2357" s="11" t="s">
        <v>19</v>
      </c>
      <c r="O2357" s="11" t="s">
        <v>322</v>
      </c>
      <c r="P2357" s="11" t="s">
        <v>323</v>
      </c>
      <c r="Q2357" s="11" t="s">
        <v>72</v>
      </c>
      <c r="R2357" s="11" t="s">
        <v>762</v>
      </c>
      <c r="S2357" s="20">
        <v>20</v>
      </c>
      <c r="T2357" s="11" t="s">
        <v>28</v>
      </c>
      <c r="U2357" s="11" t="s">
        <v>22</v>
      </c>
      <c r="V2357" s="11" t="s">
        <v>22</v>
      </c>
      <c r="W2357" s="11" t="s">
        <v>23</v>
      </c>
      <c r="X2357" s="11" t="s">
        <v>24</v>
      </c>
      <c r="Y2357">
        <v>535</v>
      </c>
      <c r="Z2357" t="e">
        <f t="shared" si="78"/>
        <v>#REF!</v>
      </c>
    </row>
    <row r="2358" spans="1:26" x14ac:dyDescent="0.35">
      <c r="A2358" s="24" t="str">
        <f>+IF(B2358&lt;&gt;'Terminal Handling Charge'!$B$3,"",IF(COUNTIF(B:B,B2358)&gt;0,COUNTIF(B$3:B2358,B2358),""))</f>
        <v/>
      </c>
      <c r="B2358" s="24" t="str">
        <f t="shared" si="77"/>
        <v>Terminal Handling Charge - DestinationUnited States</v>
      </c>
      <c r="C2358" s="24" t="s">
        <v>72</v>
      </c>
      <c r="D2358" s="24" t="s">
        <v>747</v>
      </c>
      <c r="E2358" s="1" t="s">
        <v>105</v>
      </c>
      <c r="F2358" s="12" t="s">
        <v>758</v>
      </c>
      <c r="G2358" s="13">
        <v>44866</v>
      </c>
      <c r="H2358" s="11" t="s">
        <v>274</v>
      </c>
      <c r="I2358" s="11" t="s">
        <v>275</v>
      </c>
      <c r="J2358" s="11" t="s">
        <v>275</v>
      </c>
      <c r="K2358" s="11" t="s">
        <v>19</v>
      </c>
      <c r="L2358" s="11" t="s">
        <v>19</v>
      </c>
      <c r="M2358" s="11" t="s">
        <v>19</v>
      </c>
      <c r="N2358" s="11" t="s">
        <v>19</v>
      </c>
      <c r="O2358" s="11" t="s">
        <v>398</v>
      </c>
      <c r="P2358" s="11" t="s">
        <v>399</v>
      </c>
      <c r="Q2358" s="11" t="s">
        <v>72</v>
      </c>
      <c r="R2358" s="11" t="s">
        <v>20</v>
      </c>
      <c r="S2358" s="20">
        <v>40</v>
      </c>
      <c r="T2358" s="11" t="s">
        <v>21</v>
      </c>
      <c r="U2358" s="11" t="s">
        <v>22</v>
      </c>
      <c r="V2358" s="11" t="s">
        <v>22</v>
      </c>
      <c r="W2358" s="11" t="s">
        <v>23</v>
      </c>
      <c r="X2358" s="11" t="s">
        <v>24</v>
      </c>
      <c r="Y2358">
        <v>675</v>
      </c>
      <c r="Z2358" t="e">
        <f t="shared" si="78"/>
        <v>#REF!</v>
      </c>
    </row>
    <row r="2359" spans="1:26" x14ac:dyDescent="0.35">
      <c r="A2359" s="24" t="str">
        <f>+IF(B2359&lt;&gt;'Terminal Handling Charge'!$B$3,"",IF(COUNTIF(B:B,B2359)&gt;0,COUNTIF(B$3:B2359,B2359),""))</f>
        <v/>
      </c>
      <c r="B2359" s="24" t="str">
        <f t="shared" si="77"/>
        <v>Terminal Handling Charge - DestinationUnited States</v>
      </c>
      <c r="C2359" s="24" t="s">
        <v>72</v>
      </c>
      <c r="D2359" s="24" t="s">
        <v>747</v>
      </c>
      <c r="E2359" s="1" t="s">
        <v>105</v>
      </c>
      <c r="F2359" s="12" t="s">
        <v>758</v>
      </c>
      <c r="G2359" s="13">
        <v>44866</v>
      </c>
      <c r="H2359" s="11" t="s">
        <v>274</v>
      </c>
      <c r="I2359" s="11" t="s">
        <v>275</v>
      </c>
      <c r="J2359" s="11" t="s">
        <v>275</v>
      </c>
      <c r="K2359" s="11" t="s">
        <v>19</v>
      </c>
      <c r="L2359" s="11" t="s">
        <v>19</v>
      </c>
      <c r="M2359" s="11" t="s">
        <v>19</v>
      </c>
      <c r="N2359" s="11" t="s">
        <v>19</v>
      </c>
      <c r="O2359" s="11" t="s">
        <v>398</v>
      </c>
      <c r="P2359" s="11" t="s">
        <v>399</v>
      </c>
      <c r="Q2359" s="11" t="s">
        <v>72</v>
      </c>
      <c r="R2359" s="11" t="s">
        <v>65</v>
      </c>
      <c r="S2359" s="20">
        <v>45</v>
      </c>
      <c r="T2359" s="11" t="s">
        <v>21</v>
      </c>
      <c r="U2359" s="11" t="s">
        <v>22</v>
      </c>
      <c r="V2359" s="11" t="s">
        <v>22</v>
      </c>
      <c r="W2359" s="11" t="s">
        <v>23</v>
      </c>
      <c r="X2359" s="11" t="s">
        <v>24</v>
      </c>
      <c r="Y2359">
        <v>675</v>
      </c>
      <c r="Z2359" t="e">
        <f t="shared" si="78"/>
        <v>#REF!</v>
      </c>
    </row>
    <row r="2360" spans="1:26" x14ac:dyDescent="0.35">
      <c r="A2360" s="24" t="str">
        <f>+IF(B2360&lt;&gt;'Terminal Handling Charge'!$B$3,"",IF(COUNTIF(B:B,B2360)&gt;0,COUNTIF(B$3:B2360,B2360),""))</f>
        <v/>
      </c>
      <c r="B2360" s="24" t="str">
        <f t="shared" si="77"/>
        <v>Terminal Handling Charge - DestinationUnited States</v>
      </c>
      <c r="C2360" s="24" t="s">
        <v>72</v>
      </c>
      <c r="D2360" s="24" t="s">
        <v>747</v>
      </c>
      <c r="E2360" s="1" t="s">
        <v>105</v>
      </c>
      <c r="F2360" s="12" t="s">
        <v>758</v>
      </c>
      <c r="G2360" s="13">
        <v>44866</v>
      </c>
      <c r="H2360" s="11" t="s">
        <v>274</v>
      </c>
      <c r="I2360" s="11" t="s">
        <v>275</v>
      </c>
      <c r="J2360" s="11" t="s">
        <v>275</v>
      </c>
      <c r="K2360" s="11" t="s">
        <v>19</v>
      </c>
      <c r="L2360" s="11" t="s">
        <v>19</v>
      </c>
      <c r="M2360" s="11" t="s">
        <v>19</v>
      </c>
      <c r="N2360" s="11" t="s">
        <v>19</v>
      </c>
      <c r="O2360" s="11" t="s">
        <v>398</v>
      </c>
      <c r="P2360" s="11" t="s">
        <v>399</v>
      </c>
      <c r="Q2360" s="11" t="s">
        <v>72</v>
      </c>
      <c r="R2360" s="11" t="s">
        <v>762</v>
      </c>
      <c r="S2360" s="20">
        <v>20</v>
      </c>
      <c r="T2360" s="11" t="s">
        <v>28</v>
      </c>
      <c r="U2360" s="11" t="s">
        <v>22</v>
      </c>
      <c r="V2360" s="11" t="s">
        <v>22</v>
      </c>
      <c r="W2360" s="11" t="s">
        <v>23</v>
      </c>
      <c r="X2360" s="11" t="s">
        <v>24</v>
      </c>
      <c r="Y2360">
        <v>535</v>
      </c>
      <c r="Z2360" t="e">
        <f t="shared" si="78"/>
        <v>#REF!</v>
      </c>
    </row>
    <row r="2361" spans="1:26" x14ac:dyDescent="0.35">
      <c r="A2361" s="24" t="str">
        <f>+IF(B2361&lt;&gt;'Terminal Handling Charge'!$B$3,"",IF(COUNTIF(B:B,B2361)&gt;0,COUNTIF(B$3:B2361,B2361),""))</f>
        <v/>
      </c>
      <c r="B2361" s="24" t="str">
        <f t="shared" si="77"/>
        <v>Terminal Handling Charge - DestinationUnited States</v>
      </c>
      <c r="C2361" s="24" t="s">
        <v>72</v>
      </c>
      <c r="D2361" s="24" t="s">
        <v>747</v>
      </c>
      <c r="E2361" s="1" t="s">
        <v>105</v>
      </c>
      <c r="F2361" s="12" t="s">
        <v>758</v>
      </c>
      <c r="G2361" s="13">
        <v>44866</v>
      </c>
      <c r="H2361" s="11" t="s">
        <v>274</v>
      </c>
      <c r="I2361" s="11" t="s">
        <v>275</v>
      </c>
      <c r="J2361" s="11" t="s">
        <v>275</v>
      </c>
      <c r="K2361" s="11" t="s">
        <v>19</v>
      </c>
      <c r="L2361" s="11" t="s">
        <v>19</v>
      </c>
      <c r="M2361" s="11" t="s">
        <v>19</v>
      </c>
      <c r="N2361" s="11" t="s">
        <v>19</v>
      </c>
      <c r="O2361" s="11" t="s">
        <v>346</v>
      </c>
      <c r="P2361" s="11" t="s">
        <v>347</v>
      </c>
      <c r="Q2361" s="11" t="s">
        <v>72</v>
      </c>
      <c r="R2361" s="11" t="s">
        <v>20</v>
      </c>
      <c r="S2361" s="20">
        <v>40</v>
      </c>
      <c r="T2361" s="11" t="s">
        <v>21</v>
      </c>
      <c r="U2361" s="11" t="s">
        <v>22</v>
      </c>
      <c r="V2361" s="11" t="s">
        <v>22</v>
      </c>
      <c r="W2361" s="11" t="s">
        <v>23</v>
      </c>
      <c r="X2361" s="11" t="s">
        <v>24</v>
      </c>
      <c r="Y2361">
        <v>675</v>
      </c>
      <c r="Z2361" t="e">
        <f t="shared" si="78"/>
        <v>#REF!</v>
      </c>
    </row>
    <row r="2362" spans="1:26" x14ac:dyDescent="0.35">
      <c r="A2362" s="24" t="str">
        <f>+IF(B2362&lt;&gt;'Terminal Handling Charge'!$B$3,"",IF(COUNTIF(B:B,B2362)&gt;0,COUNTIF(B$3:B2362,B2362),""))</f>
        <v/>
      </c>
      <c r="B2362" s="24" t="str">
        <f t="shared" si="77"/>
        <v>Terminal Handling Charge - DestinationUnited States</v>
      </c>
      <c r="C2362" s="24" t="s">
        <v>72</v>
      </c>
      <c r="D2362" s="24" t="s">
        <v>747</v>
      </c>
      <c r="E2362" s="1" t="s">
        <v>105</v>
      </c>
      <c r="F2362" s="12" t="s">
        <v>758</v>
      </c>
      <c r="G2362" s="13">
        <v>44866</v>
      </c>
      <c r="H2362" s="11" t="s">
        <v>274</v>
      </c>
      <c r="I2362" s="11" t="s">
        <v>275</v>
      </c>
      <c r="J2362" s="11" t="s">
        <v>275</v>
      </c>
      <c r="K2362" s="11" t="s">
        <v>19</v>
      </c>
      <c r="L2362" s="11" t="s">
        <v>19</v>
      </c>
      <c r="M2362" s="11" t="s">
        <v>19</v>
      </c>
      <c r="N2362" s="11" t="s">
        <v>19</v>
      </c>
      <c r="O2362" s="11" t="s">
        <v>346</v>
      </c>
      <c r="P2362" s="11" t="s">
        <v>347</v>
      </c>
      <c r="Q2362" s="11" t="s">
        <v>72</v>
      </c>
      <c r="R2362" s="11" t="s">
        <v>65</v>
      </c>
      <c r="S2362" s="20">
        <v>45</v>
      </c>
      <c r="T2362" s="11" t="s">
        <v>21</v>
      </c>
      <c r="U2362" s="11" t="s">
        <v>22</v>
      </c>
      <c r="V2362" s="11" t="s">
        <v>22</v>
      </c>
      <c r="W2362" s="11" t="s">
        <v>23</v>
      </c>
      <c r="X2362" s="11" t="s">
        <v>24</v>
      </c>
      <c r="Y2362">
        <v>675</v>
      </c>
      <c r="Z2362" t="e">
        <f t="shared" si="78"/>
        <v>#REF!</v>
      </c>
    </row>
    <row r="2363" spans="1:26" x14ac:dyDescent="0.35">
      <c r="A2363" s="24" t="str">
        <f>+IF(B2363&lt;&gt;'Terminal Handling Charge'!$B$3,"",IF(COUNTIF(B:B,B2363)&gt;0,COUNTIF(B$3:B2363,B2363),""))</f>
        <v/>
      </c>
      <c r="B2363" s="24" t="str">
        <f t="shared" si="77"/>
        <v>Terminal Handling Charge - DestinationUnited States</v>
      </c>
      <c r="C2363" s="24" t="s">
        <v>72</v>
      </c>
      <c r="D2363" s="24" t="s">
        <v>747</v>
      </c>
      <c r="E2363" s="1" t="s">
        <v>105</v>
      </c>
      <c r="F2363" s="12" t="s">
        <v>758</v>
      </c>
      <c r="G2363" s="13">
        <v>44866</v>
      </c>
      <c r="H2363" s="11" t="s">
        <v>274</v>
      </c>
      <c r="I2363" s="11" t="s">
        <v>275</v>
      </c>
      <c r="J2363" s="11" t="s">
        <v>275</v>
      </c>
      <c r="K2363" s="11" t="s">
        <v>19</v>
      </c>
      <c r="L2363" s="11" t="s">
        <v>19</v>
      </c>
      <c r="M2363" s="11" t="s">
        <v>19</v>
      </c>
      <c r="N2363" s="11" t="s">
        <v>19</v>
      </c>
      <c r="O2363" s="11" t="s">
        <v>346</v>
      </c>
      <c r="P2363" s="11" t="s">
        <v>347</v>
      </c>
      <c r="Q2363" s="11" t="s">
        <v>72</v>
      </c>
      <c r="R2363" s="11" t="s">
        <v>762</v>
      </c>
      <c r="S2363" s="20">
        <v>20</v>
      </c>
      <c r="T2363" s="11" t="s">
        <v>28</v>
      </c>
      <c r="U2363" s="11" t="s">
        <v>22</v>
      </c>
      <c r="V2363" s="11" t="s">
        <v>22</v>
      </c>
      <c r="W2363" s="11" t="s">
        <v>23</v>
      </c>
      <c r="X2363" s="11" t="s">
        <v>24</v>
      </c>
      <c r="Y2363">
        <v>535</v>
      </c>
      <c r="Z2363" t="e">
        <f t="shared" si="78"/>
        <v>#REF!</v>
      </c>
    </row>
    <row r="2364" spans="1:26" x14ac:dyDescent="0.35">
      <c r="A2364" s="24" t="str">
        <f>+IF(B2364&lt;&gt;'Terminal Handling Charge'!$B$3,"",IF(COUNTIF(B:B,B2364)&gt;0,COUNTIF(B$3:B2364,B2364),""))</f>
        <v/>
      </c>
      <c r="B2364" s="24" t="str">
        <f t="shared" si="77"/>
        <v>Terminal Handling Charge - DestinationUnited States</v>
      </c>
      <c r="C2364" s="24" t="s">
        <v>72</v>
      </c>
      <c r="D2364" s="24" t="s">
        <v>747</v>
      </c>
      <c r="E2364" s="1" t="s">
        <v>105</v>
      </c>
      <c r="F2364" s="12" t="s">
        <v>758</v>
      </c>
      <c r="G2364" s="13">
        <v>44866</v>
      </c>
      <c r="H2364" s="11" t="s">
        <v>274</v>
      </c>
      <c r="I2364" s="11" t="s">
        <v>275</v>
      </c>
      <c r="J2364" s="11" t="s">
        <v>275</v>
      </c>
      <c r="K2364" s="11" t="s">
        <v>19</v>
      </c>
      <c r="L2364" s="11" t="s">
        <v>19</v>
      </c>
      <c r="M2364" s="11" t="s">
        <v>19</v>
      </c>
      <c r="N2364" s="11" t="s">
        <v>19</v>
      </c>
      <c r="O2364" s="11" t="s">
        <v>350</v>
      </c>
      <c r="P2364" s="11" t="s">
        <v>351</v>
      </c>
      <c r="Q2364" s="11" t="s">
        <v>72</v>
      </c>
      <c r="R2364" s="11" t="s">
        <v>20</v>
      </c>
      <c r="S2364" s="20">
        <v>40</v>
      </c>
      <c r="T2364" s="11" t="s">
        <v>21</v>
      </c>
      <c r="U2364" s="11" t="s">
        <v>22</v>
      </c>
      <c r="V2364" s="11" t="s">
        <v>22</v>
      </c>
      <c r="W2364" s="11" t="s">
        <v>23</v>
      </c>
      <c r="X2364" s="11" t="s">
        <v>24</v>
      </c>
      <c r="Y2364">
        <v>675</v>
      </c>
      <c r="Z2364" t="e">
        <f t="shared" si="78"/>
        <v>#REF!</v>
      </c>
    </row>
    <row r="2365" spans="1:26" x14ac:dyDescent="0.35">
      <c r="A2365" s="24" t="str">
        <f>+IF(B2365&lt;&gt;'Terminal Handling Charge'!$B$3,"",IF(COUNTIF(B:B,B2365)&gt;0,COUNTIF(B$3:B2365,B2365),""))</f>
        <v/>
      </c>
      <c r="B2365" s="24" t="str">
        <f t="shared" si="77"/>
        <v>Terminal Handling Charge - DestinationUnited States</v>
      </c>
      <c r="C2365" s="24" t="s">
        <v>72</v>
      </c>
      <c r="D2365" s="24" t="s">
        <v>747</v>
      </c>
      <c r="E2365" s="1" t="s">
        <v>105</v>
      </c>
      <c r="F2365" s="12" t="s">
        <v>758</v>
      </c>
      <c r="G2365" s="13">
        <v>44866</v>
      </c>
      <c r="H2365" s="11" t="s">
        <v>274</v>
      </c>
      <c r="I2365" s="11" t="s">
        <v>275</v>
      </c>
      <c r="J2365" s="11" t="s">
        <v>275</v>
      </c>
      <c r="K2365" s="11" t="s">
        <v>19</v>
      </c>
      <c r="L2365" s="11" t="s">
        <v>19</v>
      </c>
      <c r="M2365" s="11" t="s">
        <v>19</v>
      </c>
      <c r="N2365" s="11" t="s">
        <v>19</v>
      </c>
      <c r="O2365" s="11" t="s">
        <v>350</v>
      </c>
      <c r="P2365" s="11" t="s">
        <v>351</v>
      </c>
      <c r="Q2365" s="11" t="s">
        <v>72</v>
      </c>
      <c r="R2365" s="11" t="s">
        <v>65</v>
      </c>
      <c r="S2365" s="20">
        <v>45</v>
      </c>
      <c r="T2365" s="11" t="s">
        <v>21</v>
      </c>
      <c r="U2365" s="11" t="s">
        <v>22</v>
      </c>
      <c r="V2365" s="11" t="s">
        <v>22</v>
      </c>
      <c r="W2365" s="11" t="s">
        <v>23</v>
      </c>
      <c r="X2365" s="11" t="s">
        <v>24</v>
      </c>
      <c r="Y2365">
        <v>675</v>
      </c>
      <c r="Z2365" t="e">
        <f t="shared" si="78"/>
        <v>#REF!</v>
      </c>
    </row>
    <row r="2366" spans="1:26" x14ac:dyDescent="0.35">
      <c r="A2366" s="24" t="str">
        <f>+IF(B2366&lt;&gt;'Terminal Handling Charge'!$B$3,"",IF(COUNTIF(B:B,B2366)&gt;0,COUNTIF(B$3:B2366,B2366),""))</f>
        <v/>
      </c>
      <c r="B2366" s="24" t="str">
        <f t="shared" si="77"/>
        <v>Terminal Handling Charge - DestinationUnited States</v>
      </c>
      <c r="C2366" s="24" t="s">
        <v>72</v>
      </c>
      <c r="D2366" s="24" t="s">
        <v>747</v>
      </c>
      <c r="E2366" s="1" t="s">
        <v>105</v>
      </c>
      <c r="F2366" s="12" t="s">
        <v>758</v>
      </c>
      <c r="G2366" s="13">
        <v>44866</v>
      </c>
      <c r="H2366" s="11" t="s">
        <v>274</v>
      </c>
      <c r="I2366" s="11" t="s">
        <v>275</v>
      </c>
      <c r="J2366" s="11" t="s">
        <v>275</v>
      </c>
      <c r="K2366" s="11" t="s">
        <v>19</v>
      </c>
      <c r="L2366" s="11" t="s">
        <v>19</v>
      </c>
      <c r="M2366" s="11" t="s">
        <v>19</v>
      </c>
      <c r="N2366" s="11" t="s">
        <v>19</v>
      </c>
      <c r="O2366" s="11" t="s">
        <v>350</v>
      </c>
      <c r="P2366" s="11" t="s">
        <v>351</v>
      </c>
      <c r="Q2366" s="11" t="s">
        <v>72</v>
      </c>
      <c r="R2366" s="11" t="s">
        <v>762</v>
      </c>
      <c r="S2366" s="20">
        <v>20</v>
      </c>
      <c r="T2366" s="11" t="s">
        <v>28</v>
      </c>
      <c r="U2366" s="11" t="s">
        <v>22</v>
      </c>
      <c r="V2366" s="11" t="s">
        <v>22</v>
      </c>
      <c r="W2366" s="11" t="s">
        <v>23</v>
      </c>
      <c r="X2366" s="11" t="s">
        <v>24</v>
      </c>
      <c r="Y2366">
        <v>535</v>
      </c>
      <c r="Z2366" t="e">
        <f t="shared" si="78"/>
        <v>#REF!</v>
      </c>
    </row>
    <row r="2367" spans="1:26" x14ac:dyDescent="0.35">
      <c r="A2367" s="24" t="str">
        <f>+IF(B2367&lt;&gt;'Terminal Handling Charge'!$B$3,"",IF(COUNTIF(B:B,B2367)&gt;0,COUNTIF(B$3:B2367,B2367),""))</f>
        <v/>
      </c>
      <c r="B2367" s="24" t="str">
        <f t="shared" si="77"/>
        <v>Terminal Handling Charge - DestinationUnited States</v>
      </c>
      <c r="C2367" s="24" t="s">
        <v>72</v>
      </c>
      <c r="D2367" s="24" t="s">
        <v>747</v>
      </c>
      <c r="E2367" s="1" t="s">
        <v>105</v>
      </c>
      <c r="F2367" s="12" t="s">
        <v>758</v>
      </c>
      <c r="G2367" s="13">
        <v>44866</v>
      </c>
      <c r="H2367" s="11" t="s">
        <v>274</v>
      </c>
      <c r="I2367" s="11" t="s">
        <v>275</v>
      </c>
      <c r="J2367" s="11" t="s">
        <v>275</v>
      </c>
      <c r="K2367" s="11" t="s">
        <v>19</v>
      </c>
      <c r="L2367" s="11" t="s">
        <v>19</v>
      </c>
      <c r="M2367" s="11" t="s">
        <v>19</v>
      </c>
      <c r="N2367" s="11" t="s">
        <v>19</v>
      </c>
      <c r="O2367" s="11" t="s">
        <v>348</v>
      </c>
      <c r="P2367" s="11" t="s">
        <v>349</v>
      </c>
      <c r="Q2367" s="11" t="s">
        <v>72</v>
      </c>
      <c r="R2367" s="11" t="s">
        <v>20</v>
      </c>
      <c r="S2367" s="20">
        <v>40</v>
      </c>
      <c r="T2367" s="11" t="s">
        <v>21</v>
      </c>
      <c r="U2367" s="11" t="s">
        <v>22</v>
      </c>
      <c r="V2367" s="11" t="s">
        <v>22</v>
      </c>
      <c r="W2367" s="11" t="s">
        <v>23</v>
      </c>
      <c r="X2367" s="11" t="s">
        <v>24</v>
      </c>
      <c r="Y2367">
        <v>675</v>
      </c>
      <c r="Z2367" t="e">
        <f t="shared" si="78"/>
        <v>#REF!</v>
      </c>
    </row>
    <row r="2368" spans="1:26" x14ac:dyDescent="0.35">
      <c r="A2368" s="24" t="str">
        <f>+IF(B2368&lt;&gt;'Terminal Handling Charge'!$B$3,"",IF(COUNTIF(B:B,B2368)&gt;0,COUNTIF(B$3:B2368,B2368),""))</f>
        <v/>
      </c>
      <c r="B2368" s="24" t="str">
        <f t="shared" si="77"/>
        <v>Terminal Handling Charge - DestinationUnited States</v>
      </c>
      <c r="C2368" s="24" t="s">
        <v>72</v>
      </c>
      <c r="D2368" s="24" t="s">
        <v>747</v>
      </c>
      <c r="E2368" s="1" t="s">
        <v>105</v>
      </c>
      <c r="F2368" s="12" t="s">
        <v>758</v>
      </c>
      <c r="G2368" s="13">
        <v>44866</v>
      </c>
      <c r="H2368" s="11" t="s">
        <v>274</v>
      </c>
      <c r="I2368" s="11" t="s">
        <v>275</v>
      </c>
      <c r="J2368" s="11" t="s">
        <v>275</v>
      </c>
      <c r="K2368" s="11" t="s">
        <v>19</v>
      </c>
      <c r="L2368" s="11" t="s">
        <v>19</v>
      </c>
      <c r="M2368" s="11" t="s">
        <v>19</v>
      </c>
      <c r="N2368" s="11" t="s">
        <v>19</v>
      </c>
      <c r="O2368" s="11" t="s">
        <v>348</v>
      </c>
      <c r="P2368" s="11" t="s">
        <v>349</v>
      </c>
      <c r="Q2368" s="11" t="s">
        <v>72</v>
      </c>
      <c r="R2368" s="11" t="s">
        <v>65</v>
      </c>
      <c r="S2368" s="20">
        <v>45</v>
      </c>
      <c r="T2368" s="11" t="s">
        <v>21</v>
      </c>
      <c r="U2368" s="11" t="s">
        <v>22</v>
      </c>
      <c r="V2368" s="11" t="s">
        <v>22</v>
      </c>
      <c r="W2368" s="11" t="s">
        <v>23</v>
      </c>
      <c r="X2368" s="11" t="s">
        <v>24</v>
      </c>
      <c r="Y2368">
        <v>675</v>
      </c>
      <c r="Z2368" t="e">
        <f t="shared" si="78"/>
        <v>#REF!</v>
      </c>
    </row>
    <row r="2369" spans="1:26" x14ac:dyDescent="0.35">
      <c r="A2369" s="24" t="str">
        <f>+IF(B2369&lt;&gt;'Terminal Handling Charge'!$B$3,"",IF(COUNTIF(B:B,B2369)&gt;0,COUNTIF(B$3:B2369,B2369),""))</f>
        <v/>
      </c>
      <c r="B2369" s="24" t="str">
        <f t="shared" si="77"/>
        <v>Terminal Handling Charge - DestinationUnited States</v>
      </c>
      <c r="C2369" s="24" t="s">
        <v>72</v>
      </c>
      <c r="D2369" s="24" t="s">
        <v>747</v>
      </c>
      <c r="E2369" s="1" t="s">
        <v>105</v>
      </c>
      <c r="F2369" s="12" t="s">
        <v>758</v>
      </c>
      <c r="G2369" s="13">
        <v>44866</v>
      </c>
      <c r="H2369" s="11" t="s">
        <v>274</v>
      </c>
      <c r="I2369" s="11" t="s">
        <v>275</v>
      </c>
      <c r="J2369" s="11" t="s">
        <v>275</v>
      </c>
      <c r="K2369" s="11" t="s">
        <v>19</v>
      </c>
      <c r="L2369" s="11" t="s">
        <v>19</v>
      </c>
      <c r="M2369" s="11" t="s">
        <v>19</v>
      </c>
      <c r="N2369" s="11" t="s">
        <v>19</v>
      </c>
      <c r="O2369" s="11" t="s">
        <v>348</v>
      </c>
      <c r="P2369" s="11" t="s">
        <v>349</v>
      </c>
      <c r="Q2369" s="11" t="s">
        <v>72</v>
      </c>
      <c r="R2369" s="11" t="s">
        <v>762</v>
      </c>
      <c r="S2369" s="20">
        <v>20</v>
      </c>
      <c r="T2369" s="11" t="s">
        <v>28</v>
      </c>
      <c r="U2369" s="11" t="s">
        <v>22</v>
      </c>
      <c r="V2369" s="11" t="s">
        <v>22</v>
      </c>
      <c r="W2369" s="11" t="s">
        <v>23</v>
      </c>
      <c r="X2369" s="11" t="s">
        <v>24</v>
      </c>
      <c r="Y2369">
        <v>535</v>
      </c>
      <c r="Z2369" t="e">
        <f t="shared" si="78"/>
        <v>#REF!</v>
      </c>
    </row>
    <row r="2370" spans="1:26" x14ac:dyDescent="0.35">
      <c r="A2370" s="24" t="str">
        <f>+IF(B2370&lt;&gt;'Terminal Handling Charge'!$B$3,"",IF(COUNTIF(B:B,B2370)&gt;0,COUNTIF(B$3:B2370,B2370),""))</f>
        <v/>
      </c>
      <c r="B2370" s="24" t="str">
        <f t="shared" si="77"/>
        <v>Terminal Handling Charge - DestinationUnited States</v>
      </c>
      <c r="C2370" s="24" t="s">
        <v>72</v>
      </c>
      <c r="D2370" s="24" t="s">
        <v>747</v>
      </c>
      <c r="E2370" s="1" t="s">
        <v>105</v>
      </c>
      <c r="F2370" s="12" t="s">
        <v>758</v>
      </c>
      <c r="G2370" s="13">
        <v>44866</v>
      </c>
      <c r="H2370" s="11" t="s">
        <v>274</v>
      </c>
      <c r="I2370" s="11" t="s">
        <v>275</v>
      </c>
      <c r="J2370" s="11" t="s">
        <v>275</v>
      </c>
      <c r="K2370" s="11" t="s">
        <v>19</v>
      </c>
      <c r="L2370" s="11" t="s">
        <v>19</v>
      </c>
      <c r="M2370" s="11" t="s">
        <v>19</v>
      </c>
      <c r="N2370" s="11" t="s">
        <v>19</v>
      </c>
      <c r="O2370" s="11" t="s">
        <v>459</v>
      </c>
      <c r="P2370" s="11" t="s">
        <v>460</v>
      </c>
      <c r="Q2370" s="11" t="s">
        <v>72</v>
      </c>
      <c r="R2370" s="11" t="s">
        <v>20</v>
      </c>
      <c r="S2370" s="20">
        <v>40</v>
      </c>
      <c r="T2370" s="11" t="s">
        <v>21</v>
      </c>
      <c r="U2370" s="11" t="s">
        <v>22</v>
      </c>
      <c r="V2370" s="11" t="s">
        <v>22</v>
      </c>
      <c r="W2370" s="11" t="s">
        <v>23</v>
      </c>
      <c r="X2370" s="11" t="s">
        <v>24</v>
      </c>
      <c r="Y2370">
        <v>675</v>
      </c>
      <c r="Z2370" t="e">
        <f t="shared" si="78"/>
        <v>#REF!</v>
      </c>
    </row>
    <row r="2371" spans="1:26" x14ac:dyDescent="0.35">
      <c r="A2371" s="24" t="str">
        <f>+IF(B2371&lt;&gt;'Terminal Handling Charge'!$B$3,"",IF(COUNTIF(B:B,B2371)&gt;0,COUNTIF(B$3:B2371,B2371),""))</f>
        <v/>
      </c>
      <c r="B2371" s="24" t="str">
        <f t="shared" si="77"/>
        <v>Terminal Handling Charge - DestinationUnited States</v>
      </c>
      <c r="C2371" s="24" t="s">
        <v>72</v>
      </c>
      <c r="D2371" s="24" t="s">
        <v>747</v>
      </c>
      <c r="E2371" s="1" t="s">
        <v>105</v>
      </c>
      <c r="F2371" s="12" t="s">
        <v>758</v>
      </c>
      <c r="G2371" s="13">
        <v>44866</v>
      </c>
      <c r="H2371" s="11" t="s">
        <v>274</v>
      </c>
      <c r="I2371" s="11" t="s">
        <v>275</v>
      </c>
      <c r="J2371" s="11" t="s">
        <v>275</v>
      </c>
      <c r="K2371" s="11" t="s">
        <v>19</v>
      </c>
      <c r="L2371" s="11" t="s">
        <v>19</v>
      </c>
      <c r="M2371" s="11" t="s">
        <v>19</v>
      </c>
      <c r="N2371" s="11" t="s">
        <v>19</v>
      </c>
      <c r="O2371" s="11" t="s">
        <v>459</v>
      </c>
      <c r="P2371" s="11" t="s">
        <v>460</v>
      </c>
      <c r="Q2371" s="11" t="s">
        <v>72</v>
      </c>
      <c r="R2371" s="11" t="s">
        <v>65</v>
      </c>
      <c r="S2371" s="20">
        <v>45</v>
      </c>
      <c r="T2371" s="11" t="s">
        <v>21</v>
      </c>
      <c r="U2371" s="11" t="s">
        <v>22</v>
      </c>
      <c r="V2371" s="11" t="s">
        <v>22</v>
      </c>
      <c r="W2371" s="11" t="s">
        <v>23</v>
      </c>
      <c r="X2371" s="11" t="s">
        <v>24</v>
      </c>
      <c r="Y2371">
        <v>675</v>
      </c>
      <c r="Z2371" t="e">
        <f t="shared" si="78"/>
        <v>#REF!</v>
      </c>
    </row>
    <row r="2372" spans="1:26" x14ac:dyDescent="0.35">
      <c r="A2372" s="24" t="str">
        <f>+IF(B2372&lt;&gt;'Terminal Handling Charge'!$B$3,"",IF(COUNTIF(B:B,B2372)&gt;0,COUNTIF(B$3:B2372,B2372),""))</f>
        <v/>
      </c>
      <c r="B2372" s="24" t="str">
        <f t="shared" si="77"/>
        <v>Terminal Handling Charge - DestinationUnited States</v>
      </c>
      <c r="C2372" s="24" t="s">
        <v>72</v>
      </c>
      <c r="D2372" s="24" t="s">
        <v>747</v>
      </c>
      <c r="E2372" s="1" t="s">
        <v>105</v>
      </c>
      <c r="F2372" s="12" t="s">
        <v>758</v>
      </c>
      <c r="G2372" s="13">
        <v>44866</v>
      </c>
      <c r="H2372" s="11" t="s">
        <v>274</v>
      </c>
      <c r="I2372" s="11" t="s">
        <v>275</v>
      </c>
      <c r="J2372" s="11" t="s">
        <v>275</v>
      </c>
      <c r="K2372" s="11" t="s">
        <v>19</v>
      </c>
      <c r="L2372" s="11" t="s">
        <v>19</v>
      </c>
      <c r="M2372" s="11" t="s">
        <v>19</v>
      </c>
      <c r="N2372" s="11" t="s">
        <v>19</v>
      </c>
      <c r="O2372" s="11" t="s">
        <v>459</v>
      </c>
      <c r="P2372" s="11" t="s">
        <v>460</v>
      </c>
      <c r="Q2372" s="11" t="s">
        <v>72</v>
      </c>
      <c r="R2372" s="11" t="s">
        <v>762</v>
      </c>
      <c r="S2372" s="20">
        <v>20</v>
      </c>
      <c r="T2372" s="11" t="s">
        <v>28</v>
      </c>
      <c r="U2372" s="11" t="s">
        <v>22</v>
      </c>
      <c r="V2372" s="11" t="s">
        <v>22</v>
      </c>
      <c r="W2372" s="11" t="s">
        <v>23</v>
      </c>
      <c r="X2372" s="11" t="s">
        <v>24</v>
      </c>
      <c r="Y2372">
        <v>535</v>
      </c>
      <c r="Z2372" t="e">
        <f t="shared" si="78"/>
        <v>#REF!</v>
      </c>
    </row>
    <row r="2373" spans="1:26" x14ac:dyDescent="0.35">
      <c r="A2373" s="24" t="str">
        <f>+IF(B2373&lt;&gt;'Terminal Handling Charge'!$B$3,"",IF(COUNTIF(B:B,B2373)&gt;0,COUNTIF(B$3:B2373,B2373),""))</f>
        <v/>
      </c>
      <c r="B2373" s="24" t="str">
        <f t="shared" si="77"/>
        <v>Terminal Handling Charge - DestinationUnited States</v>
      </c>
      <c r="C2373" s="24" t="s">
        <v>72</v>
      </c>
      <c r="D2373" s="24" t="s">
        <v>747</v>
      </c>
      <c r="E2373" s="1" t="s">
        <v>105</v>
      </c>
      <c r="F2373" s="12" t="s">
        <v>758</v>
      </c>
      <c r="G2373" s="13">
        <v>44866</v>
      </c>
      <c r="H2373" s="11" t="s">
        <v>274</v>
      </c>
      <c r="I2373" s="11" t="s">
        <v>275</v>
      </c>
      <c r="J2373" s="11" t="s">
        <v>275</v>
      </c>
      <c r="K2373" s="11" t="s">
        <v>19</v>
      </c>
      <c r="L2373" s="11" t="s">
        <v>19</v>
      </c>
      <c r="M2373" s="11" t="s">
        <v>19</v>
      </c>
      <c r="N2373" s="11" t="s">
        <v>19</v>
      </c>
      <c r="O2373" s="11" t="s">
        <v>298</v>
      </c>
      <c r="P2373" s="11" t="s">
        <v>299</v>
      </c>
      <c r="Q2373" s="11" t="s">
        <v>72</v>
      </c>
      <c r="R2373" s="11" t="s">
        <v>20</v>
      </c>
      <c r="S2373" s="20">
        <v>40</v>
      </c>
      <c r="T2373" s="11" t="s">
        <v>21</v>
      </c>
      <c r="U2373" s="11" t="s">
        <v>22</v>
      </c>
      <c r="V2373" s="11" t="s">
        <v>22</v>
      </c>
      <c r="W2373" s="11" t="s">
        <v>23</v>
      </c>
      <c r="X2373" s="11" t="s">
        <v>24</v>
      </c>
      <c r="Y2373">
        <v>675</v>
      </c>
      <c r="Z2373" t="e">
        <f t="shared" si="78"/>
        <v>#REF!</v>
      </c>
    </row>
    <row r="2374" spans="1:26" x14ac:dyDescent="0.35">
      <c r="A2374" s="24" t="str">
        <f>+IF(B2374&lt;&gt;'Terminal Handling Charge'!$B$3,"",IF(COUNTIF(B:B,B2374)&gt;0,COUNTIF(B$3:B2374,B2374),""))</f>
        <v/>
      </c>
      <c r="B2374" s="24" t="str">
        <f t="shared" si="77"/>
        <v>Terminal Handling Charge - DestinationUnited States</v>
      </c>
      <c r="C2374" s="24" t="s">
        <v>72</v>
      </c>
      <c r="D2374" s="24" t="s">
        <v>747</v>
      </c>
      <c r="E2374" s="1" t="s">
        <v>105</v>
      </c>
      <c r="F2374" s="12" t="s">
        <v>758</v>
      </c>
      <c r="G2374" s="13">
        <v>44866</v>
      </c>
      <c r="H2374" s="11" t="s">
        <v>274</v>
      </c>
      <c r="I2374" s="11" t="s">
        <v>275</v>
      </c>
      <c r="J2374" s="11" t="s">
        <v>275</v>
      </c>
      <c r="K2374" s="11" t="s">
        <v>19</v>
      </c>
      <c r="L2374" s="11" t="s">
        <v>19</v>
      </c>
      <c r="M2374" s="11" t="s">
        <v>19</v>
      </c>
      <c r="N2374" s="11" t="s">
        <v>19</v>
      </c>
      <c r="O2374" s="11" t="s">
        <v>298</v>
      </c>
      <c r="P2374" s="11" t="s">
        <v>299</v>
      </c>
      <c r="Q2374" s="11" t="s">
        <v>72</v>
      </c>
      <c r="R2374" s="11" t="s">
        <v>65</v>
      </c>
      <c r="S2374" s="20">
        <v>45</v>
      </c>
      <c r="T2374" s="11" t="s">
        <v>21</v>
      </c>
      <c r="U2374" s="11" t="s">
        <v>22</v>
      </c>
      <c r="V2374" s="11" t="s">
        <v>22</v>
      </c>
      <c r="W2374" s="11" t="s">
        <v>23</v>
      </c>
      <c r="X2374" s="11" t="s">
        <v>24</v>
      </c>
      <c r="Y2374">
        <v>675</v>
      </c>
      <c r="Z2374" t="e">
        <f t="shared" si="78"/>
        <v>#REF!</v>
      </c>
    </row>
    <row r="2375" spans="1:26" x14ac:dyDescent="0.35">
      <c r="A2375" s="24" t="str">
        <f>+IF(B2375&lt;&gt;'Terminal Handling Charge'!$B$3,"",IF(COUNTIF(B:B,B2375)&gt;0,COUNTIF(B$3:B2375,B2375),""))</f>
        <v/>
      </c>
      <c r="B2375" s="24" t="str">
        <f t="shared" si="77"/>
        <v>Terminal Handling Charge - DestinationUnited States</v>
      </c>
      <c r="C2375" s="24" t="s">
        <v>72</v>
      </c>
      <c r="D2375" s="24" t="s">
        <v>747</v>
      </c>
      <c r="E2375" s="1" t="s">
        <v>105</v>
      </c>
      <c r="F2375" s="12" t="s">
        <v>758</v>
      </c>
      <c r="G2375" s="13">
        <v>44866</v>
      </c>
      <c r="H2375" s="11" t="s">
        <v>274</v>
      </c>
      <c r="I2375" s="11" t="s">
        <v>275</v>
      </c>
      <c r="J2375" s="11" t="s">
        <v>275</v>
      </c>
      <c r="K2375" s="11" t="s">
        <v>19</v>
      </c>
      <c r="L2375" s="11" t="s">
        <v>19</v>
      </c>
      <c r="M2375" s="11" t="s">
        <v>19</v>
      </c>
      <c r="N2375" s="11" t="s">
        <v>19</v>
      </c>
      <c r="O2375" s="11" t="s">
        <v>298</v>
      </c>
      <c r="P2375" s="11" t="s">
        <v>299</v>
      </c>
      <c r="Q2375" s="11" t="s">
        <v>72</v>
      </c>
      <c r="R2375" s="11" t="s">
        <v>762</v>
      </c>
      <c r="S2375" s="20">
        <v>20</v>
      </c>
      <c r="T2375" s="11" t="s">
        <v>28</v>
      </c>
      <c r="U2375" s="11" t="s">
        <v>22</v>
      </c>
      <c r="V2375" s="11" t="s">
        <v>22</v>
      </c>
      <c r="W2375" s="11" t="s">
        <v>23</v>
      </c>
      <c r="X2375" s="11" t="s">
        <v>24</v>
      </c>
      <c r="Y2375">
        <v>535</v>
      </c>
      <c r="Z2375" t="e">
        <f t="shared" si="78"/>
        <v>#REF!</v>
      </c>
    </row>
    <row r="2376" spans="1:26" x14ac:dyDescent="0.35">
      <c r="A2376" s="24" t="str">
        <f>+IF(B2376&lt;&gt;'Terminal Handling Charge'!$B$3,"",IF(COUNTIF(B:B,B2376)&gt;0,COUNTIF(B$3:B2376,B2376),""))</f>
        <v/>
      </c>
      <c r="B2376" s="24" t="str">
        <f t="shared" si="77"/>
        <v>Terminal Handling Charge - DestinationUnited States</v>
      </c>
      <c r="C2376" s="24" t="s">
        <v>72</v>
      </c>
      <c r="D2376" s="24" t="s">
        <v>747</v>
      </c>
      <c r="E2376" s="1" t="s">
        <v>105</v>
      </c>
      <c r="F2376" s="12" t="s">
        <v>758</v>
      </c>
      <c r="G2376" s="13">
        <v>44866</v>
      </c>
      <c r="H2376" s="11" t="s">
        <v>274</v>
      </c>
      <c r="I2376" s="11" t="s">
        <v>275</v>
      </c>
      <c r="J2376" s="11" t="s">
        <v>275</v>
      </c>
      <c r="K2376" s="11" t="s">
        <v>19</v>
      </c>
      <c r="L2376" s="11" t="s">
        <v>19</v>
      </c>
      <c r="M2376" s="11" t="s">
        <v>19</v>
      </c>
      <c r="N2376" s="11" t="s">
        <v>19</v>
      </c>
      <c r="O2376" s="11" t="s">
        <v>386</v>
      </c>
      <c r="P2376" s="11" t="s">
        <v>387</v>
      </c>
      <c r="Q2376" s="11" t="s">
        <v>72</v>
      </c>
      <c r="R2376" s="11" t="s">
        <v>20</v>
      </c>
      <c r="S2376" s="20">
        <v>40</v>
      </c>
      <c r="T2376" s="11" t="s">
        <v>21</v>
      </c>
      <c r="U2376" s="11" t="s">
        <v>22</v>
      </c>
      <c r="V2376" s="11" t="s">
        <v>22</v>
      </c>
      <c r="W2376" s="11" t="s">
        <v>23</v>
      </c>
      <c r="X2376" s="11" t="s">
        <v>24</v>
      </c>
      <c r="Y2376">
        <v>675</v>
      </c>
      <c r="Z2376" t="e">
        <f t="shared" si="78"/>
        <v>#REF!</v>
      </c>
    </row>
    <row r="2377" spans="1:26" x14ac:dyDescent="0.35">
      <c r="A2377" s="24" t="str">
        <f>+IF(B2377&lt;&gt;'Terminal Handling Charge'!$B$3,"",IF(COUNTIF(B:B,B2377)&gt;0,COUNTIF(B$3:B2377,B2377),""))</f>
        <v/>
      </c>
      <c r="B2377" s="24" t="str">
        <f t="shared" si="77"/>
        <v>Terminal Handling Charge - DestinationUnited States</v>
      </c>
      <c r="C2377" s="24" t="s">
        <v>72</v>
      </c>
      <c r="D2377" s="24" t="s">
        <v>747</v>
      </c>
      <c r="E2377" s="1" t="s">
        <v>105</v>
      </c>
      <c r="F2377" s="12" t="s">
        <v>758</v>
      </c>
      <c r="G2377" s="13">
        <v>44866</v>
      </c>
      <c r="H2377" s="11" t="s">
        <v>274</v>
      </c>
      <c r="I2377" s="11" t="s">
        <v>275</v>
      </c>
      <c r="J2377" s="11" t="s">
        <v>275</v>
      </c>
      <c r="K2377" s="11" t="s">
        <v>19</v>
      </c>
      <c r="L2377" s="11" t="s">
        <v>19</v>
      </c>
      <c r="M2377" s="11" t="s">
        <v>19</v>
      </c>
      <c r="N2377" s="11" t="s">
        <v>19</v>
      </c>
      <c r="O2377" s="11" t="s">
        <v>386</v>
      </c>
      <c r="P2377" s="11" t="s">
        <v>387</v>
      </c>
      <c r="Q2377" s="11" t="s">
        <v>72</v>
      </c>
      <c r="R2377" s="11" t="s">
        <v>65</v>
      </c>
      <c r="S2377" s="20">
        <v>45</v>
      </c>
      <c r="T2377" s="11" t="s">
        <v>21</v>
      </c>
      <c r="U2377" s="11" t="s">
        <v>22</v>
      </c>
      <c r="V2377" s="11" t="s">
        <v>22</v>
      </c>
      <c r="W2377" s="11" t="s">
        <v>23</v>
      </c>
      <c r="X2377" s="11" t="s">
        <v>24</v>
      </c>
      <c r="Y2377">
        <v>675</v>
      </c>
      <c r="Z2377" t="e">
        <f t="shared" si="78"/>
        <v>#REF!</v>
      </c>
    </row>
    <row r="2378" spans="1:26" x14ac:dyDescent="0.35">
      <c r="A2378" s="24" t="str">
        <f>+IF(B2378&lt;&gt;'Terminal Handling Charge'!$B$3,"",IF(COUNTIF(B:B,B2378)&gt;0,COUNTIF(B$3:B2378,B2378),""))</f>
        <v/>
      </c>
      <c r="B2378" s="24" t="str">
        <f t="shared" si="77"/>
        <v>Terminal Handling Charge - DestinationUnited States</v>
      </c>
      <c r="C2378" s="24" t="s">
        <v>72</v>
      </c>
      <c r="D2378" s="24" t="s">
        <v>747</v>
      </c>
      <c r="E2378" s="1" t="s">
        <v>105</v>
      </c>
      <c r="F2378" s="12" t="s">
        <v>758</v>
      </c>
      <c r="G2378" s="13">
        <v>44866</v>
      </c>
      <c r="H2378" s="11" t="s">
        <v>274</v>
      </c>
      <c r="I2378" s="11" t="s">
        <v>275</v>
      </c>
      <c r="J2378" s="11" t="s">
        <v>275</v>
      </c>
      <c r="K2378" s="11" t="s">
        <v>19</v>
      </c>
      <c r="L2378" s="11" t="s">
        <v>19</v>
      </c>
      <c r="M2378" s="11" t="s">
        <v>19</v>
      </c>
      <c r="N2378" s="11" t="s">
        <v>19</v>
      </c>
      <c r="O2378" s="11" t="s">
        <v>386</v>
      </c>
      <c r="P2378" s="11" t="s">
        <v>387</v>
      </c>
      <c r="Q2378" s="11" t="s">
        <v>72</v>
      </c>
      <c r="R2378" s="11" t="s">
        <v>762</v>
      </c>
      <c r="S2378" s="20">
        <v>20</v>
      </c>
      <c r="T2378" s="11" t="s">
        <v>28</v>
      </c>
      <c r="U2378" s="11" t="s">
        <v>22</v>
      </c>
      <c r="V2378" s="11" t="s">
        <v>22</v>
      </c>
      <c r="W2378" s="11" t="s">
        <v>23</v>
      </c>
      <c r="X2378" s="11" t="s">
        <v>24</v>
      </c>
      <c r="Y2378">
        <v>535</v>
      </c>
      <c r="Z2378" t="e">
        <f t="shared" si="78"/>
        <v>#REF!</v>
      </c>
    </row>
    <row r="2379" spans="1:26" x14ac:dyDescent="0.35">
      <c r="A2379" s="24" t="str">
        <f>+IF(B2379&lt;&gt;'Terminal Handling Charge'!$B$3,"",IF(COUNTIF(B:B,B2379)&gt;0,COUNTIF(B$3:B2379,B2379),""))</f>
        <v/>
      </c>
      <c r="B2379" s="24" t="str">
        <f t="shared" si="77"/>
        <v>Terminal Handling Charge - DestinationUnited States</v>
      </c>
      <c r="C2379" s="24" t="s">
        <v>72</v>
      </c>
      <c r="D2379" s="24" t="s">
        <v>747</v>
      </c>
      <c r="E2379" s="1" t="s">
        <v>105</v>
      </c>
      <c r="F2379" s="12" t="s">
        <v>758</v>
      </c>
      <c r="G2379" s="13">
        <v>44866</v>
      </c>
      <c r="H2379" s="11" t="s">
        <v>274</v>
      </c>
      <c r="I2379" s="11" t="s">
        <v>275</v>
      </c>
      <c r="J2379" s="11" t="s">
        <v>275</v>
      </c>
      <c r="K2379" s="11" t="s">
        <v>19</v>
      </c>
      <c r="L2379" s="11" t="s">
        <v>19</v>
      </c>
      <c r="M2379" s="11" t="s">
        <v>19</v>
      </c>
      <c r="N2379" s="11" t="s">
        <v>19</v>
      </c>
      <c r="O2379" s="11" t="s">
        <v>384</v>
      </c>
      <c r="P2379" s="11" t="s">
        <v>385</v>
      </c>
      <c r="Q2379" s="11" t="s">
        <v>72</v>
      </c>
      <c r="R2379" s="11" t="s">
        <v>20</v>
      </c>
      <c r="S2379" s="20">
        <v>40</v>
      </c>
      <c r="T2379" s="11" t="s">
        <v>21</v>
      </c>
      <c r="U2379" s="11" t="s">
        <v>22</v>
      </c>
      <c r="V2379" s="11" t="s">
        <v>22</v>
      </c>
      <c r="W2379" s="11" t="s">
        <v>23</v>
      </c>
      <c r="X2379" s="11" t="s">
        <v>24</v>
      </c>
      <c r="Y2379">
        <v>675</v>
      </c>
      <c r="Z2379" t="e">
        <f t="shared" si="78"/>
        <v>#REF!</v>
      </c>
    </row>
    <row r="2380" spans="1:26" x14ac:dyDescent="0.35">
      <c r="A2380" s="24" t="str">
        <f>+IF(B2380&lt;&gt;'Terminal Handling Charge'!$B$3,"",IF(COUNTIF(B:B,B2380)&gt;0,COUNTIF(B$3:B2380,B2380),""))</f>
        <v/>
      </c>
      <c r="B2380" s="24" t="str">
        <f t="shared" si="77"/>
        <v>Terminal Handling Charge - DestinationUnited States</v>
      </c>
      <c r="C2380" s="31" t="s">
        <v>72</v>
      </c>
      <c r="D2380" s="24" t="s">
        <v>747</v>
      </c>
      <c r="E2380" s="32" t="s">
        <v>105</v>
      </c>
      <c r="F2380" s="28" t="s">
        <v>758</v>
      </c>
      <c r="G2380" s="13">
        <v>44866</v>
      </c>
      <c r="H2380" s="33" t="s">
        <v>274</v>
      </c>
      <c r="I2380" s="33" t="s">
        <v>275</v>
      </c>
      <c r="J2380" s="33" t="s">
        <v>275</v>
      </c>
      <c r="K2380" s="11" t="s">
        <v>19</v>
      </c>
      <c r="L2380" s="11" t="s">
        <v>19</v>
      </c>
      <c r="M2380" s="11" t="s">
        <v>19</v>
      </c>
      <c r="N2380" s="11" t="s">
        <v>19</v>
      </c>
      <c r="O2380" s="11" t="s">
        <v>384</v>
      </c>
      <c r="P2380" s="11" t="s">
        <v>385</v>
      </c>
      <c r="Q2380" s="11" t="s">
        <v>72</v>
      </c>
      <c r="R2380" s="11" t="s">
        <v>65</v>
      </c>
      <c r="S2380" s="20">
        <v>45</v>
      </c>
      <c r="T2380" s="11" t="s">
        <v>21</v>
      </c>
      <c r="U2380" s="11" t="s">
        <v>22</v>
      </c>
      <c r="V2380" s="11" t="s">
        <v>22</v>
      </c>
      <c r="W2380" s="11" t="s">
        <v>23</v>
      </c>
      <c r="X2380" s="11" t="s">
        <v>24</v>
      </c>
      <c r="Y2380">
        <v>675</v>
      </c>
      <c r="Z2380" t="e">
        <f t="shared" si="78"/>
        <v>#REF!</v>
      </c>
    </row>
    <row r="2381" spans="1:26" x14ac:dyDescent="0.35">
      <c r="A2381" s="24" t="str">
        <f>+IF(B2381&lt;&gt;'Terminal Handling Charge'!$B$3,"",IF(COUNTIF(B:B,B2381)&gt;0,COUNTIF(B$3:B2381,B2381),""))</f>
        <v/>
      </c>
      <c r="B2381" s="24" t="str">
        <f t="shared" si="77"/>
        <v>Terminal Handling Charge - DestinationUnited States</v>
      </c>
      <c r="C2381" s="31" t="s">
        <v>72</v>
      </c>
      <c r="D2381" s="24" t="s">
        <v>747</v>
      </c>
      <c r="E2381" s="32" t="s">
        <v>105</v>
      </c>
      <c r="F2381" s="28" t="s">
        <v>758</v>
      </c>
      <c r="G2381" s="13">
        <v>44866</v>
      </c>
      <c r="H2381" s="33" t="s">
        <v>274</v>
      </c>
      <c r="I2381" s="33" t="s">
        <v>275</v>
      </c>
      <c r="J2381" s="33" t="s">
        <v>275</v>
      </c>
      <c r="K2381" s="11" t="s">
        <v>19</v>
      </c>
      <c r="L2381" s="11" t="s">
        <v>19</v>
      </c>
      <c r="M2381" s="11" t="s">
        <v>19</v>
      </c>
      <c r="N2381" s="11" t="s">
        <v>19</v>
      </c>
      <c r="O2381" s="11" t="s">
        <v>384</v>
      </c>
      <c r="P2381" s="11" t="s">
        <v>385</v>
      </c>
      <c r="Q2381" s="11" t="s">
        <v>72</v>
      </c>
      <c r="R2381" s="11" t="s">
        <v>762</v>
      </c>
      <c r="S2381" s="20">
        <v>20</v>
      </c>
      <c r="T2381" s="11" t="s">
        <v>28</v>
      </c>
      <c r="U2381" s="11" t="s">
        <v>22</v>
      </c>
      <c r="V2381" s="11" t="s">
        <v>22</v>
      </c>
      <c r="W2381" s="11" t="s">
        <v>23</v>
      </c>
      <c r="X2381" s="11" t="s">
        <v>24</v>
      </c>
      <c r="Y2381">
        <v>535</v>
      </c>
      <c r="Z2381" t="e">
        <f t="shared" si="78"/>
        <v>#REF!</v>
      </c>
    </row>
    <row r="2382" spans="1:26" x14ac:dyDescent="0.35">
      <c r="A2382" s="24" t="str">
        <f>+IF(B2382&lt;&gt;'Terminal Handling Charge'!$B$3,"",IF(COUNTIF(B:B,B2382)&gt;0,COUNTIF(B$3:B2382,B2382),""))</f>
        <v/>
      </c>
      <c r="B2382" s="24" t="str">
        <f t="shared" si="77"/>
        <v>Terminal Handling Charge - DestinationUnited States</v>
      </c>
      <c r="C2382" s="31" t="s">
        <v>72</v>
      </c>
      <c r="D2382" s="24" t="s">
        <v>747</v>
      </c>
      <c r="E2382" s="32" t="s">
        <v>105</v>
      </c>
      <c r="F2382" s="28" t="s">
        <v>758</v>
      </c>
      <c r="G2382" s="13">
        <v>44866</v>
      </c>
      <c r="H2382" s="33" t="s">
        <v>274</v>
      </c>
      <c r="I2382" s="33" t="s">
        <v>275</v>
      </c>
      <c r="J2382" s="33" t="s">
        <v>275</v>
      </c>
      <c r="K2382" s="11" t="s">
        <v>19</v>
      </c>
      <c r="L2382" s="11" t="s">
        <v>19</v>
      </c>
      <c r="M2382" s="11" t="s">
        <v>19</v>
      </c>
      <c r="N2382" s="11" t="s">
        <v>19</v>
      </c>
      <c r="O2382" s="11" t="s">
        <v>294</v>
      </c>
      <c r="P2382" s="11" t="s">
        <v>295</v>
      </c>
      <c r="Q2382" s="11" t="s">
        <v>72</v>
      </c>
      <c r="R2382" s="11" t="s">
        <v>20</v>
      </c>
      <c r="S2382" s="20">
        <v>40</v>
      </c>
      <c r="T2382" s="11" t="s">
        <v>21</v>
      </c>
      <c r="U2382" s="11" t="s">
        <v>22</v>
      </c>
      <c r="V2382" s="11" t="s">
        <v>22</v>
      </c>
      <c r="W2382" s="11" t="s">
        <v>23</v>
      </c>
      <c r="X2382" s="11" t="s">
        <v>24</v>
      </c>
      <c r="Y2382">
        <v>675</v>
      </c>
      <c r="Z2382" t="e">
        <f t="shared" si="78"/>
        <v>#REF!</v>
      </c>
    </row>
    <row r="2383" spans="1:26" x14ac:dyDescent="0.35">
      <c r="A2383" s="24" t="str">
        <f>+IF(B2383&lt;&gt;'Terminal Handling Charge'!$B$3,"",IF(COUNTIF(B:B,B2383)&gt;0,COUNTIF(B$3:B2383,B2383),""))</f>
        <v/>
      </c>
      <c r="B2383" s="24" t="str">
        <f t="shared" si="77"/>
        <v>Terminal Handling Charge - DestinationUnited States</v>
      </c>
      <c r="C2383" s="31" t="s">
        <v>72</v>
      </c>
      <c r="D2383" s="24" t="s">
        <v>747</v>
      </c>
      <c r="E2383" s="32" t="s">
        <v>105</v>
      </c>
      <c r="F2383" s="28" t="s">
        <v>758</v>
      </c>
      <c r="G2383" s="13">
        <v>44866</v>
      </c>
      <c r="H2383" s="33" t="s">
        <v>274</v>
      </c>
      <c r="I2383" s="33" t="s">
        <v>275</v>
      </c>
      <c r="J2383" s="33" t="s">
        <v>275</v>
      </c>
      <c r="K2383" s="11" t="s">
        <v>19</v>
      </c>
      <c r="L2383" s="11" t="s">
        <v>19</v>
      </c>
      <c r="M2383" s="11" t="s">
        <v>19</v>
      </c>
      <c r="N2383" s="11" t="s">
        <v>19</v>
      </c>
      <c r="O2383" s="11" t="s">
        <v>294</v>
      </c>
      <c r="P2383" s="11" t="s">
        <v>295</v>
      </c>
      <c r="Q2383" s="11" t="s">
        <v>72</v>
      </c>
      <c r="R2383" s="11" t="s">
        <v>65</v>
      </c>
      <c r="S2383" s="20">
        <v>45</v>
      </c>
      <c r="T2383" s="11" t="s">
        <v>21</v>
      </c>
      <c r="U2383" s="11" t="s">
        <v>22</v>
      </c>
      <c r="V2383" s="11" t="s">
        <v>22</v>
      </c>
      <c r="W2383" s="11" t="s">
        <v>23</v>
      </c>
      <c r="X2383" s="11" t="s">
        <v>24</v>
      </c>
      <c r="Y2383">
        <v>675</v>
      </c>
      <c r="Z2383" t="e">
        <f t="shared" si="78"/>
        <v>#REF!</v>
      </c>
    </row>
    <row r="2384" spans="1:26" x14ac:dyDescent="0.35">
      <c r="A2384" s="24" t="str">
        <f>+IF(B2384&lt;&gt;'Terminal Handling Charge'!$B$3,"",IF(COUNTIF(B:B,B2384)&gt;0,COUNTIF(B$3:B2384,B2384),""))</f>
        <v/>
      </c>
      <c r="B2384" s="24" t="str">
        <f t="shared" si="77"/>
        <v>Terminal Handling Charge - DestinationUnited States</v>
      </c>
      <c r="C2384" s="31" t="s">
        <v>72</v>
      </c>
      <c r="D2384" s="24" t="s">
        <v>747</v>
      </c>
      <c r="E2384" s="32" t="s">
        <v>105</v>
      </c>
      <c r="F2384" s="28" t="s">
        <v>758</v>
      </c>
      <c r="G2384" s="13">
        <v>44866</v>
      </c>
      <c r="H2384" s="33" t="s">
        <v>274</v>
      </c>
      <c r="I2384" s="33" t="s">
        <v>275</v>
      </c>
      <c r="J2384" s="33" t="s">
        <v>275</v>
      </c>
      <c r="K2384" s="11" t="s">
        <v>19</v>
      </c>
      <c r="L2384" s="11" t="s">
        <v>19</v>
      </c>
      <c r="M2384" s="11" t="s">
        <v>19</v>
      </c>
      <c r="N2384" s="11" t="s">
        <v>19</v>
      </c>
      <c r="O2384" s="11" t="s">
        <v>294</v>
      </c>
      <c r="P2384" s="11" t="s">
        <v>295</v>
      </c>
      <c r="Q2384" s="11" t="s">
        <v>72</v>
      </c>
      <c r="R2384" s="11" t="s">
        <v>762</v>
      </c>
      <c r="S2384" s="20">
        <v>20</v>
      </c>
      <c r="T2384" s="11" t="s">
        <v>28</v>
      </c>
      <c r="U2384" s="11" t="s">
        <v>22</v>
      </c>
      <c r="V2384" s="11" t="s">
        <v>22</v>
      </c>
      <c r="W2384" s="11" t="s">
        <v>23</v>
      </c>
      <c r="X2384" s="11" t="s">
        <v>24</v>
      </c>
      <c r="Y2384">
        <v>535</v>
      </c>
      <c r="Z2384" t="e">
        <f t="shared" si="78"/>
        <v>#REF!</v>
      </c>
    </row>
    <row r="2385" spans="1:26" x14ac:dyDescent="0.35">
      <c r="A2385" s="24" t="str">
        <f>+IF(B2385&lt;&gt;'Terminal Handling Charge'!$B$3,"",IF(COUNTIF(B:B,B2385)&gt;0,COUNTIF(B$3:B2385,B2385),""))</f>
        <v/>
      </c>
      <c r="B2385" s="24" t="str">
        <f t="shared" si="77"/>
        <v>Terminal Handling Charge - DestinationUnited States</v>
      </c>
      <c r="C2385" s="31" t="s">
        <v>72</v>
      </c>
      <c r="D2385" s="24" t="s">
        <v>747</v>
      </c>
      <c r="E2385" s="32" t="s">
        <v>105</v>
      </c>
      <c r="F2385" s="28" t="s">
        <v>758</v>
      </c>
      <c r="G2385" s="13">
        <v>44866</v>
      </c>
      <c r="H2385" s="33" t="s">
        <v>274</v>
      </c>
      <c r="I2385" s="33" t="s">
        <v>275</v>
      </c>
      <c r="J2385" s="33" t="s">
        <v>275</v>
      </c>
      <c r="K2385" s="11" t="s">
        <v>19</v>
      </c>
      <c r="L2385" s="11" t="s">
        <v>19</v>
      </c>
      <c r="M2385" s="11" t="s">
        <v>19</v>
      </c>
      <c r="N2385" s="11" t="s">
        <v>19</v>
      </c>
      <c r="O2385" s="11" t="s">
        <v>509</v>
      </c>
      <c r="P2385" s="11" t="s">
        <v>510</v>
      </c>
      <c r="Q2385" s="11" t="s">
        <v>72</v>
      </c>
      <c r="R2385" s="11" t="s">
        <v>20</v>
      </c>
      <c r="S2385" s="20">
        <v>40</v>
      </c>
      <c r="T2385" s="11" t="s">
        <v>21</v>
      </c>
      <c r="U2385" s="11" t="s">
        <v>22</v>
      </c>
      <c r="V2385" s="11" t="s">
        <v>22</v>
      </c>
      <c r="W2385" s="11" t="s">
        <v>23</v>
      </c>
      <c r="X2385" s="11" t="s">
        <v>24</v>
      </c>
      <c r="Y2385">
        <v>675</v>
      </c>
      <c r="Z2385" t="e">
        <f t="shared" si="78"/>
        <v>#REF!</v>
      </c>
    </row>
    <row r="2386" spans="1:26" x14ac:dyDescent="0.35">
      <c r="A2386" s="24" t="str">
        <f>+IF(B2386&lt;&gt;'Terminal Handling Charge'!$B$3,"",IF(COUNTIF(B:B,B2386)&gt;0,COUNTIF(B$3:B2386,B2386),""))</f>
        <v/>
      </c>
      <c r="B2386" s="24" t="str">
        <f t="shared" si="77"/>
        <v>Terminal Handling Charge - DestinationUnited States</v>
      </c>
      <c r="C2386" s="31" t="s">
        <v>72</v>
      </c>
      <c r="D2386" s="24" t="s">
        <v>747</v>
      </c>
      <c r="E2386" s="32" t="s">
        <v>105</v>
      </c>
      <c r="F2386" s="28" t="s">
        <v>758</v>
      </c>
      <c r="G2386" s="13">
        <v>44866</v>
      </c>
      <c r="H2386" s="33" t="s">
        <v>274</v>
      </c>
      <c r="I2386" s="33" t="s">
        <v>275</v>
      </c>
      <c r="J2386" s="33" t="s">
        <v>275</v>
      </c>
      <c r="K2386" s="11" t="s">
        <v>19</v>
      </c>
      <c r="L2386" s="11" t="s">
        <v>19</v>
      </c>
      <c r="M2386" s="11" t="s">
        <v>19</v>
      </c>
      <c r="N2386" s="11" t="s">
        <v>19</v>
      </c>
      <c r="O2386" s="11" t="s">
        <v>509</v>
      </c>
      <c r="P2386" s="11" t="s">
        <v>510</v>
      </c>
      <c r="Q2386" s="11" t="s">
        <v>72</v>
      </c>
      <c r="R2386" s="11" t="s">
        <v>65</v>
      </c>
      <c r="S2386" s="20">
        <v>45</v>
      </c>
      <c r="T2386" s="11" t="s">
        <v>21</v>
      </c>
      <c r="U2386" s="11" t="s">
        <v>22</v>
      </c>
      <c r="V2386" s="11" t="s">
        <v>22</v>
      </c>
      <c r="W2386" s="11" t="s">
        <v>23</v>
      </c>
      <c r="X2386" s="11" t="s">
        <v>24</v>
      </c>
      <c r="Y2386">
        <v>675</v>
      </c>
      <c r="Z2386" t="e">
        <f t="shared" si="78"/>
        <v>#REF!</v>
      </c>
    </row>
    <row r="2387" spans="1:26" x14ac:dyDescent="0.35">
      <c r="A2387" s="24" t="str">
        <f>+IF(B2387&lt;&gt;'Terminal Handling Charge'!$B$3,"",IF(COUNTIF(B:B,B2387)&gt;0,COUNTIF(B$3:B2387,B2387),""))</f>
        <v/>
      </c>
      <c r="B2387" s="24" t="str">
        <f t="shared" si="77"/>
        <v>Terminal Handling Charge - DestinationUnited States</v>
      </c>
      <c r="C2387" s="31" t="s">
        <v>72</v>
      </c>
      <c r="D2387" s="24" t="s">
        <v>747</v>
      </c>
      <c r="E2387" s="32" t="s">
        <v>105</v>
      </c>
      <c r="F2387" s="28" t="s">
        <v>758</v>
      </c>
      <c r="G2387" s="13">
        <v>44866</v>
      </c>
      <c r="H2387" s="33" t="s">
        <v>274</v>
      </c>
      <c r="I2387" s="33" t="s">
        <v>275</v>
      </c>
      <c r="J2387" s="33" t="s">
        <v>275</v>
      </c>
      <c r="K2387" s="11" t="s">
        <v>19</v>
      </c>
      <c r="L2387" s="11" t="s">
        <v>19</v>
      </c>
      <c r="M2387" s="11" t="s">
        <v>19</v>
      </c>
      <c r="N2387" s="11" t="s">
        <v>19</v>
      </c>
      <c r="O2387" s="11" t="s">
        <v>509</v>
      </c>
      <c r="P2387" s="11" t="s">
        <v>510</v>
      </c>
      <c r="Q2387" s="11" t="s">
        <v>72</v>
      </c>
      <c r="R2387" s="11" t="s">
        <v>762</v>
      </c>
      <c r="S2387" s="20">
        <v>20</v>
      </c>
      <c r="T2387" s="11" t="s">
        <v>28</v>
      </c>
      <c r="U2387" s="11" t="s">
        <v>22</v>
      </c>
      <c r="V2387" s="11" t="s">
        <v>22</v>
      </c>
      <c r="W2387" s="11" t="s">
        <v>23</v>
      </c>
      <c r="X2387" s="11" t="s">
        <v>24</v>
      </c>
      <c r="Y2387">
        <v>535</v>
      </c>
      <c r="Z2387" t="e">
        <f t="shared" si="78"/>
        <v>#REF!</v>
      </c>
    </row>
    <row r="2388" spans="1:26" x14ac:dyDescent="0.35">
      <c r="A2388" s="24" t="str">
        <f>+IF(B2388&lt;&gt;'Terminal Handling Charge'!$B$3,"",IF(COUNTIF(B:B,B2388)&gt;0,COUNTIF(B$3:B2388,B2388),""))</f>
        <v/>
      </c>
      <c r="B2388" s="24" t="str">
        <f t="shared" si="77"/>
        <v>Terminal Handling Charge - DestinationUnited States</v>
      </c>
      <c r="C2388" s="31" t="s">
        <v>72</v>
      </c>
      <c r="D2388" s="24" t="s">
        <v>747</v>
      </c>
      <c r="E2388" s="32" t="s">
        <v>105</v>
      </c>
      <c r="F2388" s="28" t="s">
        <v>758</v>
      </c>
      <c r="G2388" s="13">
        <v>44866</v>
      </c>
      <c r="H2388" s="33" t="s">
        <v>274</v>
      </c>
      <c r="I2388" s="33" t="s">
        <v>275</v>
      </c>
      <c r="J2388" s="33" t="s">
        <v>275</v>
      </c>
      <c r="K2388" s="11" t="s">
        <v>19</v>
      </c>
      <c r="L2388" s="11" t="s">
        <v>19</v>
      </c>
      <c r="M2388" s="11" t="s">
        <v>19</v>
      </c>
      <c r="N2388" s="11" t="s">
        <v>19</v>
      </c>
      <c r="O2388" s="11" t="s">
        <v>417</v>
      </c>
      <c r="P2388" s="11" t="s">
        <v>418</v>
      </c>
      <c r="Q2388" s="11" t="s">
        <v>72</v>
      </c>
      <c r="R2388" s="11" t="s">
        <v>20</v>
      </c>
      <c r="S2388" s="20">
        <v>40</v>
      </c>
      <c r="T2388" s="11" t="s">
        <v>21</v>
      </c>
      <c r="U2388" s="11" t="s">
        <v>22</v>
      </c>
      <c r="V2388" s="11" t="s">
        <v>22</v>
      </c>
      <c r="W2388" s="11" t="s">
        <v>23</v>
      </c>
      <c r="X2388" s="11" t="s">
        <v>24</v>
      </c>
      <c r="Y2388">
        <v>675</v>
      </c>
      <c r="Z2388" t="e">
        <f t="shared" si="78"/>
        <v>#REF!</v>
      </c>
    </row>
    <row r="2389" spans="1:26" x14ac:dyDescent="0.35">
      <c r="A2389" s="24" t="str">
        <f>+IF(B2389&lt;&gt;'Terminal Handling Charge'!$B$3,"",IF(COUNTIF(B:B,B2389)&gt;0,COUNTIF(B$3:B2389,B2389),""))</f>
        <v/>
      </c>
      <c r="B2389" s="24" t="str">
        <f t="shared" si="77"/>
        <v>Terminal Handling Charge - DestinationUnited States</v>
      </c>
      <c r="C2389" s="31" t="s">
        <v>72</v>
      </c>
      <c r="D2389" s="24" t="s">
        <v>747</v>
      </c>
      <c r="E2389" s="32" t="s">
        <v>105</v>
      </c>
      <c r="F2389" s="28" t="s">
        <v>758</v>
      </c>
      <c r="G2389" s="13">
        <v>44866</v>
      </c>
      <c r="H2389" s="33" t="s">
        <v>274</v>
      </c>
      <c r="I2389" s="33" t="s">
        <v>275</v>
      </c>
      <c r="J2389" s="33" t="s">
        <v>275</v>
      </c>
      <c r="K2389" s="11" t="s">
        <v>19</v>
      </c>
      <c r="L2389" s="11" t="s">
        <v>19</v>
      </c>
      <c r="M2389" s="11" t="s">
        <v>19</v>
      </c>
      <c r="N2389" s="11" t="s">
        <v>19</v>
      </c>
      <c r="O2389" s="11" t="s">
        <v>417</v>
      </c>
      <c r="P2389" s="11" t="s">
        <v>418</v>
      </c>
      <c r="Q2389" s="11" t="s">
        <v>72</v>
      </c>
      <c r="R2389" s="11" t="s">
        <v>65</v>
      </c>
      <c r="S2389" s="20">
        <v>45</v>
      </c>
      <c r="T2389" s="11" t="s">
        <v>21</v>
      </c>
      <c r="U2389" s="11" t="s">
        <v>22</v>
      </c>
      <c r="V2389" s="11" t="s">
        <v>22</v>
      </c>
      <c r="W2389" s="11" t="s">
        <v>23</v>
      </c>
      <c r="X2389" s="11" t="s">
        <v>24</v>
      </c>
      <c r="Y2389">
        <v>675</v>
      </c>
      <c r="Z2389" t="e">
        <f t="shared" si="78"/>
        <v>#REF!</v>
      </c>
    </row>
    <row r="2390" spans="1:26" x14ac:dyDescent="0.35">
      <c r="A2390" s="24" t="str">
        <f>+IF(B2390&lt;&gt;'Terminal Handling Charge'!$B$3,"",IF(COUNTIF(B:B,B2390)&gt;0,COUNTIF(B$3:B2390,B2390),""))</f>
        <v/>
      </c>
      <c r="B2390" s="24" t="str">
        <f t="shared" si="77"/>
        <v>Terminal Handling Charge - DestinationUnited States</v>
      </c>
      <c r="C2390" s="31" t="s">
        <v>72</v>
      </c>
      <c r="D2390" s="24" t="s">
        <v>747</v>
      </c>
      <c r="E2390" s="32" t="s">
        <v>105</v>
      </c>
      <c r="F2390" s="28" t="s">
        <v>758</v>
      </c>
      <c r="G2390" s="13">
        <v>44866</v>
      </c>
      <c r="H2390" s="33" t="s">
        <v>274</v>
      </c>
      <c r="I2390" s="33" t="s">
        <v>275</v>
      </c>
      <c r="J2390" s="33" t="s">
        <v>275</v>
      </c>
      <c r="K2390" s="11" t="s">
        <v>19</v>
      </c>
      <c r="L2390" s="11" t="s">
        <v>19</v>
      </c>
      <c r="M2390" s="11" t="s">
        <v>19</v>
      </c>
      <c r="N2390" s="11" t="s">
        <v>19</v>
      </c>
      <c r="O2390" s="11" t="s">
        <v>417</v>
      </c>
      <c r="P2390" s="11" t="s">
        <v>418</v>
      </c>
      <c r="Q2390" s="11" t="s">
        <v>72</v>
      </c>
      <c r="R2390" s="11" t="s">
        <v>762</v>
      </c>
      <c r="S2390" s="20">
        <v>20</v>
      </c>
      <c r="T2390" s="11" t="s">
        <v>28</v>
      </c>
      <c r="U2390" s="11" t="s">
        <v>22</v>
      </c>
      <c r="V2390" s="11" t="s">
        <v>22</v>
      </c>
      <c r="W2390" s="11" t="s">
        <v>23</v>
      </c>
      <c r="X2390" s="11" t="s">
        <v>24</v>
      </c>
      <c r="Y2390">
        <v>535</v>
      </c>
      <c r="Z2390" t="e">
        <f t="shared" si="78"/>
        <v>#REF!</v>
      </c>
    </row>
    <row r="2391" spans="1:26" x14ac:dyDescent="0.35">
      <c r="A2391" s="24" t="str">
        <f>+IF(B2391&lt;&gt;'Terminal Handling Charge'!$B$3,"",IF(COUNTIF(B:B,B2391)&gt;0,COUNTIF(B$3:B2391,B2391),""))</f>
        <v/>
      </c>
      <c r="B2391" s="24" t="str">
        <f t="shared" si="77"/>
        <v>Terminal Handling Charge - DestinationUnited States</v>
      </c>
      <c r="C2391" s="31" t="s">
        <v>72</v>
      </c>
      <c r="D2391" s="24" t="s">
        <v>747</v>
      </c>
      <c r="E2391" s="32" t="s">
        <v>105</v>
      </c>
      <c r="F2391" s="28" t="s">
        <v>758</v>
      </c>
      <c r="G2391" s="13">
        <v>44866</v>
      </c>
      <c r="H2391" s="33" t="s">
        <v>274</v>
      </c>
      <c r="I2391" s="33" t="s">
        <v>275</v>
      </c>
      <c r="J2391" s="33" t="s">
        <v>275</v>
      </c>
      <c r="K2391" s="11" t="s">
        <v>19</v>
      </c>
      <c r="L2391" s="11" t="s">
        <v>19</v>
      </c>
      <c r="M2391" s="11" t="s">
        <v>19</v>
      </c>
      <c r="N2391" s="11" t="s">
        <v>19</v>
      </c>
      <c r="O2391" s="11" t="s">
        <v>569</v>
      </c>
      <c r="P2391" s="11" t="s">
        <v>570</v>
      </c>
      <c r="Q2391" s="11" t="s">
        <v>72</v>
      </c>
      <c r="R2391" s="11" t="s">
        <v>20</v>
      </c>
      <c r="S2391" s="20">
        <v>40</v>
      </c>
      <c r="T2391" s="11" t="s">
        <v>21</v>
      </c>
      <c r="U2391" s="11" t="s">
        <v>22</v>
      </c>
      <c r="V2391" s="11" t="s">
        <v>22</v>
      </c>
      <c r="W2391" s="11" t="s">
        <v>23</v>
      </c>
      <c r="X2391" s="11" t="s">
        <v>24</v>
      </c>
      <c r="Y2391">
        <v>675</v>
      </c>
      <c r="Z2391" t="e">
        <f t="shared" si="78"/>
        <v>#REF!</v>
      </c>
    </row>
    <row r="2392" spans="1:26" x14ac:dyDescent="0.35">
      <c r="A2392" s="24" t="str">
        <f>+IF(B2392&lt;&gt;'Terminal Handling Charge'!$B$3,"",IF(COUNTIF(B:B,B2392)&gt;0,COUNTIF(B$3:B2392,B2392),""))</f>
        <v/>
      </c>
      <c r="B2392" s="24" t="str">
        <f t="shared" si="77"/>
        <v>Terminal Handling Charge - DestinationUnited States</v>
      </c>
      <c r="C2392" s="31" t="s">
        <v>72</v>
      </c>
      <c r="D2392" s="24" t="s">
        <v>747</v>
      </c>
      <c r="E2392" s="32" t="s">
        <v>105</v>
      </c>
      <c r="F2392" s="28" t="s">
        <v>758</v>
      </c>
      <c r="G2392" s="13">
        <v>44866</v>
      </c>
      <c r="H2392" s="33" t="s">
        <v>274</v>
      </c>
      <c r="I2392" s="33" t="s">
        <v>275</v>
      </c>
      <c r="J2392" s="33" t="s">
        <v>275</v>
      </c>
      <c r="K2392" s="11" t="s">
        <v>19</v>
      </c>
      <c r="L2392" s="11" t="s">
        <v>19</v>
      </c>
      <c r="M2392" s="11" t="s">
        <v>19</v>
      </c>
      <c r="N2392" s="11" t="s">
        <v>19</v>
      </c>
      <c r="O2392" s="11" t="s">
        <v>569</v>
      </c>
      <c r="P2392" s="11" t="s">
        <v>570</v>
      </c>
      <c r="Q2392" s="11" t="s">
        <v>72</v>
      </c>
      <c r="R2392" s="11" t="s">
        <v>65</v>
      </c>
      <c r="S2392" s="20">
        <v>45</v>
      </c>
      <c r="T2392" s="11" t="s">
        <v>21</v>
      </c>
      <c r="U2392" s="11" t="s">
        <v>22</v>
      </c>
      <c r="V2392" s="11" t="s">
        <v>22</v>
      </c>
      <c r="W2392" s="11" t="s">
        <v>23</v>
      </c>
      <c r="X2392" s="11" t="s">
        <v>24</v>
      </c>
      <c r="Y2392">
        <v>675</v>
      </c>
      <c r="Z2392" t="e">
        <f t="shared" si="78"/>
        <v>#REF!</v>
      </c>
    </row>
    <row r="2393" spans="1:26" x14ac:dyDescent="0.35">
      <c r="A2393" s="24" t="str">
        <f>+IF(B2393&lt;&gt;'Terminal Handling Charge'!$B$3,"",IF(COUNTIF(B:B,B2393)&gt;0,COUNTIF(B$3:B2393,B2393),""))</f>
        <v/>
      </c>
      <c r="B2393" s="24" t="str">
        <f t="shared" si="77"/>
        <v>Terminal Handling Charge - DestinationUnited States</v>
      </c>
      <c r="C2393" s="31" t="s">
        <v>72</v>
      </c>
      <c r="D2393" s="24" t="s">
        <v>747</v>
      </c>
      <c r="E2393" s="32" t="s">
        <v>105</v>
      </c>
      <c r="F2393" s="28" t="s">
        <v>758</v>
      </c>
      <c r="G2393" s="13">
        <v>44866</v>
      </c>
      <c r="H2393" s="33" t="s">
        <v>274</v>
      </c>
      <c r="I2393" s="33" t="s">
        <v>275</v>
      </c>
      <c r="J2393" s="33" t="s">
        <v>275</v>
      </c>
      <c r="K2393" s="11" t="s">
        <v>19</v>
      </c>
      <c r="L2393" s="11" t="s">
        <v>19</v>
      </c>
      <c r="M2393" s="11" t="s">
        <v>19</v>
      </c>
      <c r="N2393" s="11" t="s">
        <v>19</v>
      </c>
      <c r="O2393" s="11" t="s">
        <v>569</v>
      </c>
      <c r="P2393" s="11" t="s">
        <v>570</v>
      </c>
      <c r="Q2393" s="11" t="s">
        <v>72</v>
      </c>
      <c r="R2393" s="11" t="s">
        <v>762</v>
      </c>
      <c r="S2393" s="20">
        <v>20</v>
      </c>
      <c r="T2393" s="11" t="s">
        <v>28</v>
      </c>
      <c r="U2393" s="11" t="s">
        <v>22</v>
      </c>
      <c r="V2393" s="11" t="s">
        <v>22</v>
      </c>
      <c r="W2393" s="11" t="s">
        <v>23</v>
      </c>
      <c r="X2393" s="11" t="s">
        <v>24</v>
      </c>
      <c r="Y2393">
        <v>535</v>
      </c>
      <c r="Z2393" t="e">
        <f t="shared" si="78"/>
        <v>#REF!</v>
      </c>
    </row>
    <row r="2394" spans="1:26" x14ac:dyDescent="0.35">
      <c r="A2394" s="24" t="str">
        <f>+IF(B2394&lt;&gt;'Terminal Handling Charge'!$B$3,"",IF(COUNTIF(B:B,B2394)&gt;0,COUNTIF(B$3:B2394,B2394),""))</f>
        <v/>
      </c>
      <c r="B2394" s="24" t="str">
        <f t="shared" si="77"/>
        <v>Terminal Handling Charge - DestinationUnited States</v>
      </c>
      <c r="C2394" s="31" t="s">
        <v>72</v>
      </c>
      <c r="D2394" s="24" t="s">
        <v>747</v>
      </c>
      <c r="E2394" s="32" t="s">
        <v>105</v>
      </c>
      <c r="F2394" s="28" t="s">
        <v>758</v>
      </c>
      <c r="G2394" s="13">
        <v>44866</v>
      </c>
      <c r="H2394" s="33" t="s">
        <v>274</v>
      </c>
      <c r="I2394" s="33" t="s">
        <v>275</v>
      </c>
      <c r="J2394" s="33" t="s">
        <v>275</v>
      </c>
      <c r="K2394" s="11" t="s">
        <v>19</v>
      </c>
      <c r="L2394" s="11" t="s">
        <v>19</v>
      </c>
      <c r="M2394" s="11" t="s">
        <v>19</v>
      </c>
      <c r="N2394" s="11" t="s">
        <v>19</v>
      </c>
      <c r="O2394" s="11" t="s">
        <v>423</v>
      </c>
      <c r="P2394" s="11" t="s">
        <v>424</v>
      </c>
      <c r="Q2394" s="11" t="s">
        <v>72</v>
      </c>
      <c r="R2394" s="11" t="s">
        <v>20</v>
      </c>
      <c r="S2394" s="20">
        <v>40</v>
      </c>
      <c r="T2394" s="11" t="s">
        <v>21</v>
      </c>
      <c r="U2394" s="11" t="s">
        <v>22</v>
      </c>
      <c r="V2394" s="11" t="s">
        <v>22</v>
      </c>
      <c r="W2394" s="11" t="s">
        <v>23</v>
      </c>
      <c r="X2394" s="11" t="s">
        <v>24</v>
      </c>
      <c r="Y2394">
        <v>675</v>
      </c>
      <c r="Z2394" t="e">
        <f t="shared" si="78"/>
        <v>#REF!</v>
      </c>
    </row>
    <row r="2395" spans="1:26" x14ac:dyDescent="0.35">
      <c r="A2395" s="24" t="str">
        <f>+IF(B2395&lt;&gt;'Terminal Handling Charge'!$B$3,"",IF(COUNTIF(B:B,B2395)&gt;0,COUNTIF(B$3:B2395,B2395),""))</f>
        <v/>
      </c>
      <c r="B2395" s="24" t="str">
        <f t="shared" si="77"/>
        <v>Terminal Handling Charge - DestinationUnited States</v>
      </c>
      <c r="C2395" s="31" t="s">
        <v>72</v>
      </c>
      <c r="D2395" s="24" t="s">
        <v>747</v>
      </c>
      <c r="E2395" s="32" t="s">
        <v>105</v>
      </c>
      <c r="F2395" s="28" t="s">
        <v>758</v>
      </c>
      <c r="G2395" s="13">
        <v>44866</v>
      </c>
      <c r="H2395" s="33" t="s">
        <v>274</v>
      </c>
      <c r="I2395" s="33" t="s">
        <v>275</v>
      </c>
      <c r="J2395" s="33" t="s">
        <v>275</v>
      </c>
      <c r="K2395" s="11" t="s">
        <v>19</v>
      </c>
      <c r="L2395" s="11" t="s">
        <v>19</v>
      </c>
      <c r="M2395" s="11" t="s">
        <v>19</v>
      </c>
      <c r="N2395" s="11" t="s">
        <v>19</v>
      </c>
      <c r="O2395" s="11" t="s">
        <v>423</v>
      </c>
      <c r="P2395" s="11" t="s">
        <v>424</v>
      </c>
      <c r="Q2395" s="11" t="s">
        <v>72</v>
      </c>
      <c r="R2395" s="11" t="s">
        <v>65</v>
      </c>
      <c r="S2395" s="20">
        <v>45</v>
      </c>
      <c r="T2395" s="11" t="s">
        <v>21</v>
      </c>
      <c r="U2395" s="11" t="s">
        <v>22</v>
      </c>
      <c r="V2395" s="11" t="s">
        <v>22</v>
      </c>
      <c r="W2395" s="11" t="s">
        <v>23</v>
      </c>
      <c r="X2395" s="11" t="s">
        <v>24</v>
      </c>
      <c r="Y2395">
        <v>675</v>
      </c>
      <c r="Z2395" t="e">
        <f t="shared" si="78"/>
        <v>#REF!</v>
      </c>
    </row>
    <row r="2396" spans="1:26" x14ac:dyDescent="0.35">
      <c r="A2396" s="24" t="str">
        <f>+IF(B2396&lt;&gt;'Terminal Handling Charge'!$B$3,"",IF(COUNTIF(B:B,B2396)&gt;0,COUNTIF(B$3:B2396,B2396),""))</f>
        <v/>
      </c>
      <c r="B2396" s="24" t="str">
        <f t="shared" si="77"/>
        <v>Terminal Handling Charge - DestinationUnited States</v>
      </c>
      <c r="C2396" s="31" t="s">
        <v>72</v>
      </c>
      <c r="D2396" s="24" t="s">
        <v>747</v>
      </c>
      <c r="E2396" s="32" t="s">
        <v>105</v>
      </c>
      <c r="F2396" s="28" t="s">
        <v>758</v>
      </c>
      <c r="G2396" s="13">
        <v>44866</v>
      </c>
      <c r="H2396" s="33" t="s">
        <v>274</v>
      </c>
      <c r="I2396" s="33" t="s">
        <v>275</v>
      </c>
      <c r="J2396" s="33" t="s">
        <v>275</v>
      </c>
      <c r="K2396" s="11" t="s">
        <v>19</v>
      </c>
      <c r="L2396" s="11" t="s">
        <v>19</v>
      </c>
      <c r="M2396" s="11" t="s">
        <v>19</v>
      </c>
      <c r="N2396" s="11" t="s">
        <v>19</v>
      </c>
      <c r="O2396" s="11" t="s">
        <v>423</v>
      </c>
      <c r="P2396" s="11" t="s">
        <v>424</v>
      </c>
      <c r="Q2396" s="11" t="s">
        <v>72</v>
      </c>
      <c r="R2396" s="11" t="s">
        <v>762</v>
      </c>
      <c r="S2396" s="20">
        <v>20</v>
      </c>
      <c r="T2396" s="11" t="s">
        <v>28</v>
      </c>
      <c r="U2396" s="11" t="s">
        <v>22</v>
      </c>
      <c r="V2396" s="11" t="s">
        <v>22</v>
      </c>
      <c r="W2396" s="11" t="s">
        <v>23</v>
      </c>
      <c r="X2396" s="11" t="s">
        <v>24</v>
      </c>
      <c r="Y2396">
        <v>535</v>
      </c>
      <c r="Z2396" t="e">
        <f t="shared" si="78"/>
        <v>#REF!</v>
      </c>
    </row>
    <row r="2397" spans="1:26" x14ac:dyDescent="0.35">
      <c r="A2397" s="24" t="str">
        <f>+IF(B2397&lt;&gt;'Terminal Handling Charge'!$B$3,"",IF(COUNTIF(B:B,B2397)&gt;0,COUNTIF(B$3:B2397,B2397),""))</f>
        <v/>
      </c>
      <c r="B2397" s="24" t="str">
        <f t="shared" si="77"/>
        <v>Terminal Handling Charge - DestinationUnited States</v>
      </c>
      <c r="C2397" s="31" t="s">
        <v>72</v>
      </c>
      <c r="D2397" s="24" t="s">
        <v>747</v>
      </c>
      <c r="E2397" s="32" t="s">
        <v>105</v>
      </c>
      <c r="F2397" s="28" t="s">
        <v>758</v>
      </c>
      <c r="G2397" s="13">
        <v>44866</v>
      </c>
      <c r="H2397" s="33" t="s">
        <v>274</v>
      </c>
      <c r="I2397" s="33" t="s">
        <v>275</v>
      </c>
      <c r="J2397" s="33" t="s">
        <v>275</v>
      </c>
      <c r="K2397" s="11" t="s">
        <v>19</v>
      </c>
      <c r="L2397" s="11" t="s">
        <v>19</v>
      </c>
      <c r="M2397" s="11" t="s">
        <v>19</v>
      </c>
      <c r="N2397" s="11" t="s">
        <v>19</v>
      </c>
      <c r="O2397" s="11" t="s">
        <v>356</v>
      </c>
      <c r="P2397" s="11" t="s">
        <v>357</v>
      </c>
      <c r="Q2397" s="11" t="s">
        <v>72</v>
      </c>
      <c r="R2397" s="11" t="s">
        <v>20</v>
      </c>
      <c r="S2397" s="20">
        <v>40</v>
      </c>
      <c r="T2397" s="11" t="s">
        <v>21</v>
      </c>
      <c r="U2397" s="11" t="s">
        <v>22</v>
      </c>
      <c r="V2397" s="11" t="s">
        <v>22</v>
      </c>
      <c r="W2397" s="11" t="s">
        <v>23</v>
      </c>
      <c r="X2397" s="11" t="s">
        <v>24</v>
      </c>
      <c r="Y2397">
        <v>675</v>
      </c>
      <c r="Z2397" t="e">
        <f t="shared" si="78"/>
        <v>#REF!</v>
      </c>
    </row>
    <row r="2398" spans="1:26" x14ac:dyDescent="0.35">
      <c r="A2398" s="24" t="str">
        <f>+IF(B2398&lt;&gt;'Terminal Handling Charge'!$B$3,"",IF(COUNTIF(B:B,B2398)&gt;0,COUNTIF(B$3:B2398,B2398),""))</f>
        <v/>
      </c>
      <c r="B2398" s="24" t="str">
        <f t="shared" si="77"/>
        <v>Terminal Handling Charge - DestinationUnited States</v>
      </c>
      <c r="C2398" s="31" t="s">
        <v>72</v>
      </c>
      <c r="D2398" s="24" t="s">
        <v>747</v>
      </c>
      <c r="E2398" s="32" t="s">
        <v>105</v>
      </c>
      <c r="F2398" s="28" t="s">
        <v>758</v>
      </c>
      <c r="G2398" s="13">
        <v>44866</v>
      </c>
      <c r="H2398" s="33" t="s">
        <v>274</v>
      </c>
      <c r="I2398" s="33" t="s">
        <v>275</v>
      </c>
      <c r="J2398" s="33" t="s">
        <v>275</v>
      </c>
      <c r="K2398" s="11" t="s">
        <v>19</v>
      </c>
      <c r="L2398" s="11" t="s">
        <v>19</v>
      </c>
      <c r="M2398" s="11" t="s">
        <v>19</v>
      </c>
      <c r="N2398" s="11" t="s">
        <v>19</v>
      </c>
      <c r="O2398" s="11" t="s">
        <v>356</v>
      </c>
      <c r="P2398" s="11" t="s">
        <v>357</v>
      </c>
      <c r="Q2398" s="11" t="s">
        <v>72</v>
      </c>
      <c r="R2398" s="11" t="s">
        <v>65</v>
      </c>
      <c r="S2398" s="20">
        <v>45</v>
      </c>
      <c r="T2398" s="11" t="s">
        <v>21</v>
      </c>
      <c r="U2398" s="11" t="s">
        <v>22</v>
      </c>
      <c r="V2398" s="11" t="s">
        <v>22</v>
      </c>
      <c r="W2398" s="11" t="s">
        <v>23</v>
      </c>
      <c r="X2398" s="11" t="s">
        <v>24</v>
      </c>
      <c r="Y2398">
        <v>675</v>
      </c>
      <c r="Z2398" t="e">
        <f t="shared" si="78"/>
        <v>#REF!</v>
      </c>
    </row>
    <row r="2399" spans="1:26" x14ac:dyDescent="0.35">
      <c r="A2399" s="24" t="str">
        <f>+IF(B2399&lt;&gt;'Terminal Handling Charge'!$B$3,"",IF(COUNTIF(B:B,B2399)&gt;0,COUNTIF(B$3:B2399,B2399),""))</f>
        <v/>
      </c>
      <c r="B2399" s="24" t="str">
        <f t="shared" si="77"/>
        <v>Terminal Handling Charge - DestinationUnited States</v>
      </c>
      <c r="C2399" s="31" t="s">
        <v>72</v>
      </c>
      <c r="D2399" s="24" t="s">
        <v>747</v>
      </c>
      <c r="E2399" s="32" t="s">
        <v>105</v>
      </c>
      <c r="F2399" s="28" t="s">
        <v>758</v>
      </c>
      <c r="G2399" s="13">
        <v>44866</v>
      </c>
      <c r="H2399" s="33" t="s">
        <v>274</v>
      </c>
      <c r="I2399" s="33" t="s">
        <v>275</v>
      </c>
      <c r="J2399" s="33" t="s">
        <v>275</v>
      </c>
      <c r="K2399" s="11" t="s">
        <v>19</v>
      </c>
      <c r="L2399" s="11" t="s">
        <v>19</v>
      </c>
      <c r="M2399" s="11" t="s">
        <v>19</v>
      </c>
      <c r="N2399" s="11" t="s">
        <v>19</v>
      </c>
      <c r="O2399" s="11" t="s">
        <v>356</v>
      </c>
      <c r="P2399" s="11" t="s">
        <v>357</v>
      </c>
      <c r="Q2399" s="11" t="s">
        <v>72</v>
      </c>
      <c r="R2399" s="11" t="s">
        <v>762</v>
      </c>
      <c r="S2399" s="20">
        <v>20</v>
      </c>
      <c r="T2399" s="11" t="s">
        <v>28</v>
      </c>
      <c r="U2399" s="11" t="s">
        <v>22</v>
      </c>
      <c r="V2399" s="11" t="s">
        <v>22</v>
      </c>
      <c r="W2399" s="11" t="s">
        <v>23</v>
      </c>
      <c r="X2399" s="11" t="s">
        <v>24</v>
      </c>
      <c r="Y2399">
        <v>535</v>
      </c>
      <c r="Z2399" t="e">
        <f t="shared" si="78"/>
        <v>#REF!</v>
      </c>
    </row>
    <row r="2400" spans="1:26" x14ac:dyDescent="0.35">
      <c r="A2400" s="24" t="str">
        <f>+IF(B2400&lt;&gt;'Terminal Handling Charge'!$B$3,"",IF(COUNTIF(B:B,B2400)&gt;0,COUNTIF(B$3:B2400,B2400),""))</f>
        <v/>
      </c>
      <c r="B2400" s="24" t="str">
        <f t="shared" si="77"/>
        <v>Terminal Handling Charge - DestinationUnited States</v>
      </c>
      <c r="C2400" s="31" t="s">
        <v>72</v>
      </c>
      <c r="D2400" s="24" t="s">
        <v>747</v>
      </c>
      <c r="E2400" s="32" t="s">
        <v>105</v>
      </c>
      <c r="F2400" s="28" t="s">
        <v>758</v>
      </c>
      <c r="G2400" s="13">
        <v>44866</v>
      </c>
      <c r="H2400" s="33" t="s">
        <v>274</v>
      </c>
      <c r="I2400" s="33" t="s">
        <v>275</v>
      </c>
      <c r="J2400" s="33" t="s">
        <v>275</v>
      </c>
      <c r="K2400" s="11" t="s">
        <v>19</v>
      </c>
      <c r="L2400" s="11" t="s">
        <v>19</v>
      </c>
      <c r="M2400" s="11" t="s">
        <v>19</v>
      </c>
      <c r="N2400" s="11" t="s">
        <v>19</v>
      </c>
      <c r="O2400" s="11" t="s">
        <v>427</v>
      </c>
      <c r="P2400" s="11" t="s">
        <v>428</v>
      </c>
      <c r="Q2400" s="11" t="s">
        <v>72</v>
      </c>
      <c r="R2400" s="11" t="s">
        <v>20</v>
      </c>
      <c r="S2400" s="20">
        <v>40</v>
      </c>
      <c r="T2400" s="11" t="s">
        <v>21</v>
      </c>
      <c r="U2400" s="11" t="s">
        <v>22</v>
      </c>
      <c r="V2400" s="11" t="s">
        <v>22</v>
      </c>
      <c r="W2400" s="11" t="s">
        <v>23</v>
      </c>
      <c r="X2400" s="11" t="s">
        <v>24</v>
      </c>
      <c r="Y2400">
        <v>675</v>
      </c>
      <c r="Z2400" t="e">
        <f t="shared" si="78"/>
        <v>#REF!</v>
      </c>
    </row>
    <row r="2401" spans="1:26" x14ac:dyDescent="0.35">
      <c r="A2401" s="24" t="str">
        <f>+IF(B2401&lt;&gt;'Terminal Handling Charge'!$B$3,"",IF(COUNTIF(B:B,B2401)&gt;0,COUNTIF(B$3:B2401,B2401),""))</f>
        <v/>
      </c>
      <c r="B2401" s="24" t="str">
        <f t="shared" ref="B2401:B2464" si="79">D2401&amp;C2401</f>
        <v>Terminal Handling Charge - DestinationUnited States</v>
      </c>
      <c r="C2401" s="31" t="s">
        <v>72</v>
      </c>
      <c r="D2401" s="24" t="s">
        <v>747</v>
      </c>
      <c r="E2401" s="32" t="s">
        <v>105</v>
      </c>
      <c r="F2401" s="28" t="s">
        <v>758</v>
      </c>
      <c r="G2401" s="13">
        <v>44866</v>
      </c>
      <c r="H2401" s="33" t="s">
        <v>274</v>
      </c>
      <c r="I2401" s="33" t="s">
        <v>275</v>
      </c>
      <c r="J2401" s="33" t="s">
        <v>275</v>
      </c>
      <c r="K2401" s="11" t="s">
        <v>19</v>
      </c>
      <c r="L2401" s="11" t="s">
        <v>19</v>
      </c>
      <c r="M2401" s="11" t="s">
        <v>19</v>
      </c>
      <c r="N2401" s="11" t="s">
        <v>19</v>
      </c>
      <c r="O2401" s="11" t="s">
        <v>427</v>
      </c>
      <c r="P2401" s="11" t="s">
        <v>428</v>
      </c>
      <c r="Q2401" s="11" t="s">
        <v>72</v>
      </c>
      <c r="R2401" s="11" t="s">
        <v>65</v>
      </c>
      <c r="S2401" s="20">
        <v>45</v>
      </c>
      <c r="T2401" s="11" t="s">
        <v>21</v>
      </c>
      <c r="U2401" s="11" t="s">
        <v>22</v>
      </c>
      <c r="V2401" s="11" t="s">
        <v>22</v>
      </c>
      <c r="W2401" s="11" t="s">
        <v>23</v>
      </c>
      <c r="X2401" s="11" t="s">
        <v>24</v>
      </c>
      <c r="Y2401">
        <v>675</v>
      </c>
      <c r="Z2401" t="e">
        <f t="shared" ref="Z2401:Z2464" si="80">Z2400+1</f>
        <v>#REF!</v>
      </c>
    </row>
    <row r="2402" spans="1:26" x14ac:dyDescent="0.35">
      <c r="A2402" s="24" t="str">
        <f>+IF(B2402&lt;&gt;'Terminal Handling Charge'!$B$3,"",IF(COUNTIF(B:B,B2402)&gt;0,COUNTIF(B$3:B2402,B2402),""))</f>
        <v/>
      </c>
      <c r="B2402" s="24" t="str">
        <f t="shared" si="79"/>
        <v>Terminal Handling Charge - DestinationUnited States</v>
      </c>
      <c r="C2402" s="31" t="s">
        <v>72</v>
      </c>
      <c r="D2402" s="24" t="s">
        <v>747</v>
      </c>
      <c r="E2402" s="32" t="s">
        <v>105</v>
      </c>
      <c r="F2402" s="28" t="s">
        <v>758</v>
      </c>
      <c r="G2402" s="13">
        <v>44866</v>
      </c>
      <c r="H2402" s="33" t="s">
        <v>274</v>
      </c>
      <c r="I2402" s="33" t="s">
        <v>275</v>
      </c>
      <c r="J2402" s="33" t="s">
        <v>275</v>
      </c>
      <c r="K2402" s="11" t="s">
        <v>19</v>
      </c>
      <c r="L2402" s="11" t="s">
        <v>19</v>
      </c>
      <c r="M2402" s="11" t="s">
        <v>19</v>
      </c>
      <c r="N2402" s="11" t="s">
        <v>19</v>
      </c>
      <c r="O2402" s="11" t="s">
        <v>427</v>
      </c>
      <c r="P2402" s="11" t="s">
        <v>428</v>
      </c>
      <c r="Q2402" s="11" t="s">
        <v>72</v>
      </c>
      <c r="R2402" s="11" t="s">
        <v>762</v>
      </c>
      <c r="S2402" s="20">
        <v>20</v>
      </c>
      <c r="T2402" s="11" t="s">
        <v>28</v>
      </c>
      <c r="U2402" s="11" t="s">
        <v>22</v>
      </c>
      <c r="V2402" s="11" t="s">
        <v>22</v>
      </c>
      <c r="W2402" s="11" t="s">
        <v>23</v>
      </c>
      <c r="X2402" s="11" t="s">
        <v>24</v>
      </c>
      <c r="Y2402">
        <v>535</v>
      </c>
      <c r="Z2402" t="e">
        <f t="shared" si="80"/>
        <v>#REF!</v>
      </c>
    </row>
    <row r="2403" spans="1:26" x14ac:dyDescent="0.35">
      <c r="A2403" s="24" t="str">
        <f>+IF(B2403&lt;&gt;'Terminal Handling Charge'!$B$3,"",IF(COUNTIF(B:B,B2403)&gt;0,COUNTIF(B$3:B2403,B2403),""))</f>
        <v/>
      </c>
      <c r="B2403" s="24" t="str">
        <f t="shared" si="79"/>
        <v>Terminal Handling Charge - DestinationUnited States</v>
      </c>
      <c r="C2403" s="31" t="s">
        <v>72</v>
      </c>
      <c r="D2403" s="24" t="s">
        <v>747</v>
      </c>
      <c r="E2403" s="32" t="s">
        <v>105</v>
      </c>
      <c r="F2403" s="28" t="s">
        <v>758</v>
      </c>
      <c r="G2403" s="13">
        <v>44866</v>
      </c>
      <c r="H2403" s="33" t="s">
        <v>274</v>
      </c>
      <c r="I2403" s="33" t="s">
        <v>275</v>
      </c>
      <c r="J2403" s="33" t="s">
        <v>275</v>
      </c>
      <c r="K2403" s="11" t="s">
        <v>19</v>
      </c>
      <c r="L2403" s="11" t="s">
        <v>19</v>
      </c>
      <c r="M2403" s="11" t="s">
        <v>19</v>
      </c>
      <c r="N2403" s="11" t="s">
        <v>19</v>
      </c>
      <c r="O2403" s="11" t="s">
        <v>324</v>
      </c>
      <c r="P2403" s="11" t="s">
        <v>325</v>
      </c>
      <c r="Q2403" s="11" t="s">
        <v>72</v>
      </c>
      <c r="R2403" s="11" t="s">
        <v>20</v>
      </c>
      <c r="S2403" s="20">
        <v>40</v>
      </c>
      <c r="T2403" s="11" t="s">
        <v>21</v>
      </c>
      <c r="U2403" s="11" t="s">
        <v>22</v>
      </c>
      <c r="V2403" s="11" t="s">
        <v>22</v>
      </c>
      <c r="W2403" s="11" t="s">
        <v>23</v>
      </c>
      <c r="X2403" s="11" t="s">
        <v>24</v>
      </c>
      <c r="Y2403">
        <v>675</v>
      </c>
      <c r="Z2403" t="e">
        <f t="shared" si="80"/>
        <v>#REF!</v>
      </c>
    </row>
    <row r="2404" spans="1:26" x14ac:dyDescent="0.35">
      <c r="A2404" s="24" t="str">
        <f>+IF(B2404&lt;&gt;'Terminal Handling Charge'!$B$3,"",IF(COUNTIF(B:B,B2404)&gt;0,COUNTIF(B$3:B2404,B2404),""))</f>
        <v/>
      </c>
      <c r="B2404" s="24" t="str">
        <f t="shared" si="79"/>
        <v>Terminal Handling Charge - DestinationUnited States</v>
      </c>
      <c r="C2404" s="31" t="s">
        <v>72</v>
      </c>
      <c r="D2404" s="24" t="s">
        <v>747</v>
      </c>
      <c r="E2404" s="32" t="s">
        <v>105</v>
      </c>
      <c r="F2404" s="28" t="s">
        <v>758</v>
      </c>
      <c r="G2404" s="13">
        <v>44866</v>
      </c>
      <c r="H2404" s="33" t="s">
        <v>274</v>
      </c>
      <c r="I2404" s="33" t="s">
        <v>275</v>
      </c>
      <c r="J2404" s="33" t="s">
        <v>275</v>
      </c>
      <c r="K2404" s="11" t="s">
        <v>19</v>
      </c>
      <c r="L2404" s="11" t="s">
        <v>19</v>
      </c>
      <c r="M2404" s="11" t="s">
        <v>19</v>
      </c>
      <c r="N2404" s="11" t="s">
        <v>19</v>
      </c>
      <c r="O2404" s="11" t="s">
        <v>324</v>
      </c>
      <c r="P2404" s="11" t="s">
        <v>325</v>
      </c>
      <c r="Q2404" s="11" t="s">
        <v>72</v>
      </c>
      <c r="R2404" s="11" t="s">
        <v>65</v>
      </c>
      <c r="S2404" s="20">
        <v>45</v>
      </c>
      <c r="T2404" s="11" t="s">
        <v>21</v>
      </c>
      <c r="U2404" s="11" t="s">
        <v>22</v>
      </c>
      <c r="V2404" s="11" t="s">
        <v>22</v>
      </c>
      <c r="W2404" s="11" t="s">
        <v>23</v>
      </c>
      <c r="X2404" s="11" t="s">
        <v>24</v>
      </c>
      <c r="Y2404">
        <v>675</v>
      </c>
      <c r="Z2404" t="e">
        <f t="shared" si="80"/>
        <v>#REF!</v>
      </c>
    </row>
    <row r="2405" spans="1:26" x14ac:dyDescent="0.35">
      <c r="A2405" s="24" t="str">
        <f>+IF(B2405&lt;&gt;'Terminal Handling Charge'!$B$3,"",IF(COUNTIF(B:B,B2405)&gt;0,COUNTIF(B$3:B2405,B2405),""))</f>
        <v/>
      </c>
      <c r="B2405" s="24" t="str">
        <f t="shared" si="79"/>
        <v>Terminal Handling Charge - DestinationUnited States</v>
      </c>
      <c r="C2405" s="31" t="s">
        <v>72</v>
      </c>
      <c r="D2405" s="24" t="s">
        <v>747</v>
      </c>
      <c r="E2405" s="32" t="s">
        <v>105</v>
      </c>
      <c r="F2405" s="28" t="s">
        <v>758</v>
      </c>
      <c r="G2405" s="13">
        <v>44866</v>
      </c>
      <c r="H2405" s="33" t="s">
        <v>274</v>
      </c>
      <c r="I2405" s="33" t="s">
        <v>275</v>
      </c>
      <c r="J2405" s="33" t="s">
        <v>275</v>
      </c>
      <c r="K2405" s="11" t="s">
        <v>19</v>
      </c>
      <c r="L2405" s="11" t="s">
        <v>19</v>
      </c>
      <c r="M2405" s="11" t="s">
        <v>19</v>
      </c>
      <c r="N2405" s="11" t="s">
        <v>19</v>
      </c>
      <c r="O2405" s="11" t="s">
        <v>324</v>
      </c>
      <c r="P2405" s="11" t="s">
        <v>325</v>
      </c>
      <c r="Q2405" s="11" t="s">
        <v>72</v>
      </c>
      <c r="R2405" s="11" t="s">
        <v>762</v>
      </c>
      <c r="S2405" s="20">
        <v>20</v>
      </c>
      <c r="T2405" s="11" t="s">
        <v>28</v>
      </c>
      <c r="U2405" s="11" t="s">
        <v>22</v>
      </c>
      <c r="V2405" s="11" t="s">
        <v>22</v>
      </c>
      <c r="W2405" s="11" t="s">
        <v>23</v>
      </c>
      <c r="X2405" s="11" t="s">
        <v>24</v>
      </c>
      <c r="Y2405">
        <v>535</v>
      </c>
      <c r="Z2405" t="e">
        <f t="shared" si="80"/>
        <v>#REF!</v>
      </c>
    </row>
    <row r="2406" spans="1:26" x14ac:dyDescent="0.35">
      <c r="A2406" s="24" t="str">
        <f>+IF(B2406&lt;&gt;'Terminal Handling Charge'!$B$3,"",IF(COUNTIF(B:B,B2406)&gt;0,COUNTIF(B$3:B2406,B2406),""))</f>
        <v/>
      </c>
      <c r="B2406" s="24" t="str">
        <f t="shared" si="79"/>
        <v>Terminal Handling Charge - DestinationUnited States</v>
      </c>
      <c r="C2406" s="31" t="s">
        <v>72</v>
      </c>
      <c r="D2406" s="24" t="s">
        <v>747</v>
      </c>
      <c r="E2406" s="32" t="s">
        <v>105</v>
      </c>
      <c r="F2406" s="28" t="s">
        <v>758</v>
      </c>
      <c r="G2406" s="13">
        <v>44866</v>
      </c>
      <c r="H2406" s="33" t="s">
        <v>274</v>
      </c>
      <c r="I2406" s="33" t="s">
        <v>275</v>
      </c>
      <c r="J2406" s="33" t="s">
        <v>275</v>
      </c>
      <c r="K2406" s="11" t="s">
        <v>19</v>
      </c>
      <c r="L2406" s="11" t="s">
        <v>19</v>
      </c>
      <c r="M2406" s="11" t="s">
        <v>19</v>
      </c>
      <c r="N2406" s="11" t="s">
        <v>19</v>
      </c>
      <c r="O2406" s="11" t="s">
        <v>457</v>
      </c>
      <c r="P2406" s="11" t="s">
        <v>458</v>
      </c>
      <c r="Q2406" s="11" t="s">
        <v>72</v>
      </c>
      <c r="R2406" s="11" t="s">
        <v>20</v>
      </c>
      <c r="S2406" s="20">
        <v>40</v>
      </c>
      <c r="T2406" s="11" t="s">
        <v>21</v>
      </c>
      <c r="U2406" s="11" t="s">
        <v>22</v>
      </c>
      <c r="V2406" s="11" t="s">
        <v>22</v>
      </c>
      <c r="W2406" s="11" t="s">
        <v>23</v>
      </c>
      <c r="X2406" s="11" t="s">
        <v>24</v>
      </c>
      <c r="Y2406">
        <v>675</v>
      </c>
      <c r="Z2406" t="e">
        <f t="shared" si="80"/>
        <v>#REF!</v>
      </c>
    </row>
    <row r="2407" spans="1:26" x14ac:dyDescent="0.35">
      <c r="A2407" s="24" t="str">
        <f>+IF(B2407&lt;&gt;'Terminal Handling Charge'!$B$3,"",IF(COUNTIF(B:B,B2407)&gt;0,COUNTIF(B$3:B2407,B2407),""))</f>
        <v/>
      </c>
      <c r="B2407" s="24" t="str">
        <f t="shared" si="79"/>
        <v>Terminal Handling Charge - DestinationUnited States</v>
      </c>
      <c r="C2407" s="31" t="s">
        <v>72</v>
      </c>
      <c r="D2407" s="24" t="s">
        <v>747</v>
      </c>
      <c r="E2407" s="32" t="s">
        <v>105</v>
      </c>
      <c r="F2407" s="28" t="s">
        <v>758</v>
      </c>
      <c r="G2407" s="13">
        <v>44866</v>
      </c>
      <c r="H2407" s="33" t="s">
        <v>274</v>
      </c>
      <c r="I2407" s="33" t="s">
        <v>275</v>
      </c>
      <c r="J2407" s="33" t="s">
        <v>275</v>
      </c>
      <c r="K2407" s="11" t="s">
        <v>19</v>
      </c>
      <c r="L2407" s="11" t="s">
        <v>19</v>
      </c>
      <c r="M2407" s="11" t="s">
        <v>19</v>
      </c>
      <c r="N2407" s="11" t="s">
        <v>19</v>
      </c>
      <c r="O2407" s="11" t="s">
        <v>457</v>
      </c>
      <c r="P2407" s="11" t="s">
        <v>458</v>
      </c>
      <c r="Q2407" s="11" t="s">
        <v>72</v>
      </c>
      <c r="R2407" s="11" t="s">
        <v>65</v>
      </c>
      <c r="S2407" s="20">
        <v>45</v>
      </c>
      <c r="T2407" s="11" t="s">
        <v>21</v>
      </c>
      <c r="U2407" s="11" t="s">
        <v>22</v>
      </c>
      <c r="V2407" s="11" t="s">
        <v>22</v>
      </c>
      <c r="W2407" s="11" t="s">
        <v>23</v>
      </c>
      <c r="X2407" s="11" t="s">
        <v>24</v>
      </c>
      <c r="Y2407">
        <v>675</v>
      </c>
      <c r="Z2407" t="e">
        <f t="shared" si="80"/>
        <v>#REF!</v>
      </c>
    </row>
    <row r="2408" spans="1:26" x14ac:dyDescent="0.35">
      <c r="A2408" s="24" t="str">
        <f>+IF(B2408&lt;&gt;'Terminal Handling Charge'!$B$3,"",IF(COUNTIF(B:B,B2408)&gt;0,COUNTIF(B$3:B2408,B2408),""))</f>
        <v/>
      </c>
      <c r="B2408" s="24" t="str">
        <f t="shared" si="79"/>
        <v>Terminal Handling Charge - DestinationUnited States</v>
      </c>
      <c r="C2408" s="31" t="s">
        <v>72</v>
      </c>
      <c r="D2408" s="24" t="s">
        <v>747</v>
      </c>
      <c r="E2408" s="32" t="s">
        <v>105</v>
      </c>
      <c r="F2408" s="28" t="s">
        <v>758</v>
      </c>
      <c r="G2408" s="13">
        <v>44866</v>
      </c>
      <c r="H2408" s="33" t="s">
        <v>274</v>
      </c>
      <c r="I2408" s="33" t="s">
        <v>275</v>
      </c>
      <c r="J2408" s="33" t="s">
        <v>275</v>
      </c>
      <c r="K2408" s="11" t="s">
        <v>19</v>
      </c>
      <c r="L2408" s="11" t="s">
        <v>19</v>
      </c>
      <c r="M2408" s="11" t="s">
        <v>19</v>
      </c>
      <c r="N2408" s="11" t="s">
        <v>19</v>
      </c>
      <c r="O2408" s="11" t="s">
        <v>457</v>
      </c>
      <c r="P2408" s="11" t="s">
        <v>458</v>
      </c>
      <c r="Q2408" s="11" t="s">
        <v>72</v>
      </c>
      <c r="R2408" s="11" t="s">
        <v>762</v>
      </c>
      <c r="S2408" s="20">
        <v>20</v>
      </c>
      <c r="T2408" s="11" t="s">
        <v>28</v>
      </c>
      <c r="U2408" s="11" t="s">
        <v>22</v>
      </c>
      <c r="V2408" s="11" t="s">
        <v>22</v>
      </c>
      <c r="W2408" s="11" t="s">
        <v>23</v>
      </c>
      <c r="X2408" s="11" t="s">
        <v>24</v>
      </c>
      <c r="Y2408">
        <v>535</v>
      </c>
      <c r="Z2408" t="e">
        <f t="shared" si="80"/>
        <v>#REF!</v>
      </c>
    </row>
    <row r="2409" spans="1:26" x14ac:dyDescent="0.35">
      <c r="A2409" s="24" t="str">
        <f>+IF(B2409&lt;&gt;'Terminal Handling Charge'!$B$3,"",IF(COUNTIF(B:B,B2409)&gt;0,COUNTIF(B$3:B2409,B2409),""))</f>
        <v/>
      </c>
      <c r="B2409" s="24" t="str">
        <f t="shared" si="79"/>
        <v>Terminal Handling Charge - DestinationUnited States</v>
      </c>
      <c r="C2409" s="31" t="s">
        <v>72</v>
      </c>
      <c r="D2409" s="24" t="s">
        <v>747</v>
      </c>
      <c r="E2409" s="32" t="s">
        <v>105</v>
      </c>
      <c r="F2409" s="28" t="s">
        <v>758</v>
      </c>
      <c r="G2409" s="13">
        <v>44866</v>
      </c>
      <c r="H2409" s="33" t="s">
        <v>274</v>
      </c>
      <c r="I2409" s="33" t="s">
        <v>275</v>
      </c>
      <c r="J2409" s="33" t="s">
        <v>275</v>
      </c>
      <c r="K2409" s="11" t="s">
        <v>19</v>
      </c>
      <c r="L2409" s="11" t="s">
        <v>19</v>
      </c>
      <c r="M2409" s="11" t="s">
        <v>19</v>
      </c>
      <c r="N2409" s="11" t="s">
        <v>19</v>
      </c>
      <c r="O2409" s="11" t="s">
        <v>419</v>
      </c>
      <c r="P2409" s="11" t="s">
        <v>420</v>
      </c>
      <c r="Q2409" s="11" t="s">
        <v>72</v>
      </c>
      <c r="R2409" s="11" t="s">
        <v>20</v>
      </c>
      <c r="S2409" s="20">
        <v>40</v>
      </c>
      <c r="T2409" s="11" t="s">
        <v>21</v>
      </c>
      <c r="U2409" s="11" t="s">
        <v>22</v>
      </c>
      <c r="V2409" s="11" t="s">
        <v>22</v>
      </c>
      <c r="W2409" s="11" t="s">
        <v>23</v>
      </c>
      <c r="X2409" s="11" t="s">
        <v>24</v>
      </c>
      <c r="Y2409">
        <v>675</v>
      </c>
      <c r="Z2409" t="e">
        <f t="shared" si="80"/>
        <v>#REF!</v>
      </c>
    </row>
    <row r="2410" spans="1:26" x14ac:dyDescent="0.35">
      <c r="A2410" s="24" t="str">
        <f>+IF(B2410&lt;&gt;'Terminal Handling Charge'!$B$3,"",IF(COUNTIF(B:B,B2410)&gt;0,COUNTIF(B$3:B2410,B2410),""))</f>
        <v/>
      </c>
      <c r="B2410" s="24" t="str">
        <f t="shared" si="79"/>
        <v>Terminal Handling Charge - DestinationUnited States</v>
      </c>
      <c r="C2410" s="31" t="s">
        <v>72</v>
      </c>
      <c r="D2410" s="24" t="s">
        <v>747</v>
      </c>
      <c r="E2410" s="32" t="s">
        <v>105</v>
      </c>
      <c r="F2410" s="28" t="s">
        <v>758</v>
      </c>
      <c r="G2410" s="13">
        <v>44866</v>
      </c>
      <c r="H2410" s="33" t="s">
        <v>274</v>
      </c>
      <c r="I2410" s="33" t="s">
        <v>275</v>
      </c>
      <c r="J2410" s="33" t="s">
        <v>275</v>
      </c>
      <c r="K2410" s="11" t="s">
        <v>19</v>
      </c>
      <c r="L2410" s="11" t="s">
        <v>19</v>
      </c>
      <c r="M2410" s="11" t="s">
        <v>19</v>
      </c>
      <c r="N2410" s="11" t="s">
        <v>19</v>
      </c>
      <c r="O2410" s="11" t="s">
        <v>419</v>
      </c>
      <c r="P2410" s="11" t="s">
        <v>420</v>
      </c>
      <c r="Q2410" s="11" t="s">
        <v>72</v>
      </c>
      <c r="R2410" s="11" t="s">
        <v>65</v>
      </c>
      <c r="S2410" s="20">
        <v>45</v>
      </c>
      <c r="T2410" s="11" t="s">
        <v>21</v>
      </c>
      <c r="U2410" s="11" t="s">
        <v>22</v>
      </c>
      <c r="V2410" s="11" t="s">
        <v>22</v>
      </c>
      <c r="W2410" s="11" t="s">
        <v>23</v>
      </c>
      <c r="X2410" s="11" t="s">
        <v>24</v>
      </c>
      <c r="Y2410">
        <v>675</v>
      </c>
      <c r="Z2410" t="e">
        <f t="shared" si="80"/>
        <v>#REF!</v>
      </c>
    </row>
    <row r="2411" spans="1:26" x14ac:dyDescent="0.35">
      <c r="A2411" s="24" t="str">
        <f>+IF(B2411&lt;&gt;'Terminal Handling Charge'!$B$3,"",IF(COUNTIF(B:B,B2411)&gt;0,COUNTIF(B$3:B2411,B2411),""))</f>
        <v/>
      </c>
      <c r="B2411" s="24" t="str">
        <f t="shared" si="79"/>
        <v>Terminal Handling Charge - DestinationUnited States</v>
      </c>
      <c r="C2411" s="31" t="s">
        <v>72</v>
      </c>
      <c r="D2411" s="24" t="s">
        <v>747</v>
      </c>
      <c r="E2411" s="32" t="s">
        <v>105</v>
      </c>
      <c r="F2411" s="28" t="s">
        <v>758</v>
      </c>
      <c r="G2411" s="13">
        <v>44866</v>
      </c>
      <c r="H2411" s="33" t="s">
        <v>274</v>
      </c>
      <c r="I2411" s="33" t="s">
        <v>275</v>
      </c>
      <c r="J2411" s="33" t="s">
        <v>275</v>
      </c>
      <c r="K2411" s="11" t="s">
        <v>19</v>
      </c>
      <c r="L2411" s="11" t="s">
        <v>19</v>
      </c>
      <c r="M2411" s="11" t="s">
        <v>19</v>
      </c>
      <c r="N2411" s="11" t="s">
        <v>19</v>
      </c>
      <c r="O2411" s="11" t="s">
        <v>419</v>
      </c>
      <c r="P2411" s="11" t="s">
        <v>420</v>
      </c>
      <c r="Q2411" s="11" t="s">
        <v>72</v>
      </c>
      <c r="R2411" s="11" t="s">
        <v>762</v>
      </c>
      <c r="S2411" s="20">
        <v>20</v>
      </c>
      <c r="T2411" s="11" t="s">
        <v>28</v>
      </c>
      <c r="U2411" s="11" t="s">
        <v>22</v>
      </c>
      <c r="V2411" s="11" t="s">
        <v>22</v>
      </c>
      <c r="W2411" s="11" t="s">
        <v>23</v>
      </c>
      <c r="X2411" s="11" t="s">
        <v>24</v>
      </c>
      <c r="Y2411">
        <v>535</v>
      </c>
      <c r="Z2411" t="e">
        <f t="shared" si="80"/>
        <v>#REF!</v>
      </c>
    </row>
    <row r="2412" spans="1:26" x14ac:dyDescent="0.35">
      <c r="A2412" s="24" t="str">
        <f>+IF(B2412&lt;&gt;'Terminal Handling Charge'!$B$3,"",IF(COUNTIF(B:B,B2412)&gt;0,COUNTIF(B$3:B2412,B2412),""))</f>
        <v/>
      </c>
      <c r="B2412" s="24" t="str">
        <f t="shared" si="79"/>
        <v>Terminal Handling Charge - DestinationUnited States</v>
      </c>
      <c r="C2412" s="31" t="s">
        <v>72</v>
      </c>
      <c r="D2412" s="24" t="s">
        <v>747</v>
      </c>
      <c r="E2412" s="32" t="s">
        <v>105</v>
      </c>
      <c r="F2412" s="28" t="s">
        <v>758</v>
      </c>
      <c r="G2412" s="13">
        <v>44866</v>
      </c>
      <c r="H2412" s="33" t="s">
        <v>274</v>
      </c>
      <c r="I2412" s="33" t="s">
        <v>275</v>
      </c>
      <c r="J2412" s="33" t="s">
        <v>275</v>
      </c>
      <c r="K2412" s="11" t="s">
        <v>19</v>
      </c>
      <c r="L2412" s="11" t="s">
        <v>19</v>
      </c>
      <c r="M2412" s="11" t="s">
        <v>19</v>
      </c>
      <c r="N2412" s="11" t="s">
        <v>19</v>
      </c>
      <c r="O2412" s="11" t="s">
        <v>415</v>
      </c>
      <c r="P2412" s="11" t="s">
        <v>416</v>
      </c>
      <c r="Q2412" s="11" t="s">
        <v>72</v>
      </c>
      <c r="R2412" s="11" t="s">
        <v>20</v>
      </c>
      <c r="S2412" s="20">
        <v>40</v>
      </c>
      <c r="T2412" s="11" t="s">
        <v>21</v>
      </c>
      <c r="U2412" s="11" t="s">
        <v>22</v>
      </c>
      <c r="V2412" s="11" t="s">
        <v>22</v>
      </c>
      <c r="W2412" s="11" t="s">
        <v>23</v>
      </c>
      <c r="X2412" s="11" t="s">
        <v>24</v>
      </c>
      <c r="Y2412">
        <v>675</v>
      </c>
      <c r="Z2412" t="e">
        <f t="shared" si="80"/>
        <v>#REF!</v>
      </c>
    </row>
    <row r="2413" spans="1:26" x14ac:dyDescent="0.35">
      <c r="A2413" s="24" t="str">
        <f>+IF(B2413&lt;&gt;'Terminal Handling Charge'!$B$3,"",IF(COUNTIF(B:B,B2413)&gt;0,COUNTIF(B$3:B2413,B2413),""))</f>
        <v/>
      </c>
      <c r="B2413" s="24" t="str">
        <f t="shared" si="79"/>
        <v>Terminal Handling Charge - DestinationUnited States</v>
      </c>
      <c r="C2413" s="31" t="s">
        <v>72</v>
      </c>
      <c r="D2413" s="24" t="s">
        <v>747</v>
      </c>
      <c r="E2413" s="32" t="s">
        <v>105</v>
      </c>
      <c r="F2413" s="28" t="s">
        <v>758</v>
      </c>
      <c r="G2413" s="13">
        <v>44866</v>
      </c>
      <c r="H2413" s="33" t="s">
        <v>274</v>
      </c>
      <c r="I2413" s="33" t="s">
        <v>275</v>
      </c>
      <c r="J2413" s="33" t="s">
        <v>275</v>
      </c>
      <c r="K2413" s="11" t="s">
        <v>19</v>
      </c>
      <c r="L2413" s="11" t="s">
        <v>19</v>
      </c>
      <c r="M2413" s="11" t="s">
        <v>19</v>
      </c>
      <c r="N2413" s="11" t="s">
        <v>19</v>
      </c>
      <c r="O2413" s="11" t="s">
        <v>415</v>
      </c>
      <c r="P2413" s="11" t="s">
        <v>416</v>
      </c>
      <c r="Q2413" s="11" t="s">
        <v>72</v>
      </c>
      <c r="R2413" s="11" t="s">
        <v>65</v>
      </c>
      <c r="S2413" s="20">
        <v>45</v>
      </c>
      <c r="T2413" s="11" t="s">
        <v>21</v>
      </c>
      <c r="U2413" s="11" t="s">
        <v>22</v>
      </c>
      <c r="V2413" s="11" t="s">
        <v>22</v>
      </c>
      <c r="W2413" s="11" t="s">
        <v>23</v>
      </c>
      <c r="X2413" s="11" t="s">
        <v>24</v>
      </c>
      <c r="Y2413">
        <v>675</v>
      </c>
      <c r="Z2413" t="e">
        <f t="shared" si="80"/>
        <v>#REF!</v>
      </c>
    </row>
    <row r="2414" spans="1:26" x14ac:dyDescent="0.35">
      <c r="A2414" s="24" t="str">
        <f>+IF(B2414&lt;&gt;'Terminal Handling Charge'!$B$3,"",IF(COUNTIF(B:B,B2414)&gt;0,COUNTIF(B$3:B2414,B2414),""))</f>
        <v/>
      </c>
      <c r="B2414" s="24" t="str">
        <f t="shared" si="79"/>
        <v>Terminal Handling Charge - DestinationUnited States</v>
      </c>
      <c r="C2414" s="31" t="s">
        <v>72</v>
      </c>
      <c r="D2414" s="24" t="s">
        <v>747</v>
      </c>
      <c r="E2414" s="32" t="s">
        <v>105</v>
      </c>
      <c r="F2414" s="28" t="s">
        <v>758</v>
      </c>
      <c r="G2414" s="13">
        <v>44866</v>
      </c>
      <c r="H2414" s="11" t="s">
        <v>274</v>
      </c>
      <c r="I2414" s="11" t="s">
        <v>275</v>
      </c>
      <c r="J2414" s="11" t="s">
        <v>275</v>
      </c>
      <c r="K2414" s="11" t="s">
        <v>19</v>
      </c>
      <c r="L2414" s="11" t="s">
        <v>19</v>
      </c>
      <c r="M2414" s="11" t="s">
        <v>19</v>
      </c>
      <c r="N2414" s="11" t="s">
        <v>19</v>
      </c>
      <c r="O2414" s="11" t="s">
        <v>415</v>
      </c>
      <c r="P2414" s="11" t="s">
        <v>416</v>
      </c>
      <c r="Q2414" s="11" t="s">
        <v>72</v>
      </c>
      <c r="R2414" s="11" t="s">
        <v>762</v>
      </c>
      <c r="S2414" s="20">
        <v>20</v>
      </c>
      <c r="T2414" s="11" t="s">
        <v>28</v>
      </c>
      <c r="U2414" s="11" t="s">
        <v>22</v>
      </c>
      <c r="V2414" s="11" t="s">
        <v>22</v>
      </c>
      <c r="W2414" s="11" t="s">
        <v>23</v>
      </c>
      <c r="X2414" s="11" t="s">
        <v>24</v>
      </c>
      <c r="Y2414">
        <v>535</v>
      </c>
      <c r="Z2414" t="e">
        <f t="shared" si="80"/>
        <v>#REF!</v>
      </c>
    </row>
    <row r="2415" spans="1:26" x14ac:dyDescent="0.35">
      <c r="A2415" s="24" t="str">
        <f>+IF(B2415&lt;&gt;'Terminal Handling Charge'!$B$3,"",IF(COUNTIF(B:B,B2415)&gt;0,COUNTIF(B$3:B2415,B2415),""))</f>
        <v/>
      </c>
      <c r="B2415" s="24" t="str">
        <f t="shared" si="79"/>
        <v>Terminal Handling Charge - DestinationUnited States</v>
      </c>
      <c r="C2415" s="31" t="s">
        <v>72</v>
      </c>
      <c r="D2415" s="24" t="s">
        <v>747</v>
      </c>
      <c r="E2415" s="32" t="s">
        <v>105</v>
      </c>
      <c r="F2415" s="28" t="s">
        <v>758</v>
      </c>
      <c r="G2415" s="13">
        <v>44866</v>
      </c>
      <c r="H2415" s="11" t="s">
        <v>274</v>
      </c>
      <c r="I2415" s="11" t="s">
        <v>275</v>
      </c>
      <c r="J2415" s="11" t="s">
        <v>275</v>
      </c>
      <c r="K2415" s="11" t="s">
        <v>19</v>
      </c>
      <c r="L2415" s="11" t="s">
        <v>19</v>
      </c>
      <c r="M2415" s="11" t="s">
        <v>19</v>
      </c>
      <c r="N2415" s="11" t="s">
        <v>19</v>
      </c>
      <c r="O2415" s="11" t="s">
        <v>354</v>
      </c>
      <c r="P2415" s="11" t="s">
        <v>355</v>
      </c>
      <c r="Q2415" s="11" t="s">
        <v>72</v>
      </c>
      <c r="R2415" s="11" t="s">
        <v>20</v>
      </c>
      <c r="S2415" s="20">
        <v>40</v>
      </c>
      <c r="T2415" s="11" t="s">
        <v>21</v>
      </c>
      <c r="U2415" s="11" t="s">
        <v>22</v>
      </c>
      <c r="V2415" s="11" t="s">
        <v>22</v>
      </c>
      <c r="W2415" s="11" t="s">
        <v>23</v>
      </c>
      <c r="X2415" s="11" t="s">
        <v>24</v>
      </c>
      <c r="Y2415">
        <v>675</v>
      </c>
      <c r="Z2415" t="e">
        <f t="shared" si="80"/>
        <v>#REF!</v>
      </c>
    </row>
    <row r="2416" spans="1:26" x14ac:dyDescent="0.35">
      <c r="A2416" s="24" t="str">
        <f>+IF(B2416&lt;&gt;'Terminal Handling Charge'!$B$3,"",IF(COUNTIF(B:B,B2416)&gt;0,COUNTIF(B$3:B2416,B2416),""))</f>
        <v/>
      </c>
      <c r="B2416" s="24" t="str">
        <f t="shared" si="79"/>
        <v>Terminal Handling Charge - DestinationUnited States</v>
      </c>
      <c r="C2416" s="31" t="s">
        <v>72</v>
      </c>
      <c r="D2416" s="24" t="s">
        <v>747</v>
      </c>
      <c r="E2416" s="32" t="s">
        <v>105</v>
      </c>
      <c r="F2416" s="28" t="s">
        <v>758</v>
      </c>
      <c r="G2416" s="13">
        <v>44866</v>
      </c>
      <c r="H2416" s="11" t="s">
        <v>274</v>
      </c>
      <c r="I2416" s="11" t="s">
        <v>275</v>
      </c>
      <c r="J2416" s="11" t="s">
        <v>275</v>
      </c>
      <c r="K2416" s="11" t="s">
        <v>19</v>
      </c>
      <c r="L2416" s="11" t="s">
        <v>19</v>
      </c>
      <c r="M2416" s="11" t="s">
        <v>19</v>
      </c>
      <c r="N2416" s="11" t="s">
        <v>19</v>
      </c>
      <c r="O2416" s="11" t="s">
        <v>354</v>
      </c>
      <c r="P2416" s="11" t="s">
        <v>355</v>
      </c>
      <c r="Q2416" s="11" t="s">
        <v>72</v>
      </c>
      <c r="R2416" s="11" t="s">
        <v>65</v>
      </c>
      <c r="S2416" s="20">
        <v>45</v>
      </c>
      <c r="T2416" s="11" t="s">
        <v>21</v>
      </c>
      <c r="U2416" s="11" t="s">
        <v>22</v>
      </c>
      <c r="V2416" s="11" t="s">
        <v>22</v>
      </c>
      <c r="W2416" s="11" t="s">
        <v>23</v>
      </c>
      <c r="X2416" s="11" t="s">
        <v>24</v>
      </c>
      <c r="Y2416">
        <v>675</v>
      </c>
      <c r="Z2416" t="e">
        <f t="shared" si="80"/>
        <v>#REF!</v>
      </c>
    </row>
    <row r="2417" spans="1:26" x14ac:dyDescent="0.35">
      <c r="A2417" s="24" t="str">
        <f>+IF(B2417&lt;&gt;'Terminal Handling Charge'!$B$3,"",IF(COUNTIF(B:B,B2417)&gt;0,COUNTIF(B$3:B2417,B2417),""))</f>
        <v/>
      </c>
      <c r="B2417" s="24" t="str">
        <f t="shared" si="79"/>
        <v>Terminal Handling Charge - DestinationUnited States</v>
      </c>
      <c r="C2417" s="31" t="s">
        <v>72</v>
      </c>
      <c r="D2417" s="24" t="s">
        <v>747</v>
      </c>
      <c r="E2417" s="32" t="s">
        <v>105</v>
      </c>
      <c r="F2417" s="28" t="s">
        <v>758</v>
      </c>
      <c r="G2417" s="13">
        <v>44866</v>
      </c>
      <c r="H2417" s="11" t="s">
        <v>274</v>
      </c>
      <c r="I2417" s="11" t="s">
        <v>275</v>
      </c>
      <c r="J2417" s="11" t="s">
        <v>275</v>
      </c>
      <c r="K2417" s="11" t="s">
        <v>19</v>
      </c>
      <c r="L2417" s="11" t="s">
        <v>19</v>
      </c>
      <c r="M2417" s="11" t="s">
        <v>19</v>
      </c>
      <c r="N2417" s="11" t="s">
        <v>19</v>
      </c>
      <c r="O2417" s="11" t="s">
        <v>354</v>
      </c>
      <c r="P2417" s="11" t="s">
        <v>355</v>
      </c>
      <c r="Q2417" s="11" t="s">
        <v>72</v>
      </c>
      <c r="R2417" s="11" t="s">
        <v>762</v>
      </c>
      <c r="S2417" s="20">
        <v>20</v>
      </c>
      <c r="T2417" s="11" t="s">
        <v>28</v>
      </c>
      <c r="U2417" s="11" t="s">
        <v>22</v>
      </c>
      <c r="V2417" s="11" t="s">
        <v>22</v>
      </c>
      <c r="W2417" s="11" t="s">
        <v>23</v>
      </c>
      <c r="X2417" s="11" t="s">
        <v>24</v>
      </c>
      <c r="Y2417">
        <v>535</v>
      </c>
      <c r="Z2417" t="e">
        <f t="shared" si="80"/>
        <v>#REF!</v>
      </c>
    </row>
    <row r="2418" spans="1:26" x14ac:dyDescent="0.35">
      <c r="A2418" s="24" t="str">
        <f>+IF(B2418&lt;&gt;'Terminal Handling Charge'!$B$3,"",IF(COUNTIF(B:B,B2418)&gt;0,COUNTIF(B$3:B2418,B2418),""))</f>
        <v/>
      </c>
      <c r="B2418" s="24" t="str">
        <f t="shared" si="79"/>
        <v>Terminal Handling Charge - DestinationUnited States</v>
      </c>
      <c r="C2418" s="31" t="s">
        <v>72</v>
      </c>
      <c r="D2418" s="24" t="s">
        <v>747</v>
      </c>
      <c r="E2418" s="32" t="s">
        <v>105</v>
      </c>
      <c r="F2418" s="28" t="s">
        <v>758</v>
      </c>
      <c r="G2418" s="13">
        <v>44866</v>
      </c>
      <c r="H2418" s="11" t="s">
        <v>274</v>
      </c>
      <c r="I2418" s="11" t="s">
        <v>275</v>
      </c>
      <c r="J2418" s="11" t="s">
        <v>275</v>
      </c>
      <c r="K2418" s="11" t="s">
        <v>19</v>
      </c>
      <c r="L2418" s="11" t="s">
        <v>19</v>
      </c>
      <c r="M2418" s="11" t="s">
        <v>19</v>
      </c>
      <c r="N2418" s="11" t="s">
        <v>19</v>
      </c>
      <c r="O2418" s="11" t="s">
        <v>455</v>
      </c>
      <c r="P2418" s="11" t="s">
        <v>456</v>
      </c>
      <c r="Q2418" s="11" t="s">
        <v>72</v>
      </c>
      <c r="R2418" s="11" t="s">
        <v>20</v>
      </c>
      <c r="S2418" s="20">
        <v>40</v>
      </c>
      <c r="T2418" s="11" t="s">
        <v>21</v>
      </c>
      <c r="U2418" s="11" t="s">
        <v>22</v>
      </c>
      <c r="V2418" s="11" t="s">
        <v>22</v>
      </c>
      <c r="W2418" s="11" t="s">
        <v>23</v>
      </c>
      <c r="X2418" s="11" t="s">
        <v>24</v>
      </c>
      <c r="Y2418">
        <v>675</v>
      </c>
      <c r="Z2418" t="e">
        <f t="shared" si="80"/>
        <v>#REF!</v>
      </c>
    </row>
    <row r="2419" spans="1:26" x14ac:dyDescent="0.35">
      <c r="A2419" s="24" t="str">
        <f>+IF(B2419&lt;&gt;'Terminal Handling Charge'!$B$3,"",IF(COUNTIF(B:B,B2419)&gt;0,COUNTIF(B$3:B2419,B2419),""))</f>
        <v/>
      </c>
      <c r="B2419" s="24" t="str">
        <f t="shared" si="79"/>
        <v>Terminal Handling Charge - DestinationUnited States</v>
      </c>
      <c r="C2419" s="31" t="s">
        <v>72</v>
      </c>
      <c r="D2419" s="24" t="s">
        <v>747</v>
      </c>
      <c r="E2419" s="32" t="s">
        <v>105</v>
      </c>
      <c r="F2419" s="28" t="s">
        <v>758</v>
      </c>
      <c r="G2419" s="13">
        <v>44866</v>
      </c>
      <c r="H2419" s="11" t="s">
        <v>274</v>
      </c>
      <c r="I2419" s="11" t="s">
        <v>275</v>
      </c>
      <c r="J2419" s="11" t="s">
        <v>275</v>
      </c>
      <c r="K2419" s="11" t="s">
        <v>19</v>
      </c>
      <c r="L2419" s="11" t="s">
        <v>19</v>
      </c>
      <c r="M2419" s="11" t="s">
        <v>19</v>
      </c>
      <c r="N2419" s="11" t="s">
        <v>19</v>
      </c>
      <c r="O2419" s="11" t="s">
        <v>455</v>
      </c>
      <c r="P2419" s="11" t="s">
        <v>456</v>
      </c>
      <c r="Q2419" s="11" t="s">
        <v>72</v>
      </c>
      <c r="R2419" s="11" t="s">
        <v>65</v>
      </c>
      <c r="S2419" s="20">
        <v>45</v>
      </c>
      <c r="T2419" s="11" t="s">
        <v>21</v>
      </c>
      <c r="U2419" s="11" t="s">
        <v>22</v>
      </c>
      <c r="V2419" s="11" t="s">
        <v>22</v>
      </c>
      <c r="W2419" s="11" t="s">
        <v>23</v>
      </c>
      <c r="X2419" s="11" t="s">
        <v>24</v>
      </c>
      <c r="Y2419">
        <v>675</v>
      </c>
      <c r="Z2419" t="e">
        <f t="shared" si="80"/>
        <v>#REF!</v>
      </c>
    </row>
    <row r="2420" spans="1:26" x14ac:dyDescent="0.35">
      <c r="A2420" s="24" t="str">
        <f>+IF(B2420&lt;&gt;'Terminal Handling Charge'!$B$3,"",IF(COUNTIF(B:B,B2420)&gt;0,COUNTIF(B$3:B2420,B2420),""))</f>
        <v/>
      </c>
      <c r="B2420" s="24" t="str">
        <f t="shared" si="79"/>
        <v>Terminal Handling Charge - DestinationUnited States</v>
      </c>
      <c r="C2420" s="31" t="s">
        <v>72</v>
      </c>
      <c r="D2420" s="24" t="s">
        <v>747</v>
      </c>
      <c r="E2420" s="32" t="s">
        <v>105</v>
      </c>
      <c r="F2420" s="28" t="s">
        <v>758</v>
      </c>
      <c r="G2420" s="13">
        <v>44866</v>
      </c>
      <c r="H2420" s="11" t="s">
        <v>274</v>
      </c>
      <c r="I2420" s="11" t="s">
        <v>275</v>
      </c>
      <c r="J2420" s="11" t="s">
        <v>275</v>
      </c>
      <c r="K2420" s="11" t="s">
        <v>19</v>
      </c>
      <c r="L2420" s="11" t="s">
        <v>19</v>
      </c>
      <c r="M2420" s="11" t="s">
        <v>19</v>
      </c>
      <c r="N2420" s="11" t="s">
        <v>19</v>
      </c>
      <c r="O2420" s="11" t="s">
        <v>455</v>
      </c>
      <c r="P2420" s="11" t="s">
        <v>456</v>
      </c>
      <c r="Q2420" s="11" t="s">
        <v>72</v>
      </c>
      <c r="R2420" s="11" t="s">
        <v>762</v>
      </c>
      <c r="S2420" s="20">
        <v>20</v>
      </c>
      <c r="T2420" s="11" t="s">
        <v>28</v>
      </c>
      <c r="U2420" s="11" t="s">
        <v>22</v>
      </c>
      <c r="V2420" s="11" t="s">
        <v>22</v>
      </c>
      <c r="W2420" s="11" t="s">
        <v>23</v>
      </c>
      <c r="X2420" s="11" t="s">
        <v>24</v>
      </c>
      <c r="Y2420">
        <v>535</v>
      </c>
      <c r="Z2420" t="e">
        <f t="shared" si="80"/>
        <v>#REF!</v>
      </c>
    </row>
    <row r="2421" spans="1:26" x14ac:dyDescent="0.35">
      <c r="A2421" s="24" t="str">
        <f>+IF(B2421&lt;&gt;'Terminal Handling Charge'!$B$3,"",IF(COUNTIF(B:B,B2421)&gt;0,COUNTIF(B$3:B2421,B2421),""))</f>
        <v/>
      </c>
      <c r="B2421" s="24" t="str">
        <f t="shared" si="79"/>
        <v>Terminal Handling Charge - DestinationUnited States</v>
      </c>
      <c r="C2421" s="31" t="s">
        <v>72</v>
      </c>
      <c r="D2421" s="24" t="s">
        <v>747</v>
      </c>
      <c r="E2421" s="32" t="s">
        <v>105</v>
      </c>
      <c r="F2421" s="28" t="s">
        <v>758</v>
      </c>
      <c r="G2421" s="13">
        <v>44866</v>
      </c>
      <c r="H2421" s="11" t="s">
        <v>274</v>
      </c>
      <c r="I2421" s="11" t="s">
        <v>275</v>
      </c>
      <c r="J2421" s="11" t="s">
        <v>275</v>
      </c>
      <c r="K2421" s="11" t="s">
        <v>19</v>
      </c>
      <c r="L2421" s="11" t="s">
        <v>19</v>
      </c>
      <c r="M2421" s="11" t="s">
        <v>19</v>
      </c>
      <c r="N2421" s="11" t="s">
        <v>19</v>
      </c>
      <c r="O2421" s="11" t="s">
        <v>326</v>
      </c>
      <c r="P2421" s="11" t="s">
        <v>327</v>
      </c>
      <c r="Q2421" s="11" t="s">
        <v>72</v>
      </c>
      <c r="R2421" s="11" t="s">
        <v>20</v>
      </c>
      <c r="S2421" s="20">
        <v>40</v>
      </c>
      <c r="T2421" s="11" t="s">
        <v>21</v>
      </c>
      <c r="U2421" s="11" t="s">
        <v>22</v>
      </c>
      <c r="V2421" s="11" t="s">
        <v>22</v>
      </c>
      <c r="W2421" s="11" t="s">
        <v>23</v>
      </c>
      <c r="X2421" s="11" t="s">
        <v>24</v>
      </c>
      <c r="Y2421">
        <v>675</v>
      </c>
      <c r="Z2421" t="e">
        <f t="shared" si="80"/>
        <v>#REF!</v>
      </c>
    </row>
    <row r="2422" spans="1:26" x14ac:dyDescent="0.35">
      <c r="A2422" s="24" t="str">
        <f>+IF(B2422&lt;&gt;'Terminal Handling Charge'!$B$3,"",IF(COUNTIF(B:B,B2422)&gt;0,COUNTIF(B$3:B2422,B2422),""))</f>
        <v/>
      </c>
      <c r="B2422" s="24" t="str">
        <f t="shared" si="79"/>
        <v>Terminal Handling Charge - DestinationUnited States</v>
      </c>
      <c r="C2422" s="31" t="s">
        <v>72</v>
      </c>
      <c r="D2422" s="24" t="s">
        <v>747</v>
      </c>
      <c r="E2422" s="32" t="s">
        <v>105</v>
      </c>
      <c r="F2422" s="28" t="s">
        <v>758</v>
      </c>
      <c r="G2422" s="13">
        <v>44866</v>
      </c>
      <c r="H2422" s="11" t="s">
        <v>274</v>
      </c>
      <c r="I2422" s="11" t="s">
        <v>275</v>
      </c>
      <c r="J2422" s="11" t="s">
        <v>275</v>
      </c>
      <c r="K2422" s="11" t="s">
        <v>19</v>
      </c>
      <c r="L2422" s="11" t="s">
        <v>19</v>
      </c>
      <c r="M2422" s="11" t="s">
        <v>19</v>
      </c>
      <c r="N2422" s="11" t="s">
        <v>19</v>
      </c>
      <c r="O2422" s="11" t="s">
        <v>326</v>
      </c>
      <c r="P2422" s="11" t="s">
        <v>327</v>
      </c>
      <c r="Q2422" s="11" t="s">
        <v>72</v>
      </c>
      <c r="R2422" s="11" t="s">
        <v>65</v>
      </c>
      <c r="S2422" s="20">
        <v>45</v>
      </c>
      <c r="T2422" s="11" t="s">
        <v>21</v>
      </c>
      <c r="U2422" s="11" t="s">
        <v>22</v>
      </c>
      <c r="V2422" s="11" t="s">
        <v>22</v>
      </c>
      <c r="W2422" s="11" t="s">
        <v>23</v>
      </c>
      <c r="X2422" s="11" t="s">
        <v>24</v>
      </c>
      <c r="Y2422">
        <v>675</v>
      </c>
      <c r="Z2422" t="e">
        <f t="shared" si="80"/>
        <v>#REF!</v>
      </c>
    </row>
    <row r="2423" spans="1:26" x14ac:dyDescent="0.35">
      <c r="A2423" s="24" t="str">
        <f>+IF(B2423&lt;&gt;'Terminal Handling Charge'!$B$3,"",IF(COUNTIF(B:B,B2423)&gt;0,COUNTIF(B$3:B2423,B2423),""))</f>
        <v/>
      </c>
      <c r="B2423" s="24" t="str">
        <f t="shared" si="79"/>
        <v>Terminal Handling Charge - DestinationUnited States</v>
      </c>
      <c r="C2423" s="31" t="s">
        <v>72</v>
      </c>
      <c r="D2423" s="24" t="s">
        <v>747</v>
      </c>
      <c r="E2423" s="32" t="s">
        <v>105</v>
      </c>
      <c r="F2423" s="28" t="s">
        <v>758</v>
      </c>
      <c r="G2423" s="13">
        <v>44866</v>
      </c>
      <c r="H2423" s="11" t="s">
        <v>274</v>
      </c>
      <c r="I2423" s="11" t="s">
        <v>275</v>
      </c>
      <c r="J2423" s="11" t="s">
        <v>275</v>
      </c>
      <c r="K2423" s="11" t="s">
        <v>19</v>
      </c>
      <c r="L2423" s="11" t="s">
        <v>19</v>
      </c>
      <c r="M2423" s="11" t="s">
        <v>19</v>
      </c>
      <c r="N2423" s="11" t="s">
        <v>19</v>
      </c>
      <c r="O2423" s="11" t="s">
        <v>326</v>
      </c>
      <c r="P2423" s="11" t="s">
        <v>327</v>
      </c>
      <c r="Q2423" s="11" t="s">
        <v>72</v>
      </c>
      <c r="R2423" s="11" t="s">
        <v>762</v>
      </c>
      <c r="S2423" s="20">
        <v>20</v>
      </c>
      <c r="T2423" s="11" t="s">
        <v>28</v>
      </c>
      <c r="U2423" s="11" t="s">
        <v>22</v>
      </c>
      <c r="V2423" s="11" t="s">
        <v>22</v>
      </c>
      <c r="W2423" s="11" t="s">
        <v>23</v>
      </c>
      <c r="X2423" s="11" t="s">
        <v>24</v>
      </c>
      <c r="Y2423">
        <v>535</v>
      </c>
      <c r="Z2423" t="e">
        <f t="shared" si="80"/>
        <v>#REF!</v>
      </c>
    </row>
    <row r="2424" spans="1:26" x14ac:dyDescent="0.35">
      <c r="A2424" s="24" t="str">
        <f>+IF(B2424&lt;&gt;'Terminal Handling Charge'!$B$3,"",IF(COUNTIF(B:B,B2424)&gt;0,COUNTIF(B$3:B2424,B2424),""))</f>
        <v/>
      </c>
      <c r="B2424" s="24" t="str">
        <f t="shared" si="79"/>
        <v>Terminal Handling Charge - DestinationUnited States</v>
      </c>
      <c r="C2424" s="31" t="s">
        <v>72</v>
      </c>
      <c r="D2424" s="24" t="s">
        <v>747</v>
      </c>
      <c r="E2424" s="32" t="s">
        <v>105</v>
      </c>
      <c r="F2424" s="28" t="s">
        <v>758</v>
      </c>
      <c r="G2424" s="13">
        <v>44866</v>
      </c>
      <c r="H2424" s="11" t="s">
        <v>274</v>
      </c>
      <c r="I2424" s="11" t="s">
        <v>275</v>
      </c>
      <c r="J2424" s="11" t="s">
        <v>275</v>
      </c>
      <c r="K2424" s="11" t="s">
        <v>19</v>
      </c>
      <c r="L2424" s="11" t="s">
        <v>19</v>
      </c>
      <c r="M2424" s="11" t="s">
        <v>19</v>
      </c>
      <c r="N2424" s="11" t="s">
        <v>19</v>
      </c>
      <c r="O2424" s="11" t="s">
        <v>318</v>
      </c>
      <c r="P2424" s="11" t="s">
        <v>319</v>
      </c>
      <c r="Q2424" s="11" t="s">
        <v>72</v>
      </c>
      <c r="R2424" s="11" t="s">
        <v>20</v>
      </c>
      <c r="S2424" s="20">
        <v>40</v>
      </c>
      <c r="T2424" s="11" t="s">
        <v>21</v>
      </c>
      <c r="U2424" s="11" t="s">
        <v>22</v>
      </c>
      <c r="V2424" s="11" t="s">
        <v>22</v>
      </c>
      <c r="W2424" s="11" t="s">
        <v>23</v>
      </c>
      <c r="X2424" s="11" t="s">
        <v>24</v>
      </c>
      <c r="Y2424">
        <v>675</v>
      </c>
      <c r="Z2424" t="e">
        <f t="shared" si="80"/>
        <v>#REF!</v>
      </c>
    </row>
    <row r="2425" spans="1:26" x14ac:dyDescent="0.35">
      <c r="A2425" s="24" t="str">
        <f>+IF(B2425&lt;&gt;'Terminal Handling Charge'!$B$3,"",IF(COUNTIF(B:B,B2425)&gt;0,COUNTIF(B$3:B2425,B2425),""))</f>
        <v/>
      </c>
      <c r="B2425" s="24" t="str">
        <f t="shared" si="79"/>
        <v>Terminal Handling Charge - DestinationUnited States</v>
      </c>
      <c r="C2425" s="31" t="s">
        <v>72</v>
      </c>
      <c r="D2425" s="24" t="s">
        <v>747</v>
      </c>
      <c r="E2425" s="32" t="s">
        <v>105</v>
      </c>
      <c r="F2425" s="28" t="s">
        <v>758</v>
      </c>
      <c r="G2425" s="13">
        <v>44866</v>
      </c>
      <c r="H2425" s="11" t="s">
        <v>274</v>
      </c>
      <c r="I2425" s="11" t="s">
        <v>275</v>
      </c>
      <c r="J2425" s="11" t="s">
        <v>275</v>
      </c>
      <c r="K2425" s="11" t="s">
        <v>19</v>
      </c>
      <c r="L2425" s="11" t="s">
        <v>19</v>
      </c>
      <c r="M2425" s="11" t="s">
        <v>19</v>
      </c>
      <c r="N2425" s="11" t="s">
        <v>19</v>
      </c>
      <c r="O2425" s="11" t="s">
        <v>318</v>
      </c>
      <c r="P2425" s="11" t="s">
        <v>319</v>
      </c>
      <c r="Q2425" s="11" t="s">
        <v>72</v>
      </c>
      <c r="R2425" s="11" t="s">
        <v>65</v>
      </c>
      <c r="S2425" s="20">
        <v>45</v>
      </c>
      <c r="T2425" s="11" t="s">
        <v>21</v>
      </c>
      <c r="U2425" s="11" t="s">
        <v>22</v>
      </c>
      <c r="V2425" s="11" t="s">
        <v>22</v>
      </c>
      <c r="W2425" s="11" t="s">
        <v>23</v>
      </c>
      <c r="X2425" s="11" t="s">
        <v>24</v>
      </c>
      <c r="Y2425">
        <v>675</v>
      </c>
      <c r="Z2425" t="e">
        <f t="shared" si="80"/>
        <v>#REF!</v>
      </c>
    </row>
    <row r="2426" spans="1:26" x14ac:dyDescent="0.35">
      <c r="A2426" s="24" t="str">
        <f>+IF(B2426&lt;&gt;'Terminal Handling Charge'!$B$3,"",IF(COUNTIF(B:B,B2426)&gt;0,COUNTIF(B$3:B2426,B2426),""))</f>
        <v/>
      </c>
      <c r="B2426" s="24" t="str">
        <f t="shared" si="79"/>
        <v>Terminal Handling Charge - DestinationUnited States</v>
      </c>
      <c r="C2426" s="31" t="s">
        <v>72</v>
      </c>
      <c r="D2426" s="24" t="s">
        <v>747</v>
      </c>
      <c r="E2426" s="32" t="s">
        <v>105</v>
      </c>
      <c r="F2426" s="28" t="s">
        <v>758</v>
      </c>
      <c r="G2426" s="13">
        <v>44866</v>
      </c>
      <c r="H2426" s="11" t="s">
        <v>274</v>
      </c>
      <c r="I2426" s="11" t="s">
        <v>275</v>
      </c>
      <c r="J2426" s="11" t="s">
        <v>275</v>
      </c>
      <c r="K2426" s="11" t="s">
        <v>19</v>
      </c>
      <c r="L2426" s="11" t="s">
        <v>19</v>
      </c>
      <c r="M2426" s="11" t="s">
        <v>19</v>
      </c>
      <c r="N2426" s="11" t="s">
        <v>19</v>
      </c>
      <c r="O2426" s="11" t="s">
        <v>318</v>
      </c>
      <c r="P2426" s="11" t="s">
        <v>319</v>
      </c>
      <c r="Q2426" s="11" t="s">
        <v>72</v>
      </c>
      <c r="R2426" s="11" t="s">
        <v>762</v>
      </c>
      <c r="S2426" s="20">
        <v>20</v>
      </c>
      <c r="T2426" s="11" t="s">
        <v>28</v>
      </c>
      <c r="U2426" s="11" t="s">
        <v>22</v>
      </c>
      <c r="V2426" s="11" t="s">
        <v>22</v>
      </c>
      <c r="W2426" s="11" t="s">
        <v>23</v>
      </c>
      <c r="X2426" s="11" t="s">
        <v>24</v>
      </c>
      <c r="Y2426">
        <v>535</v>
      </c>
      <c r="Z2426" t="e">
        <f t="shared" si="80"/>
        <v>#REF!</v>
      </c>
    </row>
    <row r="2427" spans="1:26" x14ac:dyDescent="0.35">
      <c r="A2427" s="24" t="str">
        <f>+IF(B2427&lt;&gt;'Terminal Handling Charge'!$B$3,"",IF(COUNTIF(B:B,B2427)&gt;0,COUNTIF(B$3:B2427,B2427),""))</f>
        <v/>
      </c>
      <c r="B2427" s="24" t="str">
        <f t="shared" si="79"/>
        <v>Terminal Handling Charge - DestinationCanada</v>
      </c>
      <c r="C2427" s="31" t="s">
        <v>48</v>
      </c>
      <c r="D2427" s="24" t="s">
        <v>747</v>
      </c>
      <c r="E2427" s="32" t="s">
        <v>105</v>
      </c>
      <c r="F2427" s="28" t="s">
        <v>758</v>
      </c>
      <c r="G2427" s="13">
        <v>44866</v>
      </c>
      <c r="H2427" s="11" t="s">
        <v>274</v>
      </c>
      <c r="I2427" s="11" t="s">
        <v>275</v>
      </c>
      <c r="J2427" s="11" t="s">
        <v>275</v>
      </c>
      <c r="K2427" s="11" t="s">
        <v>19</v>
      </c>
      <c r="L2427" s="11" t="s">
        <v>19</v>
      </c>
      <c r="M2427" s="11" t="s">
        <v>19</v>
      </c>
      <c r="N2427" s="11" t="s">
        <v>19</v>
      </c>
      <c r="O2427" s="11" t="s">
        <v>47</v>
      </c>
      <c r="P2427" s="11" t="s">
        <v>48</v>
      </c>
      <c r="Q2427" s="11" t="s">
        <v>48</v>
      </c>
      <c r="R2427" s="11" t="s">
        <v>134</v>
      </c>
      <c r="S2427" s="20">
        <v>40</v>
      </c>
      <c r="T2427" s="11" t="s">
        <v>21</v>
      </c>
      <c r="U2427" s="11" t="s">
        <v>22</v>
      </c>
      <c r="V2427" s="11" t="s">
        <v>22</v>
      </c>
      <c r="W2427" s="11" t="s">
        <v>23</v>
      </c>
      <c r="X2427" s="11" t="s">
        <v>24</v>
      </c>
      <c r="Y2427">
        <v>675</v>
      </c>
      <c r="Z2427" t="e">
        <f t="shared" si="80"/>
        <v>#REF!</v>
      </c>
    </row>
    <row r="2428" spans="1:26" x14ac:dyDescent="0.35">
      <c r="A2428" s="24" t="str">
        <f>+IF(B2428&lt;&gt;'Terminal Handling Charge'!$B$3,"",IF(COUNTIF(B:B,B2428)&gt;0,COUNTIF(B$3:B2428,B2428),""))</f>
        <v/>
      </c>
      <c r="B2428" s="24" t="str">
        <f t="shared" si="79"/>
        <v>Terminal Handling Charge - DestinationCanada</v>
      </c>
      <c r="C2428" s="31" t="s">
        <v>48</v>
      </c>
      <c r="D2428" s="24" t="s">
        <v>747</v>
      </c>
      <c r="E2428" s="32" t="s">
        <v>105</v>
      </c>
      <c r="F2428" s="28" t="s">
        <v>758</v>
      </c>
      <c r="G2428" s="13">
        <v>44866</v>
      </c>
      <c r="H2428" s="11" t="s">
        <v>274</v>
      </c>
      <c r="I2428" s="11" t="s">
        <v>275</v>
      </c>
      <c r="J2428" s="11" t="s">
        <v>275</v>
      </c>
      <c r="K2428" s="11" t="s">
        <v>19</v>
      </c>
      <c r="L2428" s="11" t="s">
        <v>19</v>
      </c>
      <c r="M2428" s="11" t="s">
        <v>19</v>
      </c>
      <c r="N2428" s="11" t="s">
        <v>19</v>
      </c>
      <c r="O2428" s="11" t="s">
        <v>47</v>
      </c>
      <c r="P2428" s="11" t="s">
        <v>48</v>
      </c>
      <c r="Q2428" s="11" t="s">
        <v>48</v>
      </c>
      <c r="R2428" s="11" t="s">
        <v>762</v>
      </c>
      <c r="S2428" s="20">
        <v>20</v>
      </c>
      <c r="T2428" s="11" t="s">
        <v>28</v>
      </c>
      <c r="U2428" s="11" t="s">
        <v>279</v>
      </c>
      <c r="V2428" s="11" t="s">
        <v>280</v>
      </c>
      <c r="W2428" s="11" t="s">
        <v>23</v>
      </c>
      <c r="X2428" s="11" t="s">
        <v>24</v>
      </c>
      <c r="Y2428">
        <v>535</v>
      </c>
      <c r="Z2428" t="e">
        <f t="shared" si="80"/>
        <v>#REF!</v>
      </c>
    </row>
    <row r="2429" spans="1:26" x14ac:dyDescent="0.35">
      <c r="A2429" s="24" t="str">
        <f>+IF(B2429&lt;&gt;'Terminal Handling Charge'!$B$3,"",IF(COUNTIF(B:B,B2429)&gt;0,COUNTIF(B$3:B2429,B2429),""))</f>
        <v/>
      </c>
      <c r="B2429" s="24" t="str">
        <f t="shared" si="79"/>
        <v>Terminal Handling Charge - DestinationCanada</v>
      </c>
      <c r="C2429" s="31" t="s">
        <v>48</v>
      </c>
      <c r="D2429" s="24" t="s">
        <v>747</v>
      </c>
      <c r="E2429" s="32" t="s">
        <v>105</v>
      </c>
      <c r="F2429" s="28" t="s">
        <v>758</v>
      </c>
      <c r="G2429" s="13">
        <v>44866</v>
      </c>
      <c r="H2429" s="11" t="s">
        <v>274</v>
      </c>
      <c r="I2429" s="11" t="s">
        <v>275</v>
      </c>
      <c r="J2429" s="11" t="s">
        <v>275</v>
      </c>
      <c r="K2429" s="11" t="s">
        <v>19</v>
      </c>
      <c r="L2429" s="11" t="s">
        <v>19</v>
      </c>
      <c r="M2429" s="11" t="s">
        <v>19</v>
      </c>
      <c r="N2429" s="11" t="s">
        <v>19</v>
      </c>
      <c r="O2429" s="11" t="s">
        <v>47</v>
      </c>
      <c r="P2429" s="11" t="s">
        <v>48</v>
      </c>
      <c r="Q2429" s="11" t="s">
        <v>48</v>
      </c>
      <c r="R2429" s="11" t="s">
        <v>762</v>
      </c>
      <c r="S2429" s="20">
        <v>20</v>
      </c>
      <c r="T2429" s="11" t="s">
        <v>28</v>
      </c>
      <c r="U2429" s="11" t="s">
        <v>394</v>
      </c>
      <c r="V2429" s="11" t="s">
        <v>395</v>
      </c>
      <c r="W2429" s="11" t="s">
        <v>23</v>
      </c>
      <c r="X2429" s="11" t="s">
        <v>24</v>
      </c>
      <c r="Y2429">
        <v>535</v>
      </c>
      <c r="Z2429" t="e">
        <f t="shared" si="80"/>
        <v>#REF!</v>
      </c>
    </row>
    <row r="2430" spans="1:26" x14ac:dyDescent="0.35">
      <c r="A2430" s="24" t="str">
        <f>+IF(B2430&lt;&gt;'Terminal Handling Charge'!$B$3,"",IF(COUNTIF(B:B,B2430)&gt;0,COUNTIF(B$3:B2430,B2430),""))</f>
        <v/>
      </c>
      <c r="B2430" s="24" t="str">
        <f t="shared" si="79"/>
        <v>Terminal Handling Charge - DestinationCanada</v>
      </c>
      <c r="C2430" s="31" t="s">
        <v>48</v>
      </c>
      <c r="D2430" s="24" t="s">
        <v>747</v>
      </c>
      <c r="E2430" s="32" t="s">
        <v>105</v>
      </c>
      <c r="F2430" s="28" t="s">
        <v>758</v>
      </c>
      <c r="G2430" s="13">
        <v>44866</v>
      </c>
      <c r="H2430" s="11" t="s">
        <v>274</v>
      </c>
      <c r="I2430" s="11" t="s">
        <v>275</v>
      </c>
      <c r="J2430" s="11" t="s">
        <v>275</v>
      </c>
      <c r="K2430" s="11" t="s">
        <v>19</v>
      </c>
      <c r="L2430" s="11" t="s">
        <v>19</v>
      </c>
      <c r="M2430" s="11" t="s">
        <v>19</v>
      </c>
      <c r="N2430" s="11" t="s">
        <v>19</v>
      </c>
      <c r="O2430" s="11" t="s">
        <v>47</v>
      </c>
      <c r="P2430" s="11" t="s">
        <v>48</v>
      </c>
      <c r="Q2430" s="11" t="s">
        <v>48</v>
      </c>
      <c r="R2430" s="11" t="s">
        <v>762</v>
      </c>
      <c r="S2430" s="20">
        <v>20</v>
      </c>
      <c r="T2430" s="11" t="s">
        <v>28</v>
      </c>
      <c r="U2430" s="11" t="s">
        <v>306</v>
      </c>
      <c r="V2430" s="11" t="s">
        <v>307</v>
      </c>
      <c r="W2430" s="11" t="s">
        <v>23</v>
      </c>
      <c r="X2430" s="11" t="s">
        <v>24</v>
      </c>
      <c r="Y2430">
        <v>535</v>
      </c>
      <c r="Z2430" t="e">
        <f t="shared" si="80"/>
        <v>#REF!</v>
      </c>
    </row>
    <row r="2431" spans="1:26" x14ac:dyDescent="0.35">
      <c r="A2431" s="24" t="str">
        <f>+IF(B2431&lt;&gt;'Terminal Handling Charge'!$B$3,"",IF(COUNTIF(B:B,B2431)&gt;0,COUNTIF(B$3:B2431,B2431),""))</f>
        <v/>
      </c>
      <c r="B2431" s="24" t="str">
        <f t="shared" si="79"/>
        <v>Terminal Handling Charge - DestinationCanada</v>
      </c>
      <c r="C2431" s="31" t="s">
        <v>48</v>
      </c>
      <c r="D2431" s="24" t="s">
        <v>747</v>
      </c>
      <c r="E2431" s="32" t="s">
        <v>105</v>
      </c>
      <c r="F2431" s="28" t="s">
        <v>758</v>
      </c>
      <c r="G2431" s="13">
        <v>44866</v>
      </c>
      <c r="H2431" s="11" t="s">
        <v>274</v>
      </c>
      <c r="I2431" s="11" t="s">
        <v>275</v>
      </c>
      <c r="J2431" s="11" t="s">
        <v>275</v>
      </c>
      <c r="K2431" s="11" t="s">
        <v>19</v>
      </c>
      <c r="L2431" s="11" t="s">
        <v>19</v>
      </c>
      <c r="M2431" s="11" t="s">
        <v>19</v>
      </c>
      <c r="N2431" s="11" t="s">
        <v>19</v>
      </c>
      <c r="O2431" s="11" t="s">
        <v>47</v>
      </c>
      <c r="P2431" s="11" t="s">
        <v>48</v>
      </c>
      <c r="Q2431" s="11" t="s">
        <v>48</v>
      </c>
      <c r="R2431" s="11" t="s">
        <v>762</v>
      </c>
      <c r="S2431" s="20">
        <v>20</v>
      </c>
      <c r="T2431" s="11" t="s">
        <v>28</v>
      </c>
      <c r="U2431" s="11" t="s">
        <v>332</v>
      </c>
      <c r="V2431" s="11" t="s">
        <v>333</v>
      </c>
      <c r="W2431" s="11" t="s">
        <v>23</v>
      </c>
      <c r="X2431" s="11" t="s">
        <v>24</v>
      </c>
      <c r="Y2431">
        <v>535</v>
      </c>
      <c r="Z2431" t="e">
        <f t="shared" si="80"/>
        <v>#REF!</v>
      </c>
    </row>
    <row r="2432" spans="1:26" x14ac:dyDescent="0.35">
      <c r="A2432" s="24" t="str">
        <f>+IF(B2432&lt;&gt;'Terminal Handling Charge'!$B$3,"",IF(COUNTIF(B:B,B2432)&gt;0,COUNTIF(B$3:B2432,B2432),""))</f>
        <v/>
      </c>
      <c r="B2432" s="24" t="str">
        <f t="shared" si="79"/>
        <v>Terminal Handling Charge - DestinationCanada</v>
      </c>
      <c r="C2432" s="31" t="s">
        <v>48</v>
      </c>
      <c r="D2432" s="24" t="s">
        <v>747</v>
      </c>
      <c r="E2432" s="32" t="s">
        <v>105</v>
      </c>
      <c r="F2432" s="28" t="s">
        <v>758</v>
      </c>
      <c r="G2432" s="13">
        <v>44866</v>
      </c>
      <c r="H2432" s="11" t="s">
        <v>274</v>
      </c>
      <c r="I2432" s="11" t="s">
        <v>275</v>
      </c>
      <c r="J2432" s="11" t="s">
        <v>275</v>
      </c>
      <c r="K2432" s="11" t="s">
        <v>19</v>
      </c>
      <c r="L2432" s="11" t="s">
        <v>19</v>
      </c>
      <c r="M2432" s="11" t="s">
        <v>19</v>
      </c>
      <c r="N2432" s="11" t="s">
        <v>19</v>
      </c>
      <c r="O2432" s="11" t="s">
        <v>47</v>
      </c>
      <c r="P2432" s="11" t="s">
        <v>48</v>
      </c>
      <c r="Q2432" s="11" t="s">
        <v>48</v>
      </c>
      <c r="R2432" s="11" t="s">
        <v>762</v>
      </c>
      <c r="S2432" s="20">
        <v>20</v>
      </c>
      <c r="T2432" s="11" t="s">
        <v>28</v>
      </c>
      <c r="U2432" s="11" t="s">
        <v>308</v>
      </c>
      <c r="V2432" s="11" t="s">
        <v>309</v>
      </c>
      <c r="W2432" s="11" t="s">
        <v>23</v>
      </c>
      <c r="X2432" s="11" t="s">
        <v>24</v>
      </c>
      <c r="Y2432">
        <v>535</v>
      </c>
      <c r="Z2432" t="e">
        <f t="shared" si="80"/>
        <v>#REF!</v>
      </c>
    </row>
    <row r="2433" spans="1:26" x14ac:dyDescent="0.35">
      <c r="A2433" s="24" t="str">
        <f>+IF(B2433&lt;&gt;'Terminal Handling Charge'!$B$3,"",IF(COUNTIF(B:B,B2433)&gt;0,COUNTIF(B$3:B2433,B2433),""))</f>
        <v/>
      </c>
      <c r="B2433" s="24" t="str">
        <f t="shared" si="79"/>
        <v>Terminal Handling Charge - DestinationCanada</v>
      </c>
      <c r="C2433" s="31" t="s">
        <v>48</v>
      </c>
      <c r="D2433" s="24" t="s">
        <v>747</v>
      </c>
      <c r="E2433" s="32" t="s">
        <v>105</v>
      </c>
      <c r="F2433" s="28" t="s">
        <v>758</v>
      </c>
      <c r="G2433" s="13">
        <v>44866</v>
      </c>
      <c r="H2433" s="11" t="s">
        <v>274</v>
      </c>
      <c r="I2433" s="11" t="s">
        <v>275</v>
      </c>
      <c r="J2433" s="11" t="s">
        <v>275</v>
      </c>
      <c r="K2433" s="11" t="s">
        <v>19</v>
      </c>
      <c r="L2433" s="11" t="s">
        <v>19</v>
      </c>
      <c r="M2433" s="11" t="s">
        <v>19</v>
      </c>
      <c r="N2433" s="11" t="s">
        <v>19</v>
      </c>
      <c r="O2433" s="11" t="s">
        <v>47</v>
      </c>
      <c r="P2433" s="11" t="s">
        <v>48</v>
      </c>
      <c r="Q2433" s="11" t="s">
        <v>48</v>
      </c>
      <c r="R2433" s="11" t="s">
        <v>762</v>
      </c>
      <c r="S2433" s="20">
        <v>20</v>
      </c>
      <c r="T2433" s="11" t="s">
        <v>28</v>
      </c>
      <c r="U2433" s="11" t="s">
        <v>328</v>
      </c>
      <c r="V2433" s="11" t="s">
        <v>329</v>
      </c>
      <c r="W2433" s="11" t="s">
        <v>23</v>
      </c>
      <c r="X2433" s="11" t="s">
        <v>24</v>
      </c>
      <c r="Y2433">
        <v>535</v>
      </c>
      <c r="Z2433" t="e">
        <f t="shared" si="80"/>
        <v>#REF!</v>
      </c>
    </row>
    <row r="2434" spans="1:26" x14ac:dyDescent="0.35">
      <c r="A2434" s="24" t="str">
        <f>+IF(B2434&lt;&gt;'Terminal Handling Charge'!$B$3,"",IF(COUNTIF(B:B,B2434)&gt;0,COUNTIF(B$3:B2434,B2434),""))</f>
        <v/>
      </c>
      <c r="B2434" s="24" t="str">
        <f t="shared" si="79"/>
        <v>Terminal Handling Charge - DestinationCanada</v>
      </c>
      <c r="C2434" s="31" t="s">
        <v>48</v>
      </c>
      <c r="D2434" s="24" t="s">
        <v>747</v>
      </c>
      <c r="E2434" s="32" t="s">
        <v>105</v>
      </c>
      <c r="F2434" s="28" t="s">
        <v>758</v>
      </c>
      <c r="G2434" s="13">
        <v>44866</v>
      </c>
      <c r="H2434" s="11" t="s">
        <v>274</v>
      </c>
      <c r="I2434" s="11" t="s">
        <v>275</v>
      </c>
      <c r="J2434" s="11" t="s">
        <v>275</v>
      </c>
      <c r="K2434" s="11" t="s">
        <v>19</v>
      </c>
      <c r="L2434" s="11" t="s">
        <v>19</v>
      </c>
      <c r="M2434" s="11" t="s">
        <v>19</v>
      </c>
      <c r="N2434" s="11" t="s">
        <v>19</v>
      </c>
      <c r="O2434" s="11" t="s">
        <v>47</v>
      </c>
      <c r="P2434" s="11" t="s">
        <v>48</v>
      </c>
      <c r="Q2434" s="11" t="s">
        <v>48</v>
      </c>
      <c r="R2434" s="11" t="s">
        <v>762</v>
      </c>
      <c r="S2434" s="20">
        <v>20</v>
      </c>
      <c r="T2434" s="11" t="s">
        <v>28</v>
      </c>
      <c r="U2434" s="11" t="s">
        <v>378</v>
      </c>
      <c r="V2434" s="11" t="s">
        <v>379</v>
      </c>
      <c r="W2434" s="11" t="s">
        <v>23</v>
      </c>
      <c r="X2434" s="11" t="s">
        <v>24</v>
      </c>
      <c r="Y2434">
        <v>535</v>
      </c>
      <c r="Z2434" t="e">
        <f t="shared" si="80"/>
        <v>#REF!</v>
      </c>
    </row>
    <row r="2435" spans="1:26" x14ac:dyDescent="0.35">
      <c r="A2435" s="24" t="str">
        <f>+IF(B2435&lt;&gt;'Terminal Handling Charge'!$B$3,"",IF(COUNTIF(B:B,B2435)&gt;0,COUNTIF(B$3:B2435,B2435),""))</f>
        <v/>
      </c>
      <c r="B2435" s="24" t="str">
        <f t="shared" si="79"/>
        <v>Terminal Handling Charge - DestinationCanada</v>
      </c>
      <c r="C2435" s="31" t="s">
        <v>48</v>
      </c>
      <c r="D2435" s="24" t="s">
        <v>747</v>
      </c>
      <c r="E2435" s="32" t="s">
        <v>105</v>
      </c>
      <c r="F2435" s="28" t="s">
        <v>758</v>
      </c>
      <c r="G2435" s="13">
        <v>44866</v>
      </c>
      <c r="H2435" s="11" t="s">
        <v>274</v>
      </c>
      <c r="I2435" s="11" t="s">
        <v>275</v>
      </c>
      <c r="J2435" s="11" t="s">
        <v>275</v>
      </c>
      <c r="K2435" s="11" t="s">
        <v>19</v>
      </c>
      <c r="L2435" s="11" t="s">
        <v>19</v>
      </c>
      <c r="M2435" s="11" t="s">
        <v>19</v>
      </c>
      <c r="N2435" s="11" t="s">
        <v>19</v>
      </c>
      <c r="O2435" s="11" t="s">
        <v>47</v>
      </c>
      <c r="P2435" s="11" t="s">
        <v>48</v>
      </c>
      <c r="Q2435" s="11" t="s">
        <v>48</v>
      </c>
      <c r="R2435" s="11" t="s">
        <v>762</v>
      </c>
      <c r="S2435" s="20">
        <v>20</v>
      </c>
      <c r="T2435" s="11" t="s">
        <v>28</v>
      </c>
      <c r="U2435" s="11" t="s">
        <v>429</v>
      </c>
      <c r="V2435" s="11" t="s">
        <v>430</v>
      </c>
      <c r="W2435" s="11" t="s">
        <v>23</v>
      </c>
      <c r="X2435" s="11" t="s">
        <v>24</v>
      </c>
      <c r="Y2435">
        <v>535</v>
      </c>
      <c r="Z2435" t="e">
        <f t="shared" si="80"/>
        <v>#REF!</v>
      </c>
    </row>
    <row r="2436" spans="1:26" x14ac:dyDescent="0.35">
      <c r="A2436" s="24" t="str">
        <f>+IF(B2436&lt;&gt;'Terminal Handling Charge'!$B$3,"",IF(COUNTIF(B:B,B2436)&gt;0,COUNTIF(B$3:B2436,B2436),""))</f>
        <v/>
      </c>
      <c r="B2436" s="24" t="str">
        <f t="shared" si="79"/>
        <v>Terminal Handling Charge - DestinationCanada</v>
      </c>
      <c r="C2436" s="31" t="s">
        <v>48</v>
      </c>
      <c r="D2436" s="24" t="s">
        <v>747</v>
      </c>
      <c r="E2436" s="32" t="s">
        <v>105</v>
      </c>
      <c r="F2436" s="28" t="s">
        <v>758</v>
      </c>
      <c r="G2436" s="13">
        <v>44866</v>
      </c>
      <c r="H2436" s="11" t="s">
        <v>274</v>
      </c>
      <c r="I2436" s="11" t="s">
        <v>275</v>
      </c>
      <c r="J2436" s="11" t="s">
        <v>275</v>
      </c>
      <c r="K2436" s="11" t="s">
        <v>19</v>
      </c>
      <c r="L2436" s="11" t="s">
        <v>19</v>
      </c>
      <c r="M2436" s="11" t="s">
        <v>19</v>
      </c>
      <c r="N2436" s="11" t="s">
        <v>19</v>
      </c>
      <c r="O2436" s="11" t="s">
        <v>47</v>
      </c>
      <c r="P2436" s="11" t="s">
        <v>48</v>
      </c>
      <c r="Q2436" s="11" t="s">
        <v>48</v>
      </c>
      <c r="R2436" s="11" t="s">
        <v>762</v>
      </c>
      <c r="S2436" s="20">
        <v>20</v>
      </c>
      <c r="T2436" s="11" t="s">
        <v>28</v>
      </c>
      <c r="U2436" s="11" t="s">
        <v>300</v>
      </c>
      <c r="V2436" s="11" t="s">
        <v>301</v>
      </c>
      <c r="W2436" s="11" t="s">
        <v>23</v>
      </c>
      <c r="X2436" s="11" t="s">
        <v>24</v>
      </c>
      <c r="Y2436">
        <v>535</v>
      </c>
      <c r="Z2436" t="e">
        <f t="shared" si="80"/>
        <v>#REF!</v>
      </c>
    </row>
    <row r="2437" spans="1:26" x14ac:dyDescent="0.35">
      <c r="A2437" s="24" t="str">
        <f>+IF(B2437&lt;&gt;'Terminal Handling Charge'!$B$3,"",IF(COUNTIF(B:B,B2437)&gt;0,COUNTIF(B$3:B2437,B2437),""))</f>
        <v/>
      </c>
      <c r="B2437" s="24" t="str">
        <f t="shared" si="79"/>
        <v>Terminal Handling Charge - DestinationCanada</v>
      </c>
      <c r="C2437" s="31" t="s">
        <v>48</v>
      </c>
      <c r="D2437" s="24" t="s">
        <v>747</v>
      </c>
      <c r="E2437" s="32" t="s">
        <v>105</v>
      </c>
      <c r="F2437" s="28" t="s">
        <v>758</v>
      </c>
      <c r="G2437" s="13">
        <v>44866</v>
      </c>
      <c r="H2437" s="11" t="s">
        <v>274</v>
      </c>
      <c r="I2437" s="11" t="s">
        <v>275</v>
      </c>
      <c r="J2437" s="11" t="s">
        <v>275</v>
      </c>
      <c r="K2437" s="11" t="s">
        <v>19</v>
      </c>
      <c r="L2437" s="11" t="s">
        <v>19</v>
      </c>
      <c r="M2437" s="11" t="s">
        <v>19</v>
      </c>
      <c r="N2437" s="11" t="s">
        <v>19</v>
      </c>
      <c r="O2437" s="11" t="s">
        <v>47</v>
      </c>
      <c r="P2437" s="11" t="s">
        <v>48</v>
      </c>
      <c r="Q2437" s="11" t="s">
        <v>48</v>
      </c>
      <c r="R2437" s="11" t="s">
        <v>762</v>
      </c>
      <c r="S2437" s="20">
        <v>20</v>
      </c>
      <c r="T2437" s="11" t="s">
        <v>28</v>
      </c>
      <c r="U2437" s="11" t="s">
        <v>366</v>
      </c>
      <c r="V2437" s="11" t="s">
        <v>367</v>
      </c>
      <c r="W2437" s="11" t="s">
        <v>23</v>
      </c>
      <c r="X2437" s="11" t="s">
        <v>24</v>
      </c>
      <c r="Y2437">
        <v>535</v>
      </c>
      <c r="Z2437" t="e">
        <f t="shared" si="80"/>
        <v>#REF!</v>
      </c>
    </row>
    <row r="2438" spans="1:26" x14ac:dyDescent="0.35">
      <c r="A2438" s="24" t="str">
        <f>+IF(B2438&lt;&gt;'Terminal Handling Charge'!$B$3,"",IF(COUNTIF(B:B,B2438)&gt;0,COUNTIF(B$3:B2438,B2438),""))</f>
        <v/>
      </c>
      <c r="B2438" s="24" t="str">
        <f t="shared" si="79"/>
        <v>Terminal Handling Charge - DestinationCanada</v>
      </c>
      <c r="C2438" s="31" t="s">
        <v>48</v>
      </c>
      <c r="D2438" s="24" t="s">
        <v>747</v>
      </c>
      <c r="E2438" s="32" t="s">
        <v>105</v>
      </c>
      <c r="F2438" s="28" t="s">
        <v>758</v>
      </c>
      <c r="G2438" s="13">
        <v>44866</v>
      </c>
      <c r="H2438" s="11" t="s">
        <v>274</v>
      </c>
      <c r="I2438" s="11" t="s">
        <v>275</v>
      </c>
      <c r="J2438" s="11" t="s">
        <v>275</v>
      </c>
      <c r="K2438" s="11" t="s">
        <v>19</v>
      </c>
      <c r="L2438" s="11" t="s">
        <v>19</v>
      </c>
      <c r="M2438" s="11" t="s">
        <v>19</v>
      </c>
      <c r="N2438" s="11" t="s">
        <v>19</v>
      </c>
      <c r="O2438" s="11" t="s">
        <v>47</v>
      </c>
      <c r="P2438" s="11" t="s">
        <v>48</v>
      </c>
      <c r="Q2438" s="11" t="s">
        <v>48</v>
      </c>
      <c r="R2438" s="11" t="s">
        <v>38</v>
      </c>
      <c r="S2438" s="20">
        <v>40</v>
      </c>
      <c r="T2438" s="11" t="s">
        <v>28</v>
      </c>
      <c r="U2438" s="11" t="s">
        <v>300</v>
      </c>
      <c r="V2438" s="11" t="s">
        <v>301</v>
      </c>
      <c r="W2438" s="11" t="s">
        <v>23</v>
      </c>
      <c r="X2438" s="11" t="s">
        <v>24</v>
      </c>
      <c r="Y2438">
        <v>705</v>
      </c>
      <c r="Z2438" t="e">
        <f t="shared" si="80"/>
        <v>#REF!</v>
      </c>
    </row>
    <row r="2439" spans="1:26" x14ac:dyDescent="0.35">
      <c r="A2439" s="24" t="str">
        <f>+IF(B2439&lt;&gt;'Terminal Handling Charge'!$B$3,"",IF(COUNTIF(B:B,B2439)&gt;0,COUNTIF(B$3:B2439,B2439),""))</f>
        <v/>
      </c>
      <c r="B2439" s="24" t="str">
        <f t="shared" si="79"/>
        <v>Terminal Handling Charge - DestinationCanada</v>
      </c>
      <c r="C2439" s="31" t="s">
        <v>48</v>
      </c>
      <c r="D2439" s="24" t="s">
        <v>747</v>
      </c>
      <c r="E2439" s="32" t="s">
        <v>105</v>
      </c>
      <c r="F2439" s="28" t="s">
        <v>758</v>
      </c>
      <c r="G2439" s="13">
        <v>44866</v>
      </c>
      <c r="H2439" s="11" t="s">
        <v>274</v>
      </c>
      <c r="I2439" s="11" t="s">
        <v>275</v>
      </c>
      <c r="J2439" s="11" t="s">
        <v>275</v>
      </c>
      <c r="K2439" s="11" t="s">
        <v>19</v>
      </c>
      <c r="L2439" s="11" t="s">
        <v>19</v>
      </c>
      <c r="M2439" s="11" t="s">
        <v>19</v>
      </c>
      <c r="N2439" s="11" t="s">
        <v>19</v>
      </c>
      <c r="O2439" s="11" t="s">
        <v>47</v>
      </c>
      <c r="P2439" s="11" t="s">
        <v>48</v>
      </c>
      <c r="Q2439" s="11" t="s">
        <v>48</v>
      </c>
      <c r="R2439" s="11" t="s">
        <v>38</v>
      </c>
      <c r="S2439" s="20">
        <v>40</v>
      </c>
      <c r="T2439" s="11" t="s">
        <v>28</v>
      </c>
      <c r="U2439" s="11" t="s">
        <v>378</v>
      </c>
      <c r="V2439" s="11" t="s">
        <v>379</v>
      </c>
      <c r="W2439" s="11" t="s">
        <v>23</v>
      </c>
      <c r="X2439" s="11" t="s">
        <v>24</v>
      </c>
      <c r="Y2439">
        <v>705</v>
      </c>
      <c r="Z2439" t="e">
        <f t="shared" si="80"/>
        <v>#REF!</v>
      </c>
    </row>
    <row r="2440" spans="1:26" x14ac:dyDescent="0.35">
      <c r="A2440" s="24" t="str">
        <f>+IF(B2440&lt;&gt;'Terminal Handling Charge'!$B$3,"",IF(COUNTIF(B:B,B2440)&gt;0,COUNTIF(B$3:B2440,B2440),""))</f>
        <v/>
      </c>
      <c r="B2440" s="24" t="str">
        <f t="shared" si="79"/>
        <v>Terminal Handling Charge - DestinationCanada</v>
      </c>
      <c r="C2440" s="31" t="s">
        <v>48</v>
      </c>
      <c r="D2440" s="24" t="s">
        <v>747</v>
      </c>
      <c r="E2440" s="32" t="s">
        <v>105</v>
      </c>
      <c r="F2440" s="28" t="s">
        <v>758</v>
      </c>
      <c r="G2440" s="13">
        <v>44866</v>
      </c>
      <c r="H2440" s="11" t="s">
        <v>274</v>
      </c>
      <c r="I2440" s="11" t="s">
        <v>275</v>
      </c>
      <c r="J2440" s="11" t="s">
        <v>275</v>
      </c>
      <c r="K2440" s="11" t="s">
        <v>19</v>
      </c>
      <c r="L2440" s="11" t="s">
        <v>19</v>
      </c>
      <c r="M2440" s="11" t="s">
        <v>19</v>
      </c>
      <c r="N2440" s="11" t="s">
        <v>19</v>
      </c>
      <c r="O2440" s="11" t="s">
        <v>47</v>
      </c>
      <c r="P2440" s="11" t="s">
        <v>48</v>
      </c>
      <c r="Q2440" s="11" t="s">
        <v>48</v>
      </c>
      <c r="R2440" s="11" t="s">
        <v>38</v>
      </c>
      <c r="S2440" s="20">
        <v>40</v>
      </c>
      <c r="T2440" s="11" t="s">
        <v>28</v>
      </c>
      <c r="U2440" s="11" t="s">
        <v>306</v>
      </c>
      <c r="V2440" s="11" t="s">
        <v>307</v>
      </c>
      <c r="W2440" s="11" t="s">
        <v>23</v>
      </c>
      <c r="X2440" s="11" t="s">
        <v>24</v>
      </c>
      <c r="Y2440">
        <v>705</v>
      </c>
      <c r="Z2440" t="e">
        <f t="shared" si="80"/>
        <v>#REF!</v>
      </c>
    </row>
    <row r="2441" spans="1:26" x14ac:dyDescent="0.35">
      <c r="A2441" s="24" t="str">
        <f>+IF(B2441&lt;&gt;'Terminal Handling Charge'!$B$3,"",IF(COUNTIF(B:B,B2441)&gt;0,COUNTIF(B$3:B2441,B2441),""))</f>
        <v/>
      </c>
      <c r="B2441" s="24" t="str">
        <f t="shared" si="79"/>
        <v>Terminal Handling Charge - DestinationCanada</v>
      </c>
      <c r="C2441" s="31" t="s">
        <v>48</v>
      </c>
      <c r="D2441" s="24" t="s">
        <v>747</v>
      </c>
      <c r="E2441" s="32" t="s">
        <v>105</v>
      </c>
      <c r="F2441" s="28" t="s">
        <v>758</v>
      </c>
      <c r="G2441" s="13">
        <v>44866</v>
      </c>
      <c r="H2441" s="11" t="s">
        <v>274</v>
      </c>
      <c r="I2441" s="11" t="s">
        <v>275</v>
      </c>
      <c r="J2441" s="11" t="s">
        <v>275</v>
      </c>
      <c r="K2441" s="11" t="s">
        <v>19</v>
      </c>
      <c r="L2441" s="11" t="s">
        <v>19</v>
      </c>
      <c r="M2441" s="11" t="s">
        <v>19</v>
      </c>
      <c r="N2441" s="11" t="s">
        <v>19</v>
      </c>
      <c r="O2441" s="11" t="s">
        <v>47</v>
      </c>
      <c r="P2441" s="11" t="s">
        <v>48</v>
      </c>
      <c r="Q2441" s="11" t="s">
        <v>48</v>
      </c>
      <c r="R2441" s="11" t="s">
        <v>38</v>
      </c>
      <c r="S2441" s="20">
        <v>40</v>
      </c>
      <c r="T2441" s="11" t="s">
        <v>28</v>
      </c>
      <c r="U2441" s="11" t="s">
        <v>366</v>
      </c>
      <c r="V2441" s="11" t="s">
        <v>367</v>
      </c>
      <c r="W2441" s="11" t="s">
        <v>23</v>
      </c>
      <c r="X2441" s="11" t="s">
        <v>24</v>
      </c>
      <c r="Y2441">
        <v>705</v>
      </c>
      <c r="Z2441" t="e">
        <f t="shared" si="80"/>
        <v>#REF!</v>
      </c>
    </row>
    <row r="2442" spans="1:26" x14ac:dyDescent="0.35">
      <c r="A2442" s="24" t="str">
        <f>+IF(B2442&lt;&gt;'Terminal Handling Charge'!$B$3,"",IF(COUNTIF(B:B,B2442)&gt;0,COUNTIF(B$3:B2442,B2442),""))</f>
        <v/>
      </c>
      <c r="B2442" s="24" t="str">
        <f t="shared" si="79"/>
        <v>Terminal Handling Charge - DestinationCanada</v>
      </c>
      <c r="C2442" s="31" t="s">
        <v>48</v>
      </c>
      <c r="D2442" s="24" t="s">
        <v>747</v>
      </c>
      <c r="E2442" s="32" t="s">
        <v>105</v>
      </c>
      <c r="F2442" s="28" t="s">
        <v>758</v>
      </c>
      <c r="G2442" s="13">
        <v>44866</v>
      </c>
      <c r="H2442" s="11" t="s">
        <v>274</v>
      </c>
      <c r="I2442" s="11" t="s">
        <v>275</v>
      </c>
      <c r="J2442" s="11" t="s">
        <v>275</v>
      </c>
      <c r="K2442" s="11" t="s">
        <v>19</v>
      </c>
      <c r="L2442" s="11" t="s">
        <v>19</v>
      </c>
      <c r="M2442" s="11" t="s">
        <v>19</v>
      </c>
      <c r="N2442" s="11" t="s">
        <v>19</v>
      </c>
      <c r="O2442" s="11" t="s">
        <v>47</v>
      </c>
      <c r="P2442" s="11" t="s">
        <v>48</v>
      </c>
      <c r="Q2442" s="11" t="s">
        <v>48</v>
      </c>
      <c r="R2442" s="11" t="s">
        <v>38</v>
      </c>
      <c r="S2442" s="20">
        <v>40</v>
      </c>
      <c r="T2442" s="11" t="s">
        <v>28</v>
      </c>
      <c r="U2442" s="11" t="s">
        <v>328</v>
      </c>
      <c r="V2442" s="11" t="s">
        <v>329</v>
      </c>
      <c r="W2442" s="11" t="s">
        <v>23</v>
      </c>
      <c r="X2442" s="11" t="s">
        <v>24</v>
      </c>
      <c r="Y2442">
        <v>705</v>
      </c>
      <c r="Z2442" t="e">
        <f t="shared" si="80"/>
        <v>#REF!</v>
      </c>
    </row>
    <row r="2443" spans="1:26" x14ac:dyDescent="0.35">
      <c r="A2443" s="24" t="str">
        <f>+IF(B2443&lt;&gt;'Terminal Handling Charge'!$B$3,"",IF(COUNTIF(B:B,B2443)&gt;0,COUNTIF(B$3:B2443,B2443),""))</f>
        <v/>
      </c>
      <c r="B2443" s="24" t="str">
        <f t="shared" si="79"/>
        <v>Terminal Handling Charge - DestinationCanada</v>
      </c>
      <c r="C2443" s="31" t="s">
        <v>48</v>
      </c>
      <c r="D2443" s="24" t="s">
        <v>747</v>
      </c>
      <c r="E2443" s="32" t="s">
        <v>105</v>
      </c>
      <c r="F2443" s="28" t="s">
        <v>758</v>
      </c>
      <c r="G2443" s="13">
        <v>44866</v>
      </c>
      <c r="H2443" s="11" t="s">
        <v>274</v>
      </c>
      <c r="I2443" s="11" t="s">
        <v>275</v>
      </c>
      <c r="J2443" s="11" t="s">
        <v>275</v>
      </c>
      <c r="K2443" s="11" t="s">
        <v>19</v>
      </c>
      <c r="L2443" s="11" t="s">
        <v>19</v>
      </c>
      <c r="M2443" s="11" t="s">
        <v>19</v>
      </c>
      <c r="N2443" s="11" t="s">
        <v>19</v>
      </c>
      <c r="O2443" s="11" t="s">
        <v>47</v>
      </c>
      <c r="P2443" s="11" t="s">
        <v>48</v>
      </c>
      <c r="Q2443" s="11" t="s">
        <v>48</v>
      </c>
      <c r="R2443" s="11" t="s">
        <v>38</v>
      </c>
      <c r="S2443" s="20">
        <v>40</v>
      </c>
      <c r="T2443" s="11" t="s">
        <v>28</v>
      </c>
      <c r="U2443" s="11" t="s">
        <v>279</v>
      </c>
      <c r="V2443" s="11" t="s">
        <v>280</v>
      </c>
      <c r="W2443" s="11" t="s">
        <v>23</v>
      </c>
      <c r="X2443" s="11" t="s">
        <v>24</v>
      </c>
      <c r="Y2443">
        <v>705</v>
      </c>
      <c r="Z2443" t="e">
        <f t="shared" si="80"/>
        <v>#REF!</v>
      </c>
    </row>
    <row r="2444" spans="1:26" x14ac:dyDescent="0.35">
      <c r="A2444" s="24" t="str">
        <f>+IF(B2444&lt;&gt;'Terminal Handling Charge'!$B$3,"",IF(COUNTIF(B:B,B2444)&gt;0,COUNTIF(B$3:B2444,B2444),""))</f>
        <v/>
      </c>
      <c r="B2444" s="24" t="str">
        <f t="shared" si="79"/>
        <v>Terminal Handling Charge - DestinationCanada</v>
      </c>
      <c r="C2444" s="31" t="s">
        <v>48</v>
      </c>
      <c r="D2444" s="24" t="s">
        <v>747</v>
      </c>
      <c r="E2444" s="32" t="s">
        <v>105</v>
      </c>
      <c r="F2444" s="28" t="s">
        <v>758</v>
      </c>
      <c r="G2444" s="13">
        <v>44866</v>
      </c>
      <c r="H2444" s="11" t="s">
        <v>274</v>
      </c>
      <c r="I2444" s="11" t="s">
        <v>275</v>
      </c>
      <c r="J2444" s="11" t="s">
        <v>275</v>
      </c>
      <c r="K2444" s="11" t="s">
        <v>19</v>
      </c>
      <c r="L2444" s="11" t="s">
        <v>19</v>
      </c>
      <c r="M2444" s="11" t="s">
        <v>19</v>
      </c>
      <c r="N2444" s="11" t="s">
        <v>19</v>
      </c>
      <c r="O2444" s="11" t="s">
        <v>47</v>
      </c>
      <c r="P2444" s="11" t="s">
        <v>48</v>
      </c>
      <c r="Q2444" s="11" t="s">
        <v>48</v>
      </c>
      <c r="R2444" s="11" t="s">
        <v>38</v>
      </c>
      <c r="S2444" s="20">
        <v>40</v>
      </c>
      <c r="T2444" s="11" t="s">
        <v>28</v>
      </c>
      <c r="U2444" s="11" t="s">
        <v>394</v>
      </c>
      <c r="V2444" s="11" t="s">
        <v>395</v>
      </c>
      <c r="W2444" s="11" t="s">
        <v>23</v>
      </c>
      <c r="X2444" s="11" t="s">
        <v>24</v>
      </c>
      <c r="Y2444">
        <v>705</v>
      </c>
      <c r="Z2444" t="e">
        <f t="shared" si="80"/>
        <v>#REF!</v>
      </c>
    </row>
    <row r="2445" spans="1:26" x14ac:dyDescent="0.35">
      <c r="A2445" s="24" t="str">
        <f>+IF(B2445&lt;&gt;'Terminal Handling Charge'!$B$3,"",IF(COUNTIF(B:B,B2445)&gt;0,COUNTIF(B$3:B2445,B2445),""))</f>
        <v/>
      </c>
      <c r="B2445" s="24" t="str">
        <f t="shared" si="79"/>
        <v>Terminal Handling Charge - DestinationCanada</v>
      </c>
      <c r="C2445" s="31" t="s">
        <v>48</v>
      </c>
      <c r="D2445" s="24" t="s">
        <v>747</v>
      </c>
      <c r="E2445" s="32" t="s">
        <v>105</v>
      </c>
      <c r="F2445" s="28" t="s">
        <v>758</v>
      </c>
      <c r="G2445" s="13">
        <v>44866</v>
      </c>
      <c r="H2445" s="11" t="s">
        <v>274</v>
      </c>
      <c r="I2445" s="11" t="s">
        <v>275</v>
      </c>
      <c r="J2445" s="11" t="s">
        <v>275</v>
      </c>
      <c r="K2445" s="11" t="s">
        <v>19</v>
      </c>
      <c r="L2445" s="11" t="s">
        <v>19</v>
      </c>
      <c r="M2445" s="11" t="s">
        <v>19</v>
      </c>
      <c r="N2445" s="11" t="s">
        <v>19</v>
      </c>
      <c r="O2445" s="11" t="s">
        <v>47</v>
      </c>
      <c r="P2445" s="11" t="s">
        <v>48</v>
      </c>
      <c r="Q2445" s="11" t="s">
        <v>48</v>
      </c>
      <c r="R2445" s="11" t="s">
        <v>38</v>
      </c>
      <c r="S2445" s="20">
        <v>40</v>
      </c>
      <c r="T2445" s="11" t="s">
        <v>28</v>
      </c>
      <c r="U2445" s="11" t="s">
        <v>332</v>
      </c>
      <c r="V2445" s="11" t="s">
        <v>333</v>
      </c>
      <c r="W2445" s="11" t="s">
        <v>23</v>
      </c>
      <c r="X2445" s="11" t="s">
        <v>24</v>
      </c>
      <c r="Y2445">
        <v>705</v>
      </c>
      <c r="Z2445" t="e">
        <f t="shared" si="80"/>
        <v>#REF!</v>
      </c>
    </row>
    <row r="2446" spans="1:26" x14ac:dyDescent="0.35">
      <c r="A2446" s="24" t="str">
        <f>+IF(B2446&lt;&gt;'Terminal Handling Charge'!$B$3,"",IF(COUNTIF(B:B,B2446)&gt;0,COUNTIF(B$3:B2446,B2446),""))</f>
        <v/>
      </c>
      <c r="B2446" s="24" t="str">
        <f t="shared" si="79"/>
        <v>Terminal Handling Charge - DestinationCanada</v>
      </c>
      <c r="C2446" s="31" t="s">
        <v>48</v>
      </c>
      <c r="D2446" s="24" t="s">
        <v>747</v>
      </c>
      <c r="E2446" s="32" t="s">
        <v>105</v>
      </c>
      <c r="F2446" s="28" t="s">
        <v>758</v>
      </c>
      <c r="G2446" s="13">
        <v>44866</v>
      </c>
      <c r="H2446" s="11" t="s">
        <v>274</v>
      </c>
      <c r="I2446" s="11" t="s">
        <v>275</v>
      </c>
      <c r="J2446" s="11" t="s">
        <v>275</v>
      </c>
      <c r="K2446" s="11" t="s">
        <v>19</v>
      </c>
      <c r="L2446" s="11" t="s">
        <v>19</v>
      </c>
      <c r="M2446" s="11" t="s">
        <v>19</v>
      </c>
      <c r="N2446" s="11" t="s">
        <v>19</v>
      </c>
      <c r="O2446" s="11" t="s">
        <v>47</v>
      </c>
      <c r="P2446" s="11" t="s">
        <v>48</v>
      </c>
      <c r="Q2446" s="11" t="s">
        <v>48</v>
      </c>
      <c r="R2446" s="11" t="s">
        <v>38</v>
      </c>
      <c r="S2446" s="20">
        <v>40</v>
      </c>
      <c r="T2446" s="11" t="s">
        <v>28</v>
      </c>
      <c r="U2446" s="11" t="s">
        <v>429</v>
      </c>
      <c r="V2446" s="11" t="s">
        <v>430</v>
      </c>
      <c r="W2446" s="11" t="s">
        <v>23</v>
      </c>
      <c r="X2446" s="11" t="s">
        <v>24</v>
      </c>
      <c r="Y2446">
        <v>705</v>
      </c>
      <c r="Z2446" t="e">
        <f t="shared" si="80"/>
        <v>#REF!</v>
      </c>
    </row>
    <row r="2447" spans="1:26" x14ac:dyDescent="0.35">
      <c r="A2447" s="24" t="str">
        <f>+IF(B2447&lt;&gt;'Terminal Handling Charge'!$B$3,"",IF(COUNTIF(B:B,B2447)&gt;0,COUNTIF(B$3:B2447,B2447),""))</f>
        <v/>
      </c>
      <c r="B2447" s="24" t="str">
        <f t="shared" si="79"/>
        <v>Terminal Handling Charge - DestinationCanada</v>
      </c>
      <c r="C2447" s="31" t="s">
        <v>48</v>
      </c>
      <c r="D2447" s="24" t="s">
        <v>747</v>
      </c>
      <c r="E2447" s="32" t="s">
        <v>105</v>
      </c>
      <c r="F2447" s="28" t="s">
        <v>758</v>
      </c>
      <c r="G2447" s="13">
        <v>44866</v>
      </c>
      <c r="H2447" s="11" t="s">
        <v>274</v>
      </c>
      <c r="I2447" s="11" t="s">
        <v>275</v>
      </c>
      <c r="J2447" s="11" t="s">
        <v>275</v>
      </c>
      <c r="K2447" s="11" t="s">
        <v>19</v>
      </c>
      <c r="L2447" s="11" t="s">
        <v>19</v>
      </c>
      <c r="M2447" s="11" t="s">
        <v>19</v>
      </c>
      <c r="N2447" s="11" t="s">
        <v>19</v>
      </c>
      <c r="O2447" s="11" t="s">
        <v>47</v>
      </c>
      <c r="P2447" s="11" t="s">
        <v>48</v>
      </c>
      <c r="Q2447" s="11" t="s">
        <v>48</v>
      </c>
      <c r="R2447" s="11" t="s">
        <v>38</v>
      </c>
      <c r="S2447" s="20">
        <v>40</v>
      </c>
      <c r="T2447" s="11" t="s">
        <v>28</v>
      </c>
      <c r="U2447" s="11" t="s">
        <v>22</v>
      </c>
      <c r="V2447" s="11" t="s">
        <v>22</v>
      </c>
      <c r="W2447" s="11" t="s">
        <v>23</v>
      </c>
      <c r="X2447" s="11" t="s">
        <v>24</v>
      </c>
      <c r="Y2447">
        <v>705</v>
      </c>
      <c r="Z2447" t="e">
        <f t="shared" si="80"/>
        <v>#REF!</v>
      </c>
    </row>
    <row r="2448" spans="1:26" x14ac:dyDescent="0.35">
      <c r="A2448" s="24" t="str">
        <f>+IF(B2448&lt;&gt;'Terminal Handling Charge'!$B$3,"",IF(COUNTIF(B:B,B2448)&gt;0,COUNTIF(B$3:B2448,B2448),""))</f>
        <v/>
      </c>
      <c r="B2448" s="24" t="str">
        <f t="shared" si="79"/>
        <v>Terminal Handling Charge - DestinationCanada</v>
      </c>
      <c r="C2448" s="31" t="s">
        <v>48</v>
      </c>
      <c r="D2448" s="24" t="s">
        <v>747</v>
      </c>
      <c r="E2448" s="32" t="s">
        <v>105</v>
      </c>
      <c r="F2448" s="28" t="s">
        <v>758</v>
      </c>
      <c r="G2448" s="13">
        <v>44866</v>
      </c>
      <c r="H2448" s="11" t="s">
        <v>274</v>
      </c>
      <c r="I2448" s="11" t="s">
        <v>275</v>
      </c>
      <c r="J2448" s="11" t="s">
        <v>275</v>
      </c>
      <c r="K2448" s="11" t="s">
        <v>19</v>
      </c>
      <c r="L2448" s="11" t="s">
        <v>19</v>
      </c>
      <c r="M2448" s="11" t="s">
        <v>19</v>
      </c>
      <c r="N2448" s="11" t="s">
        <v>19</v>
      </c>
      <c r="O2448" s="11" t="s">
        <v>47</v>
      </c>
      <c r="P2448" s="11" t="s">
        <v>48</v>
      </c>
      <c r="Q2448" s="11" t="s">
        <v>48</v>
      </c>
      <c r="R2448" s="11" t="s">
        <v>38</v>
      </c>
      <c r="S2448" s="20">
        <v>40</v>
      </c>
      <c r="T2448" s="11" t="s">
        <v>28</v>
      </c>
      <c r="U2448" s="11" t="s">
        <v>308</v>
      </c>
      <c r="V2448" s="11" t="s">
        <v>309</v>
      </c>
      <c r="W2448" s="11" t="s">
        <v>23</v>
      </c>
      <c r="X2448" s="11" t="s">
        <v>24</v>
      </c>
      <c r="Y2448">
        <v>705</v>
      </c>
      <c r="Z2448" t="e">
        <f t="shared" si="80"/>
        <v>#REF!</v>
      </c>
    </row>
    <row r="2449" spans="1:26" x14ac:dyDescent="0.35">
      <c r="A2449" s="24" t="str">
        <f>+IF(B2449&lt;&gt;'Terminal Handling Charge'!$B$3,"",IF(COUNTIF(B:B,B2449)&gt;0,COUNTIF(B$3:B2449,B2449),""))</f>
        <v/>
      </c>
      <c r="B2449" s="24" t="str">
        <f t="shared" si="79"/>
        <v>Terminal Handling Charge - DestinationUnited States</v>
      </c>
      <c r="C2449" s="31" t="s">
        <v>72</v>
      </c>
      <c r="D2449" s="24" t="s">
        <v>747</v>
      </c>
      <c r="E2449" s="32" t="s">
        <v>105</v>
      </c>
      <c r="F2449" s="28" t="s">
        <v>758</v>
      </c>
      <c r="G2449" s="13">
        <v>44866</v>
      </c>
      <c r="H2449" s="11" t="s">
        <v>274</v>
      </c>
      <c r="I2449" s="11" t="s">
        <v>275</v>
      </c>
      <c r="J2449" s="11" t="s">
        <v>275</v>
      </c>
      <c r="K2449" s="11" t="s">
        <v>19</v>
      </c>
      <c r="L2449" s="11" t="s">
        <v>19</v>
      </c>
      <c r="M2449" s="11" t="s">
        <v>19</v>
      </c>
      <c r="N2449" s="11" t="s">
        <v>19</v>
      </c>
      <c r="O2449" s="11" t="s">
        <v>465</v>
      </c>
      <c r="P2449" s="11" t="s">
        <v>466</v>
      </c>
      <c r="Q2449" s="11" t="s">
        <v>72</v>
      </c>
      <c r="R2449" s="11" t="s">
        <v>20</v>
      </c>
      <c r="S2449" s="20">
        <v>40</v>
      </c>
      <c r="T2449" s="11" t="s">
        <v>21</v>
      </c>
      <c r="U2449" s="11" t="s">
        <v>22</v>
      </c>
      <c r="V2449" s="11" t="s">
        <v>22</v>
      </c>
      <c r="W2449" s="11" t="s">
        <v>23</v>
      </c>
      <c r="X2449" s="11" t="s">
        <v>24</v>
      </c>
      <c r="Y2449">
        <v>675</v>
      </c>
      <c r="Z2449" t="e">
        <f t="shared" si="80"/>
        <v>#REF!</v>
      </c>
    </row>
    <row r="2450" spans="1:26" x14ac:dyDescent="0.35">
      <c r="A2450" s="24" t="str">
        <f>+IF(B2450&lt;&gt;'Terminal Handling Charge'!$B$3,"",IF(COUNTIF(B:B,B2450)&gt;0,COUNTIF(B$3:B2450,B2450),""))</f>
        <v/>
      </c>
      <c r="B2450" s="24" t="str">
        <f t="shared" si="79"/>
        <v>Terminal Handling Charge - DestinationUnited States</v>
      </c>
      <c r="C2450" s="31" t="s">
        <v>72</v>
      </c>
      <c r="D2450" s="24" t="s">
        <v>747</v>
      </c>
      <c r="E2450" s="32" t="s">
        <v>105</v>
      </c>
      <c r="F2450" s="28" t="s">
        <v>758</v>
      </c>
      <c r="G2450" s="13">
        <v>44866</v>
      </c>
      <c r="H2450" s="11" t="s">
        <v>274</v>
      </c>
      <c r="I2450" s="11" t="s">
        <v>275</v>
      </c>
      <c r="J2450" s="11" t="s">
        <v>275</v>
      </c>
      <c r="K2450" s="11" t="s">
        <v>19</v>
      </c>
      <c r="L2450" s="11" t="s">
        <v>19</v>
      </c>
      <c r="M2450" s="11" t="s">
        <v>19</v>
      </c>
      <c r="N2450" s="11" t="s">
        <v>19</v>
      </c>
      <c r="O2450" s="11" t="s">
        <v>465</v>
      </c>
      <c r="P2450" s="11" t="s">
        <v>466</v>
      </c>
      <c r="Q2450" s="11" t="s">
        <v>72</v>
      </c>
      <c r="R2450" s="11" t="s">
        <v>65</v>
      </c>
      <c r="S2450" s="20">
        <v>45</v>
      </c>
      <c r="T2450" s="11" t="s">
        <v>21</v>
      </c>
      <c r="U2450" s="11" t="s">
        <v>22</v>
      </c>
      <c r="V2450" s="11" t="s">
        <v>22</v>
      </c>
      <c r="W2450" s="11" t="s">
        <v>23</v>
      </c>
      <c r="X2450" s="11" t="s">
        <v>24</v>
      </c>
      <c r="Y2450">
        <v>675</v>
      </c>
      <c r="Z2450" t="e">
        <f t="shared" si="80"/>
        <v>#REF!</v>
      </c>
    </row>
    <row r="2451" spans="1:26" x14ac:dyDescent="0.35">
      <c r="A2451" s="24" t="str">
        <f>+IF(B2451&lt;&gt;'Terminal Handling Charge'!$B$3,"",IF(COUNTIF(B:B,B2451)&gt;0,COUNTIF(B$3:B2451,B2451),""))</f>
        <v/>
      </c>
      <c r="B2451" s="24" t="str">
        <f t="shared" si="79"/>
        <v>Terminal Handling Charge - DestinationUnited States</v>
      </c>
      <c r="C2451" s="31" t="s">
        <v>72</v>
      </c>
      <c r="D2451" s="24" t="s">
        <v>747</v>
      </c>
      <c r="E2451" s="32" t="s">
        <v>105</v>
      </c>
      <c r="F2451" s="28" t="s">
        <v>758</v>
      </c>
      <c r="G2451" s="13">
        <v>44866</v>
      </c>
      <c r="H2451" s="11" t="s">
        <v>274</v>
      </c>
      <c r="I2451" s="11" t="s">
        <v>275</v>
      </c>
      <c r="J2451" s="11" t="s">
        <v>275</v>
      </c>
      <c r="K2451" s="11" t="s">
        <v>19</v>
      </c>
      <c r="L2451" s="11" t="s">
        <v>19</v>
      </c>
      <c r="M2451" s="11" t="s">
        <v>19</v>
      </c>
      <c r="N2451" s="11" t="s">
        <v>19</v>
      </c>
      <c r="O2451" s="11" t="s">
        <v>465</v>
      </c>
      <c r="P2451" s="11" t="s">
        <v>466</v>
      </c>
      <c r="Q2451" s="11" t="s">
        <v>72</v>
      </c>
      <c r="R2451" s="11" t="s">
        <v>762</v>
      </c>
      <c r="S2451" s="20">
        <v>20</v>
      </c>
      <c r="T2451" s="11" t="s">
        <v>28</v>
      </c>
      <c r="U2451" s="11" t="s">
        <v>22</v>
      </c>
      <c r="V2451" s="11" t="s">
        <v>22</v>
      </c>
      <c r="W2451" s="11" t="s">
        <v>23</v>
      </c>
      <c r="X2451" s="11" t="s">
        <v>24</v>
      </c>
      <c r="Y2451">
        <v>535</v>
      </c>
      <c r="Z2451" t="e">
        <f t="shared" si="80"/>
        <v>#REF!</v>
      </c>
    </row>
    <row r="2452" spans="1:26" x14ac:dyDescent="0.35">
      <c r="A2452" s="24" t="str">
        <f>+IF(B2452&lt;&gt;'Terminal Handling Charge'!$B$3,"",IF(COUNTIF(B:B,B2452)&gt;0,COUNTIF(B$3:B2452,B2452),""))</f>
        <v/>
      </c>
      <c r="B2452" s="24" t="str">
        <f t="shared" si="79"/>
        <v>Terminal Handling Charge - DestinationUnited States</v>
      </c>
      <c r="C2452" s="31" t="s">
        <v>72</v>
      </c>
      <c r="D2452" s="24" t="s">
        <v>747</v>
      </c>
      <c r="E2452" s="32" t="s">
        <v>105</v>
      </c>
      <c r="F2452" s="28" t="s">
        <v>758</v>
      </c>
      <c r="G2452" s="13">
        <v>44866</v>
      </c>
      <c r="H2452" s="11" t="s">
        <v>274</v>
      </c>
      <c r="I2452" s="11" t="s">
        <v>275</v>
      </c>
      <c r="J2452" s="11" t="s">
        <v>275</v>
      </c>
      <c r="K2452" s="11" t="s">
        <v>19</v>
      </c>
      <c r="L2452" s="11" t="s">
        <v>19</v>
      </c>
      <c r="M2452" s="11" t="s">
        <v>19</v>
      </c>
      <c r="N2452" s="11" t="s">
        <v>19</v>
      </c>
      <c r="O2452" s="11" t="s">
        <v>507</v>
      </c>
      <c r="P2452" s="11" t="s">
        <v>508</v>
      </c>
      <c r="Q2452" s="11" t="s">
        <v>72</v>
      </c>
      <c r="R2452" s="11" t="s">
        <v>20</v>
      </c>
      <c r="S2452" s="20">
        <v>40</v>
      </c>
      <c r="T2452" s="11" t="s">
        <v>21</v>
      </c>
      <c r="U2452" s="11" t="s">
        <v>22</v>
      </c>
      <c r="V2452" s="11" t="s">
        <v>22</v>
      </c>
      <c r="W2452" s="11" t="s">
        <v>23</v>
      </c>
      <c r="X2452" s="11" t="s">
        <v>24</v>
      </c>
      <c r="Y2452">
        <v>675</v>
      </c>
      <c r="Z2452" t="e">
        <f t="shared" si="80"/>
        <v>#REF!</v>
      </c>
    </row>
    <row r="2453" spans="1:26" x14ac:dyDescent="0.35">
      <c r="A2453" s="24" t="str">
        <f>+IF(B2453&lt;&gt;'Terminal Handling Charge'!$B$3,"",IF(COUNTIF(B:B,B2453)&gt;0,COUNTIF(B$3:B2453,B2453),""))</f>
        <v/>
      </c>
      <c r="B2453" s="24" t="str">
        <f t="shared" si="79"/>
        <v>Terminal Handling Charge - DestinationUnited States</v>
      </c>
      <c r="C2453" s="31" t="s">
        <v>72</v>
      </c>
      <c r="D2453" s="24" t="s">
        <v>747</v>
      </c>
      <c r="E2453" s="32" t="s">
        <v>105</v>
      </c>
      <c r="F2453" s="28" t="s">
        <v>758</v>
      </c>
      <c r="G2453" s="13">
        <v>44866</v>
      </c>
      <c r="H2453" s="11" t="s">
        <v>274</v>
      </c>
      <c r="I2453" s="11" t="s">
        <v>275</v>
      </c>
      <c r="J2453" s="11" t="s">
        <v>275</v>
      </c>
      <c r="K2453" s="11" t="s">
        <v>19</v>
      </c>
      <c r="L2453" s="11" t="s">
        <v>19</v>
      </c>
      <c r="M2453" s="11" t="s">
        <v>19</v>
      </c>
      <c r="N2453" s="11" t="s">
        <v>19</v>
      </c>
      <c r="O2453" s="11" t="s">
        <v>507</v>
      </c>
      <c r="P2453" s="11" t="s">
        <v>508</v>
      </c>
      <c r="Q2453" s="11" t="s">
        <v>72</v>
      </c>
      <c r="R2453" s="11" t="s">
        <v>65</v>
      </c>
      <c r="S2453" s="20">
        <v>45</v>
      </c>
      <c r="T2453" s="11" t="s">
        <v>21</v>
      </c>
      <c r="U2453" s="11" t="s">
        <v>22</v>
      </c>
      <c r="V2453" s="11" t="s">
        <v>22</v>
      </c>
      <c r="W2453" s="11" t="s">
        <v>23</v>
      </c>
      <c r="X2453" s="11" t="s">
        <v>24</v>
      </c>
      <c r="Y2453">
        <v>675</v>
      </c>
      <c r="Z2453" t="e">
        <f t="shared" si="80"/>
        <v>#REF!</v>
      </c>
    </row>
    <row r="2454" spans="1:26" x14ac:dyDescent="0.35">
      <c r="A2454" s="24" t="str">
        <f>+IF(B2454&lt;&gt;'Terminal Handling Charge'!$B$3,"",IF(COUNTIF(B:B,B2454)&gt;0,COUNTIF(B$3:B2454,B2454),""))</f>
        <v/>
      </c>
      <c r="B2454" s="24" t="str">
        <f t="shared" si="79"/>
        <v>Terminal Handling Charge - DestinationUnited States</v>
      </c>
      <c r="C2454" s="31" t="s">
        <v>72</v>
      </c>
      <c r="D2454" s="24" t="s">
        <v>747</v>
      </c>
      <c r="E2454" s="32" t="s">
        <v>105</v>
      </c>
      <c r="F2454" s="28" t="s">
        <v>758</v>
      </c>
      <c r="G2454" s="13">
        <v>44866</v>
      </c>
      <c r="H2454" s="11" t="s">
        <v>274</v>
      </c>
      <c r="I2454" s="11" t="s">
        <v>275</v>
      </c>
      <c r="J2454" s="11" t="s">
        <v>275</v>
      </c>
      <c r="K2454" s="11" t="s">
        <v>19</v>
      </c>
      <c r="L2454" s="11" t="s">
        <v>19</v>
      </c>
      <c r="M2454" s="11" t="s">
        <v>19</v>
      </c>
      <c r="N2454" s="11" t="s">
        <v>19</v>
      </c>
      <c r="O2454" s="11" t="s">
        <v>507</v>
      </c>
      <c r="P2454" s="11" t="s">
        <v>508</v>
      </c>
      <c r="Q2454" s="11" t="s">
        <v>72</v>
      </c>
      <c r="R2454" s="11" t="s">
        <v>762</v>
      </c>
      <c r="S2454" s="20">
        <v>20</v>
      </c>
      <c r="T2454" s="11" t="s">
        <v>28</v>
      </c>
      <c r="U2454" s="11" t="s">
        <v>22</v>
      </c>
      <c r="V2454" s="11" t="s">
        <v>22</v>
      </c>
      <c r="W2454" s="11" t="s">
        <v>23</v>
      </c>
      <c r="X2454" s="11" t="s">
        <v>24</v>
      </c>
      <c r="Y2454">
        <v>535</v>
      </c>
      <c r="Z2454" t="e">
        <f t="shared" si="80"/>
        <v>#REF!</v>
      </c>
    </row>
    <row r="2455" spans="1:26" x14ac:dyDescent="0.35">
      <c r="A2455" s="24" t="str">
        <f>+IF(B2455&lt;&gt;'Terminal Handling Charge'!$B$3,"",IF(COUNTIF(B:B,B2455)&gt;0,COUNTIF(B$3:B2455,B2455),""))</f>
        <v/>
      </c>
      <c r="B2455" s="24" t="str">
        <f t="shared" si="79"/>
        <v>Terminal Handling Charge - DestinationUnited States</v>
      </c>
      <c r="C2455" s="31" t="s">
        <v>72</v>
      </c>
      <c r="D2455" s="24" t="s">
        <v>747</v>
      </c>
      <c r="E2455" s="32" t="s">
        <v>105</v>
      </c>
      <c r="F2455" s="28" t="s">
        <v>758</v>
      </c>
      <c r="G2455" s="13">
        <v>44866</v>
      </c>
      <c r="H2455" s="11" t="s">
        <v>274</v>
      </c>
      <c r="I2455" s="11" t="s">
        <v>275</v>
      </c>
      <c r="J2455" s="11" t="s">
        <v>275</v>
      </c>
      <c r="K2455" s="11" t="s">
        <v>19</v>
      </c>
      <c r="L2455" s="11" t="s">
        <v>19</v>
      </c>
      <c r="M2455" s="11" t="s">
        <v>19</v>
      </c>
      <c r="N2455" s="11" t="s">
        <v>19</v>
      </c>
      <c r="O2455" s="11" t="s">
        <v>443</v>
      </c>
      <c r="P2455" s="11" t="s">
        <v>444</v>
      </c>
      <c r="Q2455" s="11" t="s">
        <v>72</v>
      </c>
      <c r="R2455" s="11" t="s">
        <v>20</v>
      </c>
      <c r="S2455" s="20">
        <v>40</v>
      </c>
      <c r="T2455" s="11" t="s">
        <v>21</v>
      </c>
      <c r="U2455" s="11" t="s">
        <v>22</v>
      </c>
      <c r="V2455" s="11" t="s">
        <v>22</v>
      </c>
      <c r="W2455" s="11" t="s">
        <v>23</v>
      </c>
      <c r="X2455" s="11" t="s">
        <v>24</v>
      </c>
      <c r="Y2455">
        <v>675</v>
      </c>
      <c r="Z2455" t="e">
        <f t="shared" si="80"/>
        <v>#REF!</v>
      </c>
    </row>
    <row r="2456" spans="1:26" x14ac:dyDescent="0.35">
      <c r="A2456" s="24" t="str">
        <f>+IF(B2456&lt;&gt;'Terminal Handling Charge'!$B$3,"",IF(COUNTIF(B:B,B2456)&gt;0,COUNTIF(B$3:B2456,B2456),""))</f>
        <v/>
      </c>
      <c r="B2456" s="24" t="str">
        <f t="shared" si="79"/>
        <v>Terminal Handling Charge - DestinationUnited States</v>
      </c>
      <c r="C2456" s="31" t="s">
        <v>72</v>
      </c>
      <c r="D2456" s="24" t="s">
        <v>747</v>
      </c>
      <c r="E2456" s="32" t="s">
        <v>105</v>
      </c>
      <c r="F2456" s="28" t="s">
        <v>758</v>
      </c>
      <c r="G2456" s="13">
        <v>44866</v>
      </c>
      <c r="H2456" s="11" t="s">
        <v>274</v>
      </c>
      <c r="I2456" s="11" t="s">
        <v>275</v>
      </c>
      <c r="J2456" s="11" t="s">
        <v>275</v>
      </c>
      <c r="K2456" s="11" t="s">
        <v>19</v>
      </c>
      <c r="L2456" s="11" t="s">
        <v>19</v>
      </c>
      <c r="M2456" s="11" t="s">
        <v>19</v>
      </c>
      <c r="N2456" s="11" t="s">
        <v>19</v>
      </c>
      <c r="O2456" s="11" t="s">
        <v>443</v>
      </c>
      <c r="P2456" s="11" t="s">
        <v>444</v>
      </c>
      <c r="Q2456" s="11" t="s">
        <v>72</v>
      </c>
      <c r="R2456" s="11" t="s">
        <v>65</v>
      </c>
      <c r="S2456" s="20">
        <v>45</v>
      </c>
      <c r="T2456" s="11" t="s">
        <v>21</v>
      </c>
      <c r="U2456" s="11" t="s">
        <v>22</v>
      </c>
      <c r="V2456" s="11" t="s">
        <v>22</v>
      </c>
      <c r="W2456" s="11" t="s">
        <v>23</v>
      </c>
      <c r="X2456" s="11" t="s">
        <v>24</v>
      </c>
      <c r="Y2456">
        <v>675</v>
      </c>
      <c r="Z2456" t="e">
        <f t="shared" si="80"/>
        <v>#REF!</v>
      </c>
    </row>
    <row r="2457" spans="1:26" x14ac:dyDescent="0.35">
      <c r="A2457" s="24" t="str">
        <f>+IF(B2457&lt;&gt;'Terminal Handling Charge'!$B$3,"",IF(COUNTIF(B:B,B2457)&gt;0,COUNTIF(B$3:B2457,B2457),""))</f>
        <v/>
      </c>
      <c r="B2457" s="24" t="str">
        <f t="shared" si="79"/>
        <v>Terminal Handling Charge - DestinationUnited States</v>
      </c>
      <c r="C2457" s="31" t="s">
        <v>72</v>
      </c>
      <c r="D2457" s="24" t="s">
        <v>747</v>
      </c>
      <c r="E2457" s="32" t="s">
        <v>105</v>
      </c>
      <c r="F2457" s="28" t="s">
        <v>758</v>
      </c>
      <c r="G2457" s="13">
        <v>44866</v>
      </c>
      <c r="H2457" s="11" t="s">
        <v>274</v>
      </c>
      <c r="I2457" s="11" t="s">
        <v>275</v>
      </c>
      <c r="J2457" s="11" t="s">
        <v>275</v>
      </c>
      <c r="K2457" s="11" t="s">
        <v>19</v>
      </c>
      <c r="L2457" s="11" t="s">
        <v>19</v>
      </c>
      <c r="M2457" s="11" t="s">
        <v>19</v>
      </c>
      <c r="N2457" s="11" t="s">
        <v>19</v>
      </c>
      <c r="O2457" s="11" t="s">
        <v>443</v>
      </c>
      <c r="P2457" s="11" t="s">
        <v>444</v>
      </c>
      <c r="Q2457" s="11" t="s">
        <v>72</v>
      </c>
      <c r="R2457" s="11" t="s">
        <v>762</v>
      </c>
      <c r="S2457" s="20">
        <v>20</v>
      </c>
      <c r="T2457" s="11" t="s">
        <v>28</v>
      </c>
      <c r="U2457" s="11" t="s">
        <v>22</v>
      </c>
      <c r="V2457" s="11" t="s">
        <v>22</v>
      </c>
      <c r="W2457" s="11" t="s">
        <v>23</v>
      </c>
      <c r="X2457" s="11" t="s">
        <v>24</v>
      </c>
      <c r="Y2457">
        <v>535</v>
      </c>
      <c r="Z2457" t="e">
        <f t="shared" si="80"/>
        <v>#REF!</v>
      </c>
    </row>
    <row r="2458" spans="1:26" x14ac:dyDescent="0.35">
      <c r="A2458" s="24" t="str">
        <f>+IF(B2458&lt;&gt;'Terminal Handling Charge'!$B$3,"",IF(COUNTIF(B:B,B2458)&gt;0,COUNTIF(B$3:B2458,B2458),""))</f>
        <v/>
      </c>
      <c r="B2458" s="24" t="str">
        <f t="shared" si="79"/>
        <v>Terminal Handling Charge - DestinationUnited States</v>
      </c>
      <c r="C2458" s="31" t="s">
        <v>72</v>
      </c>
      <c r="D2458" s="24" t="s">
        <v>747</v>
      </c>
      <c r="E2458" s="32" t="s">
        <v>105</v>
      </c>
      <c r="F2458" s="28" t="s">
        <v>758</v>
      </c>
      <c r="G2458" s="13">
        <v>44866</v>
      </c>
      <c r="H2458" s="11" t="s">
        <v>274</v>
      </c>
      <c r="I2458" s="11" t="s">
        <v>275</v>
      </c>
      <c r="J2458" s="11" t="s">
        <v>275</v>
      </c>
      <c r="K2458" s="11" t="s">
        <v>19</v>
      </c>
      <c r="L2458" s="11" t="s">
        <v>19</v>
      </c>
      <c r="M2458" s="11" t="s">
        <v>19</v>
      </c>
      <c r="N2458" s="11" t="s">
        <v>19</v>
      </c>
      <c r="O2458" s="11" t="s">
        <v>400</v>
      </c>
      <c r="P2458" s="11" t="s">
        <v>401</v>
      </c>
      <c r="Q2458" s="11" t="s">
        <v>72</v>
      </c>
      <c r="R2458" s="11" t="s">
        <v>20</v>
      </c>
      <c r="S2458" s="20">
        <v>40</v>
      </c>
      <c r="T2458" s="11" t="s">
        <v>21</v>
      </c>
      <c r="U2458" s="11" t="s">
        <v>22</v>
      </c>
      <c r="V2458" s="11" t="s">
        <v>22</v>
      </c>
      <c r="W2458" s="11" t="s">
        <v>23</v>
      </c>
      <c r="X2458" s="11" t="s">
        <v>24</v>
      </c>
      <c r="Y2458">
        <v>675</v>
      </c>
      <c r="Z2458" t="e">
        <f t="shared" si="80"/>
        <v>#REF!</v>
      </c>
    </row>
    <row r="2459" spans="1:26" x14ac:dyDescent="0.35">
      <c r="A2459" s="24" t="str">
        <f>+IF(B2459&lt;&gt;'Terminal Handling Charge'!$B$3,"",IF(COUNTIF(B:B,B2459)&gt;0,COUNTIF(B$3:B2459,B2459),""))</f>
        <v/>
      </c>
      <c r="B2459" s="24" t="str">
        <f t="shared" si="79"/>
        <v>Terminal Handling Charge - DestinationUnited States</v>
      </c>
      <c r="C2459" s="31" t="s">
        <v>72</v>
      </c>
      <c r="D2459" s="24" t="s">
        <v>747</v>
      </c>
      <c r="E2459" s="32" t="s">
        <v>105</v>
      </c>
      <c r="F2459" s="28" t="s">
        <v>758</v>
      </c>
      <c r="G2459" s="13">
        <v>44866</v>
      </c>
      <c r="H2459" s="11" t="s">
        <v>274</v>
      </c>
      <c r="I2459" s="11" t="s">
        <v>275</v>
      </c>
      <c r="J2459" s="11" t="s">
        <v>275</v>
      </c>
      <c r="K2459" s="11" t="s">
        <v>19</v>
      </c>
      <c r="L2459" s="11" t="s">
        <v>19</v>
      </c>
      <c r="M2459" s="11" t="s">
        <v>19</v>
      </c>
      <c r="N2459" s="11" t="s">
        <v>19</v>
      </c>
      <c r="O2459" s="11" t="s">
        <v>400</v>
      </c>
      <c r="P2459" s="11" t="s">
        <v>401</v>
      </c>
      <c r="Q2459" s="11" t="s">
        <v>72</v>
      </c>
      <c r="R2459" s="11" t="s">
        <v>65</v>
      </c>
      <c r="S2459" s="20">
        <v>45</v>
      </c>
      <c r="T2459" s="11" t="s">
        <v>21</v>
      </c>
      <c r="U2459" s="11" t="s">
        <v>22</v>
      </c>
      <c r="V2459" s="11" t="s">
        <v>22</v>
      </c>
      <c r="W2459" s="11" t="s">
        <v>23</v>
      </c>
      <c r="X2459" s="11" t="s">
        <v>24</v>
      </c>
      <c r="Y2459">
        <v>675</v>
      </c>
      <c r="Z2459" t="e">
        <f t="shared" si="80"/>
        <v>#REF!</v>
      </c>
    </row>
    <row r="2460" spans="1:26" x14ac:dyDescent="0.35">
      <c r="A2460" s="24" t="str">
        <f>+IF(B2460&lt;&gt;'Terminal Handling Charge'!$B$3,"",IF(COUNTIF(B:B,B2460)&gt;0,COUNTIF(B$3:B2460,B2460),""))</f>
        <v/>
      </c>
      <c r="B2460" s="24" t="str">
        <f t="shared" si="79"/>
        <v>Terminal Handling Charge - DestinationUnited States</v>
      </c>
      <c r="C2460" s="31" t="s">
        <v>72</v>
      </c>
      <c r="D2460" s="24" t="s">
        <v>747</v>
      </c>
      <c r="E2460" s="32" t="s">
        <v>105</v>
      </c>
      <c r="F2460" s="28" t="s">
        <v>758</v>
      </c>
      <c r="G2460" s="13">
        <v>44866</v>
      </c>
      <c r="H2460" s="11" t="s">
        <v>274</v>
      </c>
      <c r="I2460" s="11" t="s">
        <v>275</v>
      </c>
      <c r="J2460" s="11" t="s">
        <v>275</v>
      </c>
      <c r="K2460" s="11" t="s">
        <v>19</v>
      </c>
      <c r="L2460" s="11" t="s">
        <v>19</v>
      </c>
      <c r="M2460" s="11" t="s">
        <v>19</v>
      </c>
      <c r="N2460" s="11" t="s">
        <v>19</v>
      </c>
      <c r="O2460" s="11" t="s">
        <v>400</v>
      </c>
      <c r="P2460" s="11" t="s">
        <v>401</v>
      </c>
      <c r="Q2460" s="11" t="s">
        <v>72</v>
      </c>
      <c r="R2460" s="11" t="s">
        <v>762</v>
      </c>
      <c r="S2460" s="20">
        <v>20</v>
      </c>
      <c r="T2460" s="11" t="s">
        <v>28</v>
      </c>
      <c r="U2460" s="11" t="s">
        <v>22</v>
      </c>
      <c r="V2460" s="11" t="s">
        <v>22</v>
      </c>
      <c r="W2460" s="11" t="s">
        <v>23</v>
      </c>
      <c r="X2460" s="11" t="s">
        <v>24</v>
      </c>
      <c r="Y2460">
        <v>535</v>
      </c>
      <c r="Z2460" t="e">
        <f t="shared" si="80"/>
        <v>#REF!</v>
      </c>
    </row>
    <row r="2461" spans="1:26" x14ac:dyDescent="0.35">
      <c r="A2461" s="24" t="str">
        <f>+IF(B2461&lt;&gt;'Terminal Handling Charge'!$B$3,"",IF(COUNTIF(B:B,B2461)&gt;0,COUNTIF(B$3:B2461,B2461),""))</f>
        <v/>
      </c>
      <c r="B2461" s="24" t="str">
        <f t="shared" si="79"/>
        <v>Terminal Handling Charge - DestinationUnited States</v>
      </c>
      <c r="C2461" s="31" t="s">
        <v>72</v>
      </c>
      <c r="D2461" s="24" t="s">
        <v>747</v>
      </c>
      <c r="E2461" s="32" t="s">
        <v>105</v>
      </c>
      <c r="F2461" s="28" t="s">
        <v>758</v>
      </c>
      <c r="G2461" s="13">
        <v>44866</v>
      </c>
      <c r="H2461" s="11" t="s">
        <v>274</v>
      </c>
      <c r="I2461" s="11" t="s">
        <v>275</v>
      </c>
      <c r="J2461" s="11" t="s">
        <v>275</v>
      </c>
      <c r="K2461" s="11" t="s">
        <v>19</v>
      </c>
      <c r="L2461" s="11" t="s">
        <v>19</v>
      </c>
      <c r="M2461" s="11" t="s">
        <v>19</v>
      </c>
      <c r="N2461" s="11" t="s">
        <v>19</v>
      </c>
      <c r="O2461" s="11" t="s">
        <v>445</v>
      </c>
      <c r="P2461" s="11" t="s">
        <v>446</v>
      </c>
      <c r="Q2461" s="11" t="s">
        <v>72</v>
      </c>
      <c r="R2461" s="11" t="s">
        <v>20</v>
      </c>
      <c r="S2461" s="20">
        <v>40</v>
      </c>
      <c r="T2461" s="11" t="s">
        <v>21</v>
      </c>
      <c r="U2461" s="11" t="s">
        <v>22</v>
      </c>
      <c r="V2461" s="11" t="s">
        <v>22</v>
      </c>
      <c r="W2461" s="11" t="s">
        <v>23</v>
      </c>
      <c r="X2461" s="11" t="s">
        <v>24</v>
      </c>
      <c r="Y2461">
        <v>675</v>
      </c>
      <c r="Z2461" t="e">
        <f t="shared" si="80"/>
        <v>#REF!</v>
      </c>
    </row>
    <row r="2462" spans="1:26" x14ac:dyDescent="0.35">
      <c r="A2462" s="24" t="str">
        <f>+IF(B2462&lt;&gt;'Terminal Handling Charge'!$B$3,"",IF(COUNTIF(B:B,B2462)&gt;0,COUNTIF(B$3:B2462,B2462),""))</f>
        <v/>
      </c>
      <c r="B2462" s="24" t="str">
        <f t="shared" si="79"/>
        <v>Terminal Handling Charge - DestinationUnited States</v>
      </c>
      <c r="C2462" s="31" t="s">
        <v>72</v>
      </c>
      <c r="D2462" s="24" t="s">
        <v>747</v>
      </c>
      <c r="E2462" s="32" t="s">
        <v>105</v>
      </c>
      <c r="F2462" s="28" t="s">
        <v>758</v>
      </c>
      <c r="G2462" s="13">
        <v>44866</v>
      </c>
      <c r="H2462" s="11" t="s">
        <v>274</v>
      </c>
      <c r="I2462" s="11" t="s">
        <v>275</v>
      </c>
      <c r="J2462" s="11" t="s">
        <v>275</v>
      </c>
      <c r="K2462" s="11" t="s">
        <v>19</v>
      </c>
      <c r="L2462" s="11" t="s">
        <v>19</v>
      </c>
      <c r="M2462" s="11" t="s">
        <v>19</v>
      </c>
      <c r="N2462" s="11" t="s">
        <v>19</v>
      </c>
      <c r="O2462" s="11" t="s">
        <v>445</v>
      </c>
      <c r="P2462" s="11" t="s">
        <v>446</v>
      </c>
      <c r="Q2462" s="11" t="s">
        <v>72</v>
      </c>
      <c r="R2462" s="11" t="s">
        <v>65</v>
      </c>
      <c r="S2462" s="20">
        <v>45</v>
      </c>
      <c r="T2462" s="11" t="s">
        <v>21</v>
      </c>
      <c r="U2462" s="11" t="s">
        <v>22</v>
      </c>
      <c r="V2462" s="11" t="s">
        <v>22</v>
      </c>
      <c r="W2462" s="11" t="s">
        <v>23</v>
      </c>
      <c r="X2462" s="11" t="s">
        <v>24</v>
      </c>
      <c r="Y2462">
        <v>675</v>
      </c>
      <c r="Z2462" t="e">
        <f t="shared" si="80"/>
        <v>#REF!</v>
      </c>
    </row>
    <row r="2463" spans="1:26" x14ac:dyDescent="0.35">
      <c r="A2463" s="24" t="str">
        <f>+IF(B2463&lt;&gt;'Terminal Handling Charge'!$B$3,"",IF(COUNTIF(B:B,B2463)&gt;0,COUNTIF(B$3:B2463,B2463),""))</f>
        <v/>
      </c>
      <c r="B2463" s="24" t="str">
        <f t="shared" si="79"/>
        <v>Terminal Handling Charge - DestinationUnited States</v>
      </c>
      <c r="C2463" s="31" t="s">
        <v>72</v>
      </c>
      <c r="D2463" s="24" t="s">
        <v>747</v>
      </c>
      <c r="E2463" s="32" t="s">
        <v>105</v>
      </c>
      <c r="F2463" s="28" t="s">
        <v>758</v>
      </c>
      <c r="G2463" s="13">
        <v>44866</v>
      </c>
      <c r="H2463" s="11" t="s">
        <v>274</v>
      </c>
      <c r="I2463" s="11" t="s">
        <v>275</v>
      </c>
      <c r="J2463" s="11" t="s">
        <v>275</v>
      </c>
      <c r="K2463" s="11" t="s">
        <v>19</v>
      </c>
      <c r="L2463" s="11" t="s">
        <v>19</v>
      </c>
      <c r="M2463" s="11" t="s">
        <v>19</v>
      </c>
      <c r="N2463" s="11" t="s">
        <v>19</v>
      </c>
      <c r="O2463" s="11" t="s">
        <v>445</v>
      </c>
      <c r="P2463" s="11" t="s">
        <v>446</v>
      </c>
      <c r="Q2463" s="11" t="s">
        <v>72</v>
      </c>
      <c r="R2463" s="11" t="s">
        <v>762</v>
      </c>
      <c r="S2463" s="20">
        <v>20</v>
      </c>
      <c r="T2463" s="11" t="s">
        <v>28</v>
      </c>
      <c r="U2463" s="11" t="s">
        <v>22</v>
      </c>
      <c r="V2463" s="11" t="s">
        <v>22</v>
      </c>
      <c r="W2463" s="11" t="s">
        <v>23</v>
      </c>
      <c r="X2463" s="11" t="s">
        <v>24</v>
      </c>
      <c r="Y2463">
        <v>535</v>
      </c>
      <c r="Z2463" t="e">
        <f t="shared" si="80"/>
        <v>#REF!</v>
      </c>
    </row>
    <row r="2464" spans="1:26" x14ac:dyDescent="0.35">
      <c r="A2464" s="24" t="str">
        <f>+IF(B2464&lt;&gt;'Terminal Handling Charge'!$B$3,"",IF(COUNTIF(B:B,B2464)&gt;0,COUNTIF(B$3:B2464,B2464),""))</f>
        <v/>
      </c>
      <c r="B2464" s="24" t="str">
        <f t="shared" si="79"/>
        <v>Terminal Handling Charge - OriginParaguay</v>
      </c>
      <c r="C2464" s="31" t="s">
        <v>735</v>
      </c>
      <c r="D2464" s="24" t="s">
        <v>746</v>
      </c>
      <c r="E2464" s="32" t="s">
        <v>55</v>
      </c>
      <c r="F2464" s="28" t="s">
        <v>757</v>
      </c>
      <c r="G2464" s="13">
        <v>44866</v>
      </c>
      <c r="H2464" s="11" t="s">
        <v>759</v>
      </c>
      <c r="I2464" s="11" t="s">
        <v>760</v>
      </c>
      <c r="J2464" s="11" t="s">
        <v>735</v>
      </c>
      <c r="K2464" s="11" t="s">
        <v>19</v>
      </c>
      <c r="L2464" s="11" t="s">
        <v>19</v>
      </c>
      <c r="M2464" s="11" t="s">
        <v>19</v>
      </c>
      <c r="N2464" s="11" t="s">
        <v>19</v>
      </c>
      <c r="O2464" s="11" t="s">
        <v>18</v>
      </c>
      <c r="P2464" s="11" t="s">
        <v>18</v>
      </c>
      <c r="Q2464" s="11" t="s">
        <v>18</v>
      </c>
      <c r="R2464" s="11" t="s">
        <v>40</v>
      </c>
      <c r="S2464" s="20">
        <v>20</v>
      </c>
      <c r="T2464" s="11" t="s">
        <v>21</v>
      </c>
      <c r="U2464" s="11" t="s">
        <v>22</v>
      </c>
      <c r="V2464" s="11" t="s">
        <v>22</v>
      </c>
      <c r="W2464" s="11" t="s">
        <v>23</v>
      </c>
      <c r="X2464" s="11" t="s">
        <v>24</v>
      </c>
      <c r="Y2464">
        <v>260</v>
      </c>
      <c r="Z2464" t="e">
        <f t="shared" si="80"/>
        <v>#REF!</v>
      </c>
    </row>
    <row r="2465" spans="1:26" x14ac:dyDescent="0.35">
      <c r="A2465" s="24" t="str">
        <f>+IF(B2465&lt;&gt;'Terminal Handling Charge'!$B$3,"",IF(COUNTIF(B:B,B2465)&gt;0,COUNTIF(B$3:B2465,B2465),""))</f>
        <v/>
      </c>
      <c r="B2465" s="24" t="str">
        <f t="shared" ref="B2465:B2488" si="81">D2465&amp;C2465</f>
        <v>Terminal Handling Charge - OriginParaguay</v>
      </c>
      <c r="C2465" s="31" t="s">
        <v>735</v>
      </c>
      <c r="D2465" s="24" t="s">
        <v>746</v>
      </c>
      <c r="E2465" s="32" t="s">
        <v>55</v>
      </c>
      <c r="F2465" s="28" t="s">
        <v>757</v>
      </c>
      <c r="G2465" s="13">
        <v>44866</v>
      </c>
      <c r="H2465" s="11" t="s">
        <v>759</v>
      </c>
      <c r="I2465" s="11" t="s">
        <v>760</v>
      </c>
      <c r="J2465" s="11" t="s">
        <v>735</v>
      </c>
      <c r="K2465" s="11" t="s">
        <v>19</v>
      </c>
      <c r="L2465" s="11" t="s">
        <v>19</v>
      </c>
      <c r="M2465" s="11" t="s">
        <v>19</v>
      </c>
      <c r="N2465" s="11" t="s">
        <v>19</v>
      </c>
      <c r="O2465" s="11" t="s">
        <v>18</v>
      </c>
      <c r="P2465" s="11" t="s">
        <v>18</v>
      </c>
      <c r="Q2465" s="11" t="s">
        <v>18</v>
      </c>
      <c r="R2465" s="11" t="s">
        <v>20</v>
      </c>
      <c r="S2465" s="20">
        <v>40</v>
      </c>
      <c r="T2465" s="11" t="s">
        <v>21</v>
      </c>
      <c r="U2465" s="11" t="s">
        <v>22</v>
      </c>
      <c r="V2465" s="11" t="s">
        <v>22</v>
      </c>
      <c r="W2465" s="11" t="s">
        <v>23</v>
      </c>
      <c r="X2465" s="11" t="s">
        <v>24</v>
      </c>
      <c r="Y2465">
        <v>310</v>
      </c>
      <c r="Z2465" t="e">
        <f t="shared" ref="Z2465:Z2487" si="82">Z2464+1</f>
        <v>#REF!</v>
      </c>
    </row>
    <row r="2466" spans="1:26" x14ac:dyDescent="0.35">
      <c r="A2466" s="24" t="str">
        <f>+IF(B2466&lt;&gt;'Terminal Handling Charge'!$B$3,"",IF(COUNTIF(B:B,B2466)&gt;0,COUNTIF(B$3:B2466,B2466),""))</f>
        <v/>
      </c>
      <c r="B2466" s="24" t="str">
        <f t="shared" si="81"/>
        <v>Terminal Handling Charge - OriginParaguay</v>
      </c>
      <c r="C2466" s="31" t="s">
        <v>735</v>
      </c>
      <c r="D2466" s="24" t="s">
        <v>746</v>
      </c>
      <c r="E2466" s="32" t="s">
        <v>55</v>
      </c>
      <c r="F2466" s="28" t="s">
        <v>757</v>
      </c>
      <c r="G2466" s="13">
        <v>44866</v>
      </c>
      <c r="H2466" s="11" t="s">
        <v>759</v>
      </c>
      <c r="I2466" s="11" t="s">
        <v>760</v>
      </c>
      <c r="J2466" s="11" t="s">
        <v>735</v>
      </c>
      <c r="K2466" s="11" t="s">
        <v>19</v>
      </c>
      <c r="L2466" s="11" t="s">
        <v>19</v>
      </c>
      <c r="M2466" s="11" t="s">
        <v>19</v>
      </c>
      <c r="N2466" s="11" t="s">
        <v>19</v>
      </c>
      <c r="O2466" s="11" t="s">
        <v>18</v>
      </c>
      <c r="P2466" s="11" t="s">
        <v>18</v>
      </c>
      <c r="Q2466" s="11" t="s">
        <v>18</v>
      </c>
      <c r="R2466" s="11" t="s">
        <v>762</v>
      </c>
      <c r="S2466" s="20">
        <v>20</v>
      </c>
      <c r="T2466" s="11" t="s">
        <v>28</v>
      </c>
      <c r="U2466" s="11" t="s">
        <v>22</v>
      </c>
      <c r="V2466" s="11" t="s">
        <v>22</v>
      </c>
      <c r="W2466" s="11" t="s">
        <v>23</v>
      </c>
      <c r="X2466" s="11" t="s">
        <v>24</v>
      </c>
      <c r="Y2466">
        <v>325</v>
      </c>
      <c r="Z2466" t="e">
        <f t="shared" si="82"/>
        <v>#REF!</v>
      </c>
    </row>
    <row r="2467" spans="1:26" x14ac:dyDescent="0.35">
      <c r="A2467" s="24" t="str">
        <f>+IF(B2467&lt;&gt;'Terminal Handling Charge'!$B$3,"",IF(COUNTIF(B:B,B2467)&gt;0,COUNTIF(B$3:B2467,B2467),""))</f>
        <v/>
      </c>
      <c r="B2467" s="24" t="str">
        <f t="shared" si="81"/>
        <v>Terminal Handling Charge - OriginParaguay</v>
      </c>
      <c r="C2467" s="31" t="s">
        <v>735</v>
      </c>
      <c r="D2467" s="24" t="s">
        <v>746</v>
      </c>
      <c r="E2467" s="32" t="s">
        <v>55</v>
      </c>
      <c r="F2467" s="28" t="s">
        <v>757</v>
      </c>
      <c r="G2467" s="13">
        <v>44866</v>
      </c>
      <c r="H2467" s="11" t="s">
        <v>759</v>
      </c>
      <c r="I2467" s="11" t="s">
        <v>760</v>
      </c>
      <c r="J2467" s="11" t="s">
        <v>735</v>
      </c>
      <c r="K2467" s="11" t="s">
        <v>19</v>
      </c>
      <c r="L2467" s="11" t="s">
        <v>19</v>
      </c>
      <c r="M2467" s="11" t="s">
        <v>19</v>
      </c>
      <c r="N2467" s="11" t="s">
        <v>19</v>
      </c>
      <c r="O2467" s="11" t="s">
        <v>18</v>
      </c>
      <c r="P2467" s="11" t="s">
        <v>18</v>
      </c>
      <c r="Q2467" s="11" t="s">
        <v>18</v>
      </c>
      <c r="R2467" s="11" t="s">
        <v>38</v>
      </c>
      <c r="S2467" s="20">
        <v>40</v>
      </c>
      <c r="T2467" s="11" t="s">
        <v>28</v>
      </c>
      <c r="U2467" s="11" t="s">
        <v>22</v>
      </c>
      <c r="V2467" s="11" t="s">
        <v>22</v>
      </c>
      <c r="W2467" s="11" t="s">
        <v>23</v>
      </c>
      <c r="X2467" s="11" t="s">
        <v>24</v>
      </c>
      <c r="Y2467">
        <v>360</v>
      </c>
      <c r="Z2467" t="e">
        <f t="shared" si="82"/>
        <v>#REF!</v>
      </c>
    </row>
    <row r="2468" spans="1:26" x14ac:dyDescent="0.35">
      <c r="A2468" s="24" t="str">
        <f>+IF(B2468&lt;&gt;'Terminal Handling Charge'!$B$3,"",IF(COUNTIF(B:B,B2468)&gt;0,COUNTIF(B$3:B2468,B2468),""))</f>
        <v/>
      </c>
      <c r="B2468" s="24" t="str">
        <f t="shared" si="81"/>
        <v>Terminal Handling Charge - DestinationCanada</v>
      </c>
      <c r="C2468" s="31" t="s">
        <v>48</v>
      </c>
      <c r="D2468" s="24" t="s">
        <v>747</v>
      </c>
      <c r="E2468" s="32" t="s">
        <v>105</v>
      </c>
      <c r="F2468" s="28" t="s">
        <v>758</v>
      </c>
      <c r="G2468" s="13">
        <v>44866</v>
      </c>
      <c r="H2468" s="11" t="s">
        <v>336</v>
      </c>
      <c r="I2468" s="11" t="s">
        <v>337</v>
      </c>
      <c r="J2468" s="11" t="s">
        <v>337</v>
      </c>
      <c r="K2468" s="11" t="s">
        <v>19</v>
      </c>
      <c r="L2468" s="11" t="s">
        <v>19</v>
      </c>
      <c r="M2468" s="11" t="s">
        <v>19</v>
      </c>
      <c r="N2468" s="11" t="s">
        <v>19</v>
      </c>
      <c r="O2468" s="11" t="s">
        <v>47</v>
      </c>
      <c r="P2468" s="11" t="s">
        <v>48</v>
      </c>
      <c r="Q2468" s="11" t="s">
        <v>48</v>
      </c>
      <c r="R2468" s="11" t="s">
        <v>45</v>
      </c>
      <c r="S2468" s="20">
        <v>20</v>
      </c>
      <c r="T2468" s="11" t="s">
        <v>32</v>
      </c>
      <c r="U2468" s="11" t="s">
        <v>22</v>
      </c>
      <c r="V2468" s="11" t="s">
        <v>22</v>
      </c>
      <c r="W2468" s="11" t="s">
        <v>23</v>
      </c>
      <c r="X2468" s="11" t="s">
        <v>24</v>
      </c>
      <c r="Y2468">
        <v>445</v>
      </c>
      <c r="Z2468" t="e">
        <f t="shared" si="82"/>
        <v>#REF!</v>
      </c>
    </row>
    <row r="2469" spans="1:26" x14ac:dyDescent="0.35">
      <c r="A2469" s="24" t="str">
        <f>+IF(B2469&lt;&gt;'Terminal Handling Charge'!$B$3,"",IF(COUNTIF(B:B,B2469)&gt;0,COUNTIF(B$3:B2469,B2469),""))</f>
        <v/>
      </c>
      <c r="B2469" s="24" t="str">
        <f t="shared" si="81"/>
        <v>Terminal Handling Charge - DestinationCanada</v>
      </c>
      <c r="C2469" s="31" t="s">
        <v>48</v>
      </c>
      <c r="D2469" s="24" t="s">
        <v>747</v>
      </c>
      <c r="E2469" s="32" t="s">
        <v>105</v>
      </c>
      <c r="F2469" s="28" t="s">
        <v>758</v>
      </c>
      <c r="G2469" s="13">
        <v>44866</v>
      </c>
      <c r="H2469" s="11" t="s">
        <v>623</v>
      </c>
      <c r="I2469" s="11" t="s">
        <v>624</v>
      </c>
      <c r="J2469" s="11" t="s">
        <v>624</v>
      </c>
      <c r="K2469" s="11" t="s">
        <v>19</v>
      </c>
      <c r="L2469" s="11" t="s">
        <v>19</v>
      </c>
      <c r="M2469" s="11" t="s">
        <v>19</v>
      </c>
      <c r="N2469" s="11" t="s">
        <v>19</v>
      </c>
      <c r="O2469" s="11" t="s">
        <v>47</v>
      </c>
      <c r="P2469" s="11" t="s">
        <v>48</v>
      </c>
      <c r="Q2469" s="11" t="s">
        <v>48</v>
      </c>
      <c r="R2469" s="11" t="s">
        <v>45</v>
      </c>
      <c r="S2469" s="20">
        <v>20</v>
      </c>
      <c r="T2469" s="11" t="s">
        <v>32</v>
      </c>
      <c r="U2469" s="11" t="s">
        <v>22</v>
      </c>
      <c r="V2469" s="11" t="s">
        <v>22</v>
      </c>
      <c r="W2469" s="11" t="s">
        <v>23</v>
      </c>
      <c r="X2469" s="11" t="s">
        <v>24</v>
      </c>
      <c r="Y2469">
        <v>445</v>
      </c>
      <c r="Z2469" t="e">
        <f t="shared" si="82"/>
        <v>#REF!</v>
      </c>
    </row>
    <row r="2470" spans="1:26" x14ac:dyDescent="0.35">
      <c r="A2470" s="24" t="str">
        <f>+IF(B2470&lt;&gt;'Terminal Handling Charge'!$B$3,"",IF(COUNTIF(B:B,B2470)&gt;0,COUNTIF(B$3:B2470,B2470),""))</f>
        <v/>
      </c>
      <c r="B2470" s="24" t="str">
        <f t="shared" si="81"/>
        <v>Terminal Handling Charge - OriginTurkey</v>
      </c>
      <c r="C2470" s="27" t="s">
        <v>621</v>
      </c>
      <c r="D2470" s="24" t="s">
        <v>746</v>
      </c>
      <c r="E2470" s="29" t="s">
        <v>17</v>
      </c>
      <c r="F2470" s="28" t="s">
        <v>31</v>
      </c>
      <c r="G2470" s="13">
        <v>44866</v>
      </c>
      <c r="H2470" s="24" t="s">
        <v>225</v>
      </c>
      <c r="I2470" s="24" t="s">
        <v>226</v>
      </c>
      <c r="J2470" s="24" t="s">
        <v>621</v>
      </c>
      <c r="K2470" s="11" t="s">
        <v>19</v>
      </c>
      <c r="L2470" s="11" t="s">
        <v>19</v>
      </c>
      <c r="M2470" s="11" t="s">
        <v>19</v>
      </c>
      <c r="N2470" s="11" t="s">
        <v>19</v>
      </c>
      <c r="O2470" s="11" t="s">
        <v>18</v>
      </c>
      <c r="P2470" s="11" t="s">
        <v>18</v>
      </c>
      <c r="Q2470" s="11" t="s">
        <v>18</v>
      </c>
      <c r="R2470" s="11" t="s">
        <v>78</v>
      </c>
      <c r="S2470" s="11" t="s">
        <v>78</v>
      </c>
      <c r="T2470" s="11" t="s">
        <v>34</v>
      </c>
      <c r="U2470" s="11" t="s">
        <v>22</v>
      </c>
      <c r="V2470" s="11" t="s">
        <v>22</v>
      </c>
      <c r="W2470" s="11" t="s">
        <v>23</v>
      </c>
      <c r="X2470" s="11" t="s">
        <v>24</v>
      </c>
      <c r="Y2470">
        <v>480</v>
      </c>
      <c r="Z2470" t="e">
        <f t="shared" si="82"/>
        <v>#REF!</v>
      </c>
    </row>
    <row r="2471" spans="1:26" x14ac:dyDescent="0.35">
      <c r="A2471" s="24" t="str">
        <f>+IF(B2471&lt;&gt;'Terminal Handling Charge'!$B$3,"",IF(COUNTIF(B:B,B2471)&gt;0,COUNTIF(B$3:B2471,B2471),""))</f>
        <v/>
      </c>
      <c r="B2471" s="24" t="str">
        <f t="shared" si="81"/>
        <v>Terminal Handling Charge - OriginTurkey</v>
      </c>
      <c r="C2471" s="27" t="s">
        <v>621</v>
      </c>
      <c r="D2471" s="24" t="s">
        <v>746</v>
      </c>
      <c r="E2471" s="29" t="s">
        <v>17</v>
      </c>
      <c r="F2471" s="28" t="s">
        <v>31</v>
      </c>
      <c r="G2471" s="13">
        <v>44866</v>
      </c>
      <c r="H2471" s="24" t="s">
        <v>225</v>
      </c>
      <c r="I2471" s="24" t="s">
        <v>226</v>
      </c>
      <c r="J2471" s="24" t="s">
        <v>621</v>
      </c>
      <c r="K2471" s="11" t="s">
        <v>19</v>
      </c>
      <c r="L2471" s="11" t="s">
        <v>19</v>
      </c>
      <c r="M2471" s="11" t="s">
        <v>19</v>
      </c>
      <c r="N2471" s="11" t="s">
        <v>19</v>
      </c>
      <c r="O2471" s="11" t="s">
        <v>18</v>
      </c>
      <c r="P2471" s="11" t="s">
        <v>18</v>
      </c>
      <c r="Q2471" s="11" t="s">
        <v>18</v>
      </c>
      <c r="R2471" s="11" t="s">
        <v>30</v>
      </c>
      <c r="S2471" s="11" t="s">
        <v>30</v>
      </c>
      <c r="T2471" s="11" t="s">
        <v>21</v>
      </c>
      <c r="U2471" s="11" t="s">
        <v>22</v>
      </c>
      <c r="V2471" s="11" t="s">
        <v>22</v>
      </c>
      <c r="W2471" s="11" t="s">
        <v>23</v>
      </c>
      <c r="X2471" s="11" t="s">
        <v>24</v>
      </c>
      <c r="Y2471">
        <v>380</v>
      </c>
      <c r="Z2471" t="e">
        <f t="shared" si="82"/>
        <v>#REF!</v>
      </c>
    </row>
    <row r="2472" spans="1:26" x14ac:dyDescent="0.35">
      <c r="A2472" s="24" t="str">
        <f>+IF(B2472&lt;&gt;'Terminal Handling Charge'!$B$3,"",IF(COUNTIF(B:B,B2472)&gt;0,COUNTIF(B$3:B2472,B2472),""))</f>
        <v/>
      </c>
      <c r="B2472" s="24" t="str">
        <f t="shared" si="81"/>
        <v>Terminal Handling Charge - OriginTurkey</v>
      </c>
      <c r="C2472" s="27" t="s">
        <v>621</v>
      </c>
      <c r="D2472" s="24" t="s">
        <v>746</v>
      </c>
      <c r="E2472" s="29" t="s">
        <v>17</v>
      </c>
      <c r="F2472" s="28" t="s">
        <v>31</v>
      </c>
      <c r="G2472" s="13">
        <v>44866</v>
      </c>
      <c r="H2472" s="24" t="s">
        <v>225</v>
      </c>
      <c r="I2472" s="24" t="s">
        <v>226</v>
      </c>
      <c r="J2472" s="24" t="s">
        <v>621</v>
      </c>
      <c r="K2472" s="11" t="s">
        <v>19</v>
      </c>
      <c r="L2472" s="11" t="s">
        <v>19</v>
      </c>
      <c r="M2472" s="11" t="s">
        <v>19</v>
      </c>
      <c r="N2472" s="11" t="s">
        <v>19</v>
      </c>
      <c r="O2472" s="11" t="s">
        <v>18</v>
      </c>
      <c r="P2472" s="11" t="s">
        <v>18</v>
      </c>
      <c r="Q2472" s="11" t="s">
        <v>18</v>
      </c>
      <c r="R2472" s="11" t="s">
        <v>27</v>
      </c>
      <c r="S2472" s="11" t="s">
        <v>27</v>
      </c>
      <c r="T2472" s="11" t="s">
        <v>28</v>
      </c>
      <c r="U2472" s="11" t="s">
        <v>22</v>
      </c>
      <c r="V2472" s="11" t="s">
        <v>22</v>
      </c>
      <c r="W2472" s="11" t="s">
        <v>23</v>
      </c>
      <c r="X2472" s="11" t="s">
        <v>24</v>
      </c>
      <c r="Y2472">
        <v>480</v>
      </c>
      <c r="Z2472" t="e">
        <f t="shared" si="82"/>
        <v>#REF!</v>
      </c>
    </row>
    <row r="2473" spans="1:26" x14ac:dyDescent="0.35">
      <c r="A2473" s="24" t="str">
        <f>+IF(B2473&lt;&gt;'Terminal Handling Charge'!$B$3,"",IF(COUNTIF(B:B,B2473)&gt;0,COUNTIF(B$3:B2473,B2473),""))</f>
        <v/>
      </c>
      <c r="B2473" s="24" t="str">
        <f t="shared" si="81"/>
        <v>Terminal Handling Charge - OriginTurkey</v>
      </c>
      <c r="C2473" s="27" t="s">
        <v>621</v>
      </c>
      <c r="D2473" s="24" t="s">
        <v>746</v>
      </c>
      <c r="E2473" s="29" t="s">
        <v>17</v>
      </c>
      <c r="F2473" s="28" t="s">
        <v>31</v>
      </c>
      <c r="G2473" s="13">
        <v>44866</v>
      </c>
      <c r="H2473" s="24" t="s">
        <v>178</v>
      </c>
      <c r="I2473" s="24" t="s">
        <v>179</v>
      </c>
      <c r="J2473" s="24" t="s">
        <v>621</v>
      </c>
      <c r="K2473" s="11" t="s">
        <v>19</v>
      </c>
      <c r="L2473" s="11" t="s">
        <v>19</v>
      </c>
      <c r="M2473" s="11" t="s">
        <v>19</v>
      </c>
      <c r="N2473" s="11" t="s">
        <v>19</v>
      </c>
      <c r="O2473" s="11" t="s">
        <v>18</v>
      </c>
      <c r="P2473" s="11" t="s">
        <v>18</v>
      </c>
      <c r="Q2473" s="11" t="s">
        <v>18</v>
      </c>
      <c r="R2473" s="11" t="s">
        <v>78</v>
      </c>
      <c r="S2473" s="11" t="s">
        <v>78</v>
      </c>
      <c r="T2473" s="11" t="s">
        <v>34</v>
      </c>
      <c r="U2473" s="11" t="s">
        <v>22</v>
      </c>
      <c r="V2473" s="11" t="s">
        <v>22</v>
      </c>
      <c r="W2473" s="11" t="s">
        <v>23</v>
      </c>
      <c r="X2473" s="11" t="s">
        <v>24</v>
      </c>
      <c r="Y2473">
        <v>430</v>
      </c>
      <c r="Z2473" t="e">
        <f t="shared" si="82"/>
        <v>#REF!</v>
      </c>
    </row>
    <row r="2474" spans="1:26" x14ac:dyDescent="0.35">
      <c r="A2474" s="24" t="str">
        <f>+IF(B2474&lt;&gt;'Terminal Handling Charge'!$B$3,"",IF(COUNTIF(B:B,B2474)&gt;0,COUNTIF(B$3:B2474,B2474),""))</f>
        <v/>
      </c>
      <c r="B2474" s="24" t="str">
        <f t="shared" si="81"/>
        <v>Terminal Handling Charge - OriginTurkey</v>
      </c>
      <c r="C2474" s="27" t="s">
        <v>621</v>
      </c>
      <c r="D2474" s="24" t="s">
        <v>746</v>
      </c>
      <c r="E2474" s="29" t="s">
        <v>17</v>
      </c>
      <c r="F2474" s="28" t="s">
        <v>31</v>
      </c>
      <c r="G2474" s="13">
        <v>44866</v>
      </c>
      <c r="H2474" s="24" t="s">
        <v>178</v>
      </c>
      <c r="I2474" s="24" t="s">
        <v>179</v>
      </c>
      <c r="J2474" s="24" t="s">
        <v>621</v>
      </c>
      <c r="K2474" s="11" t="s">
        <v>19</v>
      </c>
      <c r="L2474" s="11" t="s">
        <v>19</v>
      </c>
      <c r="M2474" s="11" t="s">
        <v>19</v>
      </c>
      <c r="N2474" s="11" t="s">
        <v>19</v>
      </c>
      <c r="O2474" s="11" t="s">
        <v>18</v>
      </c>
      <c r="P2474" s="11" t="s">
        <v>18</v>
      </c>
      <c r="Q2474" s="11" t="s">
        <v>18</v>
      </c>
      <c r="R2474" s="11" t="s">
        <v>30</v>
      </c>
      <c r="S2474" s="11" t="s">
        <v>30</v>
      </c>
      <c r="T2474" s="11" t="s">
        <v>21</v>
      </c>
      <c r="U2474" s="11" t="s">
        <v>22</v>
      </c>
      <c r="V2474" s="11" t="s">
        <v>22</v>
      </c>
      <c r="W2474" s="11" t="s">
        <v>23</v>
      </c>
      <c r="X2474" s="11" t="s">
        <v>24</v>
      </c>
      <c r="Y2474">
        <v>320</v>
      </c>
      <c r="Z2474" t="e">
        <f t="shared" si="82"/>
        <v>#REF!</v>
      </c>
    </row>
    <row r="2475" spans="1:26" x14ac:dyDescent="0.35">
      <c r="A2475" s="24" t="str">
        <f>+IF(B2475&lt;&gt;'Terminal Handling Charge'!$B$3,"",IF(COUNTIF(B:B,B2475)&gt;0,COUNTIF(B$3:B2475,B2475),""))</f>
        <v/>
      </c>
      <c r="B2475" s="24" t="str">
        <f t="shared" si="81"/>
        <v>Terminal Handling Charge - OriginTurkey</v>
      </c>
      <c r="C2475" s="27" t="s">
        <v>621</v>
      </c>
      <c r="D2475" s="24" t="s">
        <v>746</v>
      </c>
      <c r="E2475" s="29" t="s">
        <v>17</v>
      </c>
      <c r="F2475" s="28" t="s">
        <v>31</v>
      </c>
      <c r="G2475" s="13">
        <v>44866</v>
      </c>
      <c r="H2475" s="24" t="s">
        <v>178</v>
      </c>
      <c r="I2475" s="24" t="s">
        <v>179</v>
      </c>
      <c r="J2475" s="24" t="s">
        <v>621</v>
      </c>
      <c r="K2475" s="11" t="s">
        <v>19</v>
      </c>
      <c r="L2475" s="11" t="s">
        <v>19</v>
      </c>
      <c r="M2475" s="11" t="s">
        <v>19</v>
      </c>
      <c r="N2475" s="11" t="s">
        <v>19</v>
      </c>
      <c r="O2475" s="11" t="s">
        <v>18</v>
      </c>
      <c r="P2475" s="11" t="s">
        <v>18</v>
      </c>
      <c r="Q2475" s="11" t="s">
        <v>18</v>
      </c>
      <c r="R2475" s="11" t="s">
        <v>27</v>
      </c>
      <c r="S2475" s="11" t="s">
        <v>27</v>
      </c>
      <c r="T2475" s="11" t="s">
        <v>28</v>
      </c>
      <c r="U2475" s="11" t="s">
        <v>22</v>
      </c>
      <c r="V2475" s="11" t="s">
        <v>22</v>
      </c>
      <c r="W2475" s="11" t="s">
        <v>23</v>
      </c>
      <c r="X2475" s="11" t="s">
        <v>24</v>
      </c>
      <c r="Y2475">
        <v>430</v>
      </c>
      <c r="Z2475" t="e">
        <f t="shared" si="82"/>
        <v>#REF!</v>
      </c>
    </row>
    <row r="2476" spans="1:26" x14ac:dyDescent="0.35">
      <c r="A2476" s="24" t="str">
        <f>+IF(B2476&lt;&gt;'Terminal Handling Charge'!$B$3,"",IF(COUNTIF(B:B,B2476)&gt;0,COUNTIF(B$3:B2476,B2476),""))</f>
        <v/>
      </c>
      <c r="B2476" s="24" t="str">
        <f t="shared" si="81"/>
        <v>Terminal Handling Charge - OriginTurkey</v>
      </c>
      <c r="C2476" s="27" t="s">
        <v>621</v>
      </c>
      <c r="D2476" s="24" t="s">
        <v>746</v>
      </c>
      <c r="E2476" s="29" t="s">
        <v>17</v>
      </c>
      <c r="F2476" s="28" t="s">
        <v>31</v>
      </c>
      <c r="G2476" s="13">
        <v>44866</v>
      </c>
      <c r="H2476" s="24" t="s">
        <v>166</v>
      </c>
      <c r="I2476" s="24" t="s">
        <v>167</v>
      </c>
      <c r="J2476" s="24" t="s">
        <v>621</v>
      </c>
      <c r="K2476" s="11" t="s">
        <v>168</v>
      </c>
      <c r="L2476" s="11" t="s">
        <v>169</v>
      </c>
      <c r="M2476" s="11" t="s">
        <v>19</v>
      </c>
      <c r="N2476" s="11" t="s">
        <v>19</v>
      </c>
      <c r="O2476" s="11" t="s">
        <v>18</v>
      </c>
      <c r="P2476" s="11" t="s">
        <v>18</v>
      </c>
      <c r="Q2476" s="11" t="s">
        <v>18</v>
      </c>
      <c r="R2476" s="11" t="s">
        <v>30</v>
      </c>
      <c r="S2476" s="11" t="s">
        <v>30</v>
      </c>
      <c r="T2476" s="11" t="s">
        <v>21</v>
      </c>
      <c r="U2476" s="11" t="s">
        <v>22</v>
      </c>
      <c r="V2476" s="11" t="s">
        <v>22</v>
      </c>
      <c r="W2476" s="11" t="s">
        <v>23</v>
      </c>
      <c r="X2476" s="11" t="s">
        <v>24</v>
      </c>
      <c r="Y2476">
        <v>200</v>
      </c>
      <c r="Z2476" t="e">
        <f t="shared" si="82"/>
        <v>#REF!</v>
      </c>
    </row>
    <row r="2477" spans="1:26" x14ac:dyDescent="0.35">
      <c r="A2477" s="24" t="str">
        <f>+IF(B2477&lt;&gt;'Terminal Handling Charge'!$B$3,"",IF(COUNTIF(B:B,B2477)&gt;0,COUNTIF(B$3:B2477,B2477),""))</f>
        <v/>
      </c>
      <c r="B2477" s="24" t="str">
        <f t="shared" si="81"/>
        <v>Terminal Handling Charge - DestinationCanada</v>
      </c>
      <c r="C2477" s="31" t="s">
        <v>48</v>
      </c>
      <c r="D2477" s="24" t="s">
        <v>747</v>
      </c>
      <c r="E2477" s="32" t="s">
        <v>105</v>
      </c>
      <c r="F2477" s="28" t="s">
        <v>758</v>
      </c>
      <c r="G2477" s="13">
        <v>44866</v>
      </c>
      <c r="H2477" s="11" t="s">
        <v>229</v>
      </c>
      <c r="I2477" s="11" t="s">
        <v>283</v>
      </c>
      <c r="J2477" s="11" t="s">
        <v>283</v>
      </c>
      <c r="K2477" s="11" t="s">
        <v>19</v>
      </c>
      <c r="L2477" s="11" t="s">
        <v>19</v>
      </c>
      <c r="M2477" s="11" t="s">
        <v>19</v>
      </c>
      <c r="N2477" s="11" t="s">
        <v>19</v>
      </c>
      <c r="O2477" s="11" t="s">
        <v>47</v>
      </c>
      <c r="P2477" s="11" t="s">
        <v>48</v>
      </c>
      <c r="Q2477" s="11" t="s">
        <v>48</v>
      </c>
      <c r="R2477" s="11" t="s">
        <v>45</v>
      </c>
      <c r="S2477" s="20">
        <v>20</v>
      </c>
      <c r="T2477" s="11" t="s">
        <v>32</v>
      </c>
      <c r="U2477" s="11" t="s">
        <v>22</v>
      </c>
      <c r="V2477" s="11" t="s">
        <v>22</v>
      </c>
      <c r="W2477" s="11" t="s">
        <v>23</v>
      </c>
      <c r="X2477" s="11" t="s">
        <v>24</v>
      </c>
      <c r="Y2477">
        <v>445</v>
      </c>
      <c r="Z2477" t="e">
        <f t="shared" si="82"/>
        <v>#REF!</v>
      </c>
    </row>
    <row r="2478" spans="1:26" x14ac:dyDescent="0.35">
      <c r="A2478" s="24" t="str">
        <f>+IF(B2478&lt;&gt;'Terminal Handling Charge'!$B$3,"",IF(COUNTIF(B:B,B2478)&gt;0,COUNTIF(B$3:B2478,B2478),""))</f>
        <v/>
      </c>
      <c r="B2478" s="24" t="str">
        <f t="shared" si="81"/>
        <v>Terminal Handling Charge - OriginAlbania</v>
      </c>
      <c r="C2478" s="31" t="s">
        <v>93</v>
      </c>
      <c r="D2478" s="24" t="s">
        <v>746</v>
      </c>
      <c r="E2478" s="32" t="s">
        <v>750</v>
      </c>
      <c r="F2478" s="28" t="s">
        <v>31</v>
      </c>
      <c r="G2478" s="13">
        <v>44866</v>
      </c>
      <c r="H2478" s="11" t="s">
        <v>92</v>
      </c>
      <c r="I2478" s="11" t="s">
        <v>93</v>
      </c>
      <c r="J2478" s="11" t="s">
        <v>93</v>
      </c>
      <c r="K2478" s="11" t="s">
        <v>180</v>
      </c>
      <c r="L2478" s="11" t="s">
        <v>181</v>
      </c>
      <c r="M2478" s="11" t="s">
        <v>19</v>
      </c>
      <c r="N2478" s="11" t="s">
        <v>19</v>
      </c>
      <c r="O2478" s="11" t="s">
        <v>18</v>
      </c>
      <c r="P2478" s="11" t="s">
        <v>18</v>
      </c>
      <c r="Q2478" s="11" t="s">
        <v>18</v>
      </c>
      <c r="R2478" s="11" t="s">
        <v>45</v>
      </c>
      <c r="S2478" s="20">
        <v>20</v>
      </c>
      <c r="T2478" s="11" t="s">
        <v>32</v>
      </c>
      <c r="U2478" s="11" t="s">
        <v>22</v>
      </c>
      <c r="V2478" s="11" t="s">
        <v>22</v>
      </c>
      <c r="W2478" s="11" t="s">
        <v>23</v>
      </c>
      <c r="X2478" s="11" t="s">
        <v>31</v>
      </c>
      <c r="Y2478">
        <v>70</v>
      </c>
      <c r="Z2478" t="e">
        <f t="shared" si="82"/>
        <v>#REF!</v>
      </c>
    </row>
    <row r="2479" spans="1:26" x14ac:dyDescent="0.35">
      <c r="A2479" s="24" t="str">
        <f>+IF(B2479&lt;&gt;'Terminal Handling Charge'!$B$3,"",IF(COUNTIF(B:B,B2479)&gt;0,COUNTIF(B$3:B2479,B2479),""))</f>
        <v/>
      </c>
      <c r="B2479" s="24" t="str">
        <f t="shared" si="81"/>
        <v>Terminal Handling Charge - OriginAlbania</v>
      </c>
      <c r="C2479" s="31" t="s">
        <v>93</v>
      </c>
      <c r="D2479" s="24" t="s">
        <v>746</v>
      </c>
      <c r="E2479" s="32" t="s">
        <v>750</v>
      </c>
      <c r="F2479" s="28" t="s">
        <v>31</v>
      </c>
      <c r="G2479" s="13">
        <v>44866</v>
      </c>
      <c r="H2479" s="11" t="s">
        <v>92</v>
      </c>
      <c r="I2479" s="11" t="s">
        <v>93</v>
      </c>
      <c r="J2479" s="11" t="s">
        <v>93</v>
      </c>
      <c r="K2479" s="11" t="s">
        <v>180</v>
      </c>
      <c r="L2479" s="11" t="s">
        <v>181</v>
      </c>
      <c r="M2479" s="11" t="s">
        <v>19</v>
      </c>
      <c r="N2479" s="11" t="s">
        <v>19</v>
      </c>
      <c r="O2479" s="11" t="s">
        <v>18</v>
      </c>
      <c r="P2479" s="11" t="s">
        <v>18</v>
      </c>
      <c r="Q2479" s="11" t="s">
        <v>18</v>
      </c>
      <c r="R2479" s="11" t="s">
        <v>737</v>
      </c>
      <c r="S2479" s="20">
        <v>40</v>
      </c>
      <c r="T2479" s="11" t="s">
        <v>32</v>
      </c>
      <c r="U2479" s="11" t="s">
        <v>22</v>
      </c>
      <c r="V2479" s="11" t="s">
        <v>22</v>
      </c>
      <c r="W2479" s="11" t="s">
        <v>23</v>
      </c>
      <c r="X2479" s="11" t="s">
        <v>31</v>
      </c>
      <c r="Y2479">
        <v>85</v>
      </c>
      <c r="Z2479" t="e">
        <f t="shared" si="82"/>
        <v>#REF!</v>
      </c>
    </row>
    <row r="2480" spans="1:26" x14ac:dyDescent="0.35">
      <c r="A2480" s="24" t="str">
        <f>+IF(B2480&lt;&gt;'Terminal Handling Charge'!$B$3,"",IF(COUNTIF(B:B,B2480)&gt;0,COUNTIF(B$3:B2480,B2480),""))</f>
        <v/>
      </c>
      <c r="B2480" s="24" t="str">
        <f t="shared" si="81"/>
        <v>Terminal Handling Charge - OriginAlbania</v>
      </c>
      <c r="C2480" s="31" t="s">
        <v>93</v>
      </c>
      <c r="D2480" s="24" t="s">
        <v>746</v>
      </c>
      <c r="E2480" s="32" t="s">
        <v>750</v>
      </c>
      <c r="F2480" s="28" t="s">
        <v>31</v>
      </c>
      <c r="G2480" s="13">
        <v>44866</v>
      </c>
      <c r="H2480" s="11" t="s">
        <v>92</v>
      </c>
      <c r="I2480" s="11" t="s">
        <v>93</v>
      </c>
      <c r="J2480" s="11" t="s">
        <v>93</v>
      </c>
      <c r="K2480" s="11" t="s">
        <v>81</v>
      </c>
      <c r="L2480" s="11" t="s">
        <v>82</v>
      </c>
      <c r="M2480" s="11" t="s">
        <v>19</v>
      </c>
      <c r="N2480" s="11" t="s">
        <v>19</v>
      </c>
      <c r="O2480" s="11" t="s">
        <v>18</v>
      </c>
      <c r="P2480" s="11" t="s">
        <v>18</v>
      </c>
      <c r="Q2480" s="11" t="s">
        <v>18</v>
      </c>
      <c r="R2480" s="11" t="s">
        <v>45</v>
      </c>
      <c r="S2480" s="20">
        <v>20</v>
      </c>
      <c r="T2480" s="11" t="s">
        <v>761</v>
      </c>
      <c r="U2480" s="11" t="s">
        <v>22</v>
      </c>
      <c r="V2480" s="11" t="s">
        <v>22</v>
      </c>
      <c r="W2480" s="11" t="s">
        <v>23</v>
      </c>
      <c r="X2480" s="11" t="s">
        <v>31</v>
      </c>
      <c r="Y2480">
        <v>160</v>
      </c>
      <c r="Z2480" t="e">
        <f t="shared" si="82"/>
        <v>#REF!</v>
      </c>
    </row>
    <row r="2481" spans="1:26" x14ac:dyDescent="0.35">
      <c r="A2481" s="24" t="str">
        <f>+IF(B2481&lt;&gt;'Terminal Handling Charge'!$B$3,"",IF(COUNTIF(B:B,B2481)&gt;0,COUNTIF(B$3:B2481,B2481),""))</f>
        <v/>
      </c>
      <c r="B2481" s="24" t="str">
        <f t="shared" si="81"/>
        <v>Terminal Handling Charge - OriginAlbania</v>
      </c>
      <c r="C2481" s="31" t="s">
        <v>93</v>
      </c>
      <c r="D2481" s="24" t="s">
        <v>746</v>
      </c>
      <c r="E2481" s="32" t="s">
        <v>750</v>
      </c>
      <c r="F2481" s="28" t="s">
        <v>31</v>
      </c>
      <c r="G2481" s="13">
        <v>44866</v>
      </c>
      <c r="H2481" s="11" t="s">
        <v>92</v>
      </c>
      <c r="I2481" s="11" t="s">
        <v>93</v>
      </c>
      <c r="J2481" s="11" t="s">
        <v>93</v>
      </c>
      <c r="K2481" s="11" t="s">
        <v>81</v>
      </c>
      <c r="L2481" s="11" t="s">
        <v>82</v>
      </c>
      <c r="M2481" s="11" t="s">
        <v>19</v>
      </c>
      <c r="N2481" s="11" t="s">
        <v>19</v>
      </c>
      <c r="O2481" s="11" t="s">
        <v>18</v>
      </c>
      <c r="P2481" s="11" t="s">
        <v>18</v>
      </c>
      <c r="Q2481" s="11" t="s">
        <v>18</v>
      </c>
      <c r="R2481" s="11" t="s">
        <v>737</v>
      </c>
      <c r="S2481" s="20">
        <v>40</v>
      </c>
      <c r="T2481" s="11" t="s">
        <v>761</v>
      </c>
      <c r="U2481" s="11" t="s">
        <v>22</v>
      </c>
      <c r="V2481" s="11" t="s">
        <v>22</v>
      </c>
      <c r="W2481" s="11" t="s">
        <v>23</v>
      </c>
      <c r="X2481" s="11" t="s">
        <v>31</v>
      </c>
      <c r="Y2481">
        <v>165</v>
      </c>
      <c r="Z2481" t="e">
        <f t="shared" si="82"/>
        <v>#REF!</v>
      </c>
    </row>
    <row r="2482" spans="1:26" x14ac:dyDescent="0.35">
      <c r="A2482" s="24" t="str">
        <f>+IF(B2482&lt;&gt;'Terminal Handling Charge'!$B$3,"",IF(COUNTIF(B:B,B2482)&gt;0,COUNTIF(B$3:B2482,B2482),""))</f>
        <v/>
      </c>
      <c r="B2482" s="24" t="str">
        <f t="shared" si="81"/>
        <v>Terminal Handling Charge - OriginAlbania</v>
      </c>
      <c r="C2482" s="31" t="s">
        <v>93</v>
      </c>
      <c r="D2482" s="24" t="s">
        <v>746</v>
      </c>
      <c r="E2482" s="32" t="s">
        <v>750</v>
      </c>
      <c r="F2482" s="28" t="s">
        <v>31</v>
      </c>
      <c r="G2482" s="13">
        <v>44866</v>
      </c>
      <c r="H2482" s="11" t="s">
        <v>92</v>
      </c>
      <c r="I2482" s="11" t="s">
        <v>93</v>
      </c>
      <c r="J2482" s="11" t="s">
        <v>93</v>
      </c>
      <c r="K2482" s="11" t="s">
        <v>81</v>
      </c>
      <c r="L2482" s="11" t="s">
        <v>82</v>
      </c>
      <c r="M2482" s="11" t="s">
        <v>19</v>
      </c>
      <c r="N2482" s="11" t="s">
        <v>19</v>
      </c>
      <c r="O2482" s="11" t="s">
        <v>18</v>
      </c>
      <c r="P2482" s="11" t="s">
        <v>18</v>
      </c>
      <c r="Q2482" s="11" t="s">
        <v>18</v>
      </c>
      <c r="R2482" s="11" t="s">
        <v>45</v>
      </c>
      <c r="S2482" s="20">
        <v>20</v>
      </c>
      <c r="T2482" s="11" t="s">
        <v>34</v>
      </c>
      <c r="U2482" s="11" t="s">
        <v>22</v>
      </c>
      <c r="V2482" s="11" t="s">
        <v>22</v>
      </c>
      <c r="W2482" s="11" t="s">
        <v>23</v>
      </c>
      <c r="X2482" s="11" t="s">
        <v>31</v>
      </c>
      <c r="Y2482">
        <v>230</v>
      </c>
      <c r="Z2482" t="e">
        <f t="shared" si="82"/>
        <v>#REF!</v>
      </c>
    </row>
    <row r="2483" spans="1:26" x14ac:dyDescent="0.35">
      <c r="A2483" s="24" t="str">
        <f>+IF(B2483&lt;&gt;'Terminal Handling Charge'!$B$3,"",IF(COUNTIF(B:B,B2483)&gt;0,COUNTIF(B$3:B2483,B2483),""))</f>
        <v/>
      </c>
      <c r="B2483" s="24" t="str">
        <f t="shared" si="81"/>
        <v>Terminal Handling Charge - OriginAlbania</v>
      </c>
      <c r="C2483" s="31" t="s">
        <v>93</v>
      </c>
      <c r="D2483" s="24" t="s">
        <v>746</v>
      </c>
      <c r="E2483" s="32" t="s">
        <v>750</v>
      </c>
      <c r="F2483" s="28" t="s">
        <v>31</v>
      </c>
      <c r="G2483" s="13">
        <v>44866</v>
      </c>
      <c r="H2483" s="11" t="s">
        <v>92</v>
      </c>
      <c r="I2483" s="11" t="s">
        <v>93</v>
      </c>
      <c r="J2483" s="11" t="s">
        <v>93</v>
      </c>
      <c r="K2483" s="11" t="s">
        <v>81</v>
      </c>
      <c r="L2483" s="11" t="s">
        <v>82</v>
      </c>
      <c r="M2483" s="11" t="s">
        <v>19</v>
      </c>
      <c r="N2483" s="11" t="s">
        <v>19</v>
      </c>
      <c r="O2483" s="11" t="s">
        <v>18</v>
      </c>
      <c r="P2483" s="11" t="s">
        <v>18</v>
      </c>
      <c r="Q2483" s="11" t="s">
        <v>18</v>
      </c>
      <c r="R2483" s="11" t="s">
        <v>737</v>
      </c>
      <c r="S2483" s="20">
        <v>40</v>
      </c>
      <c r="T2483" s="11" t="s">
        <v>34</v>
      </c>
      <c r="U2483" s="11" t="s">
        <v>22</v>
      </c>
      <c r="V2483" s="11" t="s">
        <v>22</v>
      </c>
      <c r="W2483" s="11" t="s">
        <v>23</v>
      </c>
      <c r="X2483" s="11" t="s">
        <v>31</v>
      </c>
      <c r="Y2483">
        <v>235</v>
      </c>
      <c r="Z2483" t="e">
        <f t="shared" si="82"/>
        <v>#REF!</v>
      </c>
    </row>
    <row r="2484" spans="1:26" x14ac:dyDescent="0.35">
      <c r="A2484" s="24" t="str">
        <f>+IF(B2484&lt;&gt;'Terminal Handling Charge'!$B$3,"",IF(COUNTIF(B:B,B2484)&gt;0,COUNTIF(B$3:B2484,B2484),""))</f>
        <v/>
      </c>
      <c r="B2484" s="24" t="str">
        <f t="shared" si="81"/>
        <v>Terminal Handling Charge - OriginAlbania</v>
      </c>
      <c r="C2484" s="31" t="s">
        <v>93</v>
      </c>
      <c r="D2484" s="24" t="s">
        <v>746</v>
      </c>
      <c r="E2484" s="32" t="s">
        <v>750</v>
      </c>
      <c r="F2484" s="28" t="s">
        <v>31</v>
      </c>
      <c r="G2484" s="13">
        <v>44866</v>
      </c>
      <c r="H2484" s="11" t="s">
        <v>92</v>
      </c>
      <c r="I2484" s="11" t="s">
        <v>93</v>
      </c>
      <c r="J2484" s="11" t="s">
        <v>93</v>
      </c>
      <c r="K2484" s="11" t="s">
        <v>81</v>
      </c>
      <c r="L2484" s="11" t="s">
        <v>82</v>
      </c>
      <c r="M2484" s="11" t="s">
        <v>19</v>
      </c>
      <c r="N2484" s="11" t="s">
        <v>19</v>
      </c>
      <c r="O2484" s="11" t="s">
        <v>18</v>
      </c>
      <c r="P2484" s="11" t="s">
        <v>18</v>
      </c>
      <c r="Q2484" s="11" t="s">
        <v>18</v>
      </c>
      <c r="R2484" s="11" t="s">
        <v>65</v>
      </c>
      <c r="S2484" s="20">
        <v>45</v>
      </c>
      <c r="T2484" s="11" t="s">
        <v>34</v>
      </c>
      <c r="U2484" s="11" t="s">
        <v>22</v>
      </c>
      <c r="V2484" s="11" t="s">
        <v>22</v>
      </c>
      <c r="W2484" s="11" t="s">
        <v>23</v>
      </c>
      <c r="X2484" s="11" t="s">
        <v>31</v>
      </c>
      <c r="Y2484">
        <v>235</v>
      </c>
      <c r="Z2484" t="e">
        <f t="shared" si="82"/>
        <v>#REF!</v>
      </c>
    </row>
    <row r="2485" spans="1:26" x14ac:dyDescent="0.35">
      <c r="A2485" s="24" t="str">
        <f>+IF(B2485&lt;&gt;'Terminal Handling Charge'!$B$3,"",IF(COUNTIF(B:B,B2485)&gt;0,COUNTIF(B$3:B2485,B2485),""))</f>
        <v/>
      </c>
      <c r="B2485" s="24" t="str">
        <f t="shared" si="81"/>
        <v>Terminal Handling Charge - OriginAlbania</v>
      </c>
      <c r="C2485" s="31" t="s">
        <v>93</v>
      </c>
      <c r="D2485" s="24" t="s">
        <v>746</v>
      </c>
      <c r="E2485" s="32" t="s">
        <v>750</v>
      </c>
      <c r="F2485" s="28" t="s">
        <v>31</v>
      </c>
      <c r="G2485" s="13">
        <v>44866</v>
      </c>
      <c r="H2485" s="11" t="s">
        <v>92</v>
      </c>
      <c r="I2485" s="11" t="s">
        <v>93</v>
      </c>
      <c r="J2485" s="11" t="s">
        <v>93</v>
      </c>
      <c r="K2485" s="11" t="s">
        <v>81</v>
      </c>
      <c r="L2485" s="11" t="s">
        <v>82</v>
      </c>
      <c r="M2485" s="11" t="s">
        <v>19</v>
      </c>
      <c r="N2485" s="11" t="s">
        <v>19</v>
      </c>
      <c r="O2485" s="11" t="s">
        <v>18</v>
      </c>
      <c r="P2485" s="11" t="s">
        <v>18</v>
      </c>
      <c r="Q2485" s="11" t="s">
        <v>18</v>
      </c>
      <c r="R2485" s="11" t="s">
        <v>65</v>
      </c>
      <c r="S2485" s="20">
        <v>45</v>
      </c>
      <c r="T2485" s="11" t="s">
        <v>21</v>
      </c>
      <c r="U2485" s="11" t="s">
        <v>22</v>
      </c>
      <c r="V2485" s="11" t="s">
        <v>22</v>
      </c>
      <c r="W2485" s="11" t="s">
        <v>23</v>
      </c>
      <c r="X2485" s="11" t="s">
        <v>31</v>
      </c>
      <c r="Y2485">
        <v>165</v>
      </c>
      <c r="Z2485" t="e">
        <f t="shared" si="82"/>
        <v>#REF!</v>
      </c>
    </row>
    <row r="2486" spans="1:26" x14ac:dyDescent="0.35">
      <c r="A2486" s="24" t="str">
        <f>+IF(B2486&lt;&gt;'Terminal Handling Charge'!$B$3,"",IF(COUNTIF(B:B,B2486)&gt;0,COUNTIF(B$3:B2486,B2486),""))</f>
        <v/>
      </c>
      <c r="B2486" s="24" t="str">
        <f t="shared" si="81"/>
        <v>Terminal Handling Charge - OriginAlbania</v>
      </c>
      <c r="C2486" s="31" t="s">
        <v>93</v>
      </c>
      <c r="D2486" s="24" t="s">
        <v>746</v>
      </c>
      <c r="E2486" s="32" t="s">
        <v>750</v>
      </c>
      <c r="F2486" s="28" t="s">
        <v>31</v>
      </c>
      <c r="G2486" s="13">
        <v>44866</v>
      </c>
      <c r="H2486" s="11" t="s">
        <v>92</v>
      </c>
      <c r="I2486" s="11" t="s">
        <v>93</v>
      </c>
      <c r="J2486" s="11" t="s">
        <v>93</v>
      </c>
      <c r="K2486" s="11" t="s">
        <v>180</v>
      </c>
      <c r="L2486" s="11" t="s">
        <v>181</v>
      </c>
      <c r="M2486" s="11" t="s">
        <v>19</v>
      </c>
      <c r="N2486" s="11" t="s">
        <v>19</v>
      </c>
      <c r="O2486" s="11" t="s">
        <v>18</v>
      </c>
      <c r="P2486" s="11" t="s">
        <v>18</v>
      </c>
      <c r="Q2486" s="11" t="s">
        <v>18</v>
      </c>
      <c r="R2486" s="11" t="s">
        <v>65</v>
      </c>
      <c r="S2486" s="20">
        <v>45</v>
      </c>
      <c r="T2486" s="11" t="s">
        <v>21</v>
      </c>
      <c r="U2486" s="11" t="s">
        <v>22</v>
      </c>
      <c r="V2486" s="11" t="s">
        <v>22</v>
      </c>
      <c r="W2486" s="11" t="s">
        <v>23</v>
      </c>
      <c r="X2486" s="11" t="s">
        <v>31</v>
      </c>
      <c r="Y2486">
        <v>85</v>
      </c>
      <c r="Z2486" t="e">
        <f t="shared" si="82"/>
        <v>#REF!</v>
      </c>
    </row>
    <row r="2487" spans="1:26" x14ac:dyDescent="0.35">
      <c r="A2487" s="24" t="str">
        <f>+IF(B2487&lt;&gt;'Terminal Handling Charge'!$B$3,"",IF(COUNTIF(B:B,B2487)&gt;0,COUNTIF(B$3:B2487,B2487),""))</f>
        <v/>
      </c>
      <c r="B2487" s="24" t="str">
        <f t="shared" si="81"/>
        <v>Terminal Handling Charge - DestinationCanada</v>
      </c>
      <c r="C2487" s="31" t="s">
        <v>48</v>
      </c>
      <c r="D2487" s="24" t="s">
        <v>747</v>
      </c>
      <c r="E2487" s="32" t="s">
        <v>105</v>
      </c>
      <c r="F2487" s="28" t="s">
        <v>758</v>
      </c>
      <c r="G2487" s="13">
        <v>44866</v>
      </c>
      <c r="H2487" s="11" t="s">
        <v>92</v>
      </c>
      <c r="I2487" s="11" t="s">
        <v>93</v>
      </c>
      <c r="J2487" s="11" t="s">
        <v>93</v>
      </c>
      <c r="K2487" s="11" t="s">
        <v>19</v>
      </c>
      <c r="L2487" s="11" t="s">
        <v>19</v>
      </c>
      <c r="M2487" s="11" t="s">
        <v>19</v>
      </c>
      <c r="N2487" s="11" t="s">
        <v>19</v>
      </c>
      <c r="O2487" s="11" t="s">
        <v>47</v>
      </c>
      <c r="P2487" s="11" t="s">
        <v>48</v>
      </c>
      <c r="Q2487" s="11" t="s">
        <v>48</v>
      </c>
      <c r="R2487" s="11" t="s">
        <v>45</v>
      </c>
      <c r="S2487" s="20">
        <v>20</v>
      </c>
      <c r="T2487" s="11" t="s">
        <v>32</v>
      </c>
      <c r="U2487" s="11" t="s">
        <v>22</v>
      </c>
      <c r="V2487" s="11" t="s">
        <v>22</v>
      </c>
      <c r="W2487" s="11" t="s">
        <v>23</v>
      </c>
      <c r="X2487" s="11" t="s">
        <v>24</v>
      </c>
      <c r="Y2487">
        <v>445</v>
      </c>
      <c r="Z2487" t="e">
        <f t="shared" si="82"/>
        <v>#REF!</v>
      </c>
    </row>
    <row r="2488" spans="1:26" ht="29" x14ac:dyDescent="0.35">
      <c r="A2488" s="24" t="str">
        <f>+IF(B2488&lt;&gt;'Terminal Handling Charge'!$B$3,"",IF(COUNTIF(B:B,B2488)&gt;0,COUNTIF(B$3:B2488,B2488),""))</f>
        <v/>
      </c>
      <c r="B2488" s="24" t="str">
        <f t="shared" si="81"/>
        <v>Terminal Handling Charge - OriginEl Salvador</v>
      </c>
      <c r="C2488" s="31" t="s">
        <v>727</v>
      </c>
      <c r="D2488" s="24" t="s">
        <v>746</v>
      </c>
      <c r="E2488" s="32" t="s">
        <v>207</v>
      </c>
      <c r="F2488" s="28" t="s">
        <v>757</v>
      </c>
      <c r="G2488" s="13">
        <v>44866</v>
      </c>
      <c r="H2488" s="11" t="s">
        <v>242</v>
      </c>
      <c r="I2488" s="11" t="s">
        <v>243</v>
      </c>
      <c r="J2488" s="11" t="s">
        <v>727</v>
      </c>
      <c r="K2488" s="11" t="s">
        <v>19</v>
      </c>
      <c r="L2488" s="11" t="s">
        <v>19</v>
      </c>
      <c r="M2488" s="11" t="s">
        <v>19</v>
      </c>
      <c r="N2488" s="11" t="s">
        <v>19</v>
      </c>
      <c r="O2488" s="11" t="s">
        <v>18</v>
      </c>
      <c r="P2488" s="11" t="s">
        <v>18</v>
      </c>
      <c r="Q2488" s="11" t="s">
        <v>18</v>
      </c>
      <c r="R2488" s="11" t="s">
        <v>78</v>
      </c>
      <c r="S2488" s="20" t="s">
        <v>78</v>
      </c>
      <c r="T2488" s="11" t="s">
        <v>32</v>
      </c>
      <c r="U2488" s="11" t="s">
        <v>22</v>
      </c>
      <c r="V2488" s="11" t="s">
        <v>22</v>
      </c>
      <c r="W2488" s="11" t="s">
        <v>23</v>
      </c>
      <c r="X2488" s="11" t="s">
        <v>24</v>
      </c>
      <c r="Y2488">
        <v>215</v>
      </c>
      <c r="Z2488" t="e">
        <f>#REF!+1</f>
        <v>#REF!</v>
      </c>
    </row>
  </sheetData>
  <autoFilter ref="A2:Z2488" xr:uid="{769E912B-316D-4DB8-85C3-34DEF12EDDA9}"/>
  <sortState xmlns:xlrd2="http://schemas.microsoft.com/office/spreadsheetml/2017/richdata2" ref="A2:X2">
    <sortCondition ref="I2"/>
    <sortCondition ref="K2"/>
    <sortCondition ref="M2"/>
    <sortCondition ref="P2"/>
    <sortCondition ref="Q2"/>
    <sortCondition ref="R2"/>
    <sortCondition ref="S2"/>
  </sortState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B9E4-3416-450D-B9F7-2D003497E376}">
  <dimension ref="A1:Y477"/>
  <sheetViews>
    <sheetView topLeftCell="D1" workbookViewId="0">
      <selection activeCell="S3" sqref="A3:Z284"/>
    </sheetView>
  </sheetViews>
  <sheetFormatPr defaultRowHeight="14.5" x14ac:dyDescent="0.35"/>
  <cols>
    <col min="3" max="3" width="12.90625" bestFit="1" customWidth="1"/>
    <col min="5" max="5" width="19.6328125" bestFit="1" customWidth="1"/>
    <col min="6" max="6" width="9.36328125" bestFit="1" customWidth="1"/>
  </cols>
  <sheetData>
    <row r="1" spans="1:24" x14ac:dyDescent="0.35">
      <c r="A1">
        <v>1</v>
      </c>
      <c r="B1">
        <f>A1+1</f>
        <v>2</v>
      </c>
      <c r="C1">
        <f t="shared" ref="C1:X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</row>
    <row r="2" spans="1:24" ht="87" x14ac:dyDescent="0.35">
      <c r="A2" t="s">
        <v>744</v>
      </c>
      <c r="C2" s="21" t="s">
        <v>0</v>
      </c>
      <c r="D2" s="21" t="s">
        <v>1</v>
      </c>
      <c r="E2" s="22" t="s">
        <v>754</v>
      </c>
      <c r="F2" s="23" t="s">
        <v>739</v>
      </c>
      <c r="G2" s="21" t="s">
        <v>2</v>
      </c>
      <c r="H2" s="21" t="s">
        <v>3</v>
      </c>
      <c r="I2" s="23" t="s">
        <v>732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3" t="s">
        <v>733</v>
      </c>
      <c r="Q2" s="23" t="s">
        <v>10</v>
      </c>
      <c r="R2" s="23" t="s">
        <v>734</v>
      </c>
      <c r="S2" s="21" t="s">
        <v>11</v>
      </c>
      <c r="T2" s="21" t="s">
        <v>12</v>
      </c>
      <c r="U2" s="21" t="s">
        <v>13</v>
      </c>
      <c r="V2" s="21" t="s">
        <v>14</v>
      </c>
      <c r="W2" s="21" t="s">
        <v>15</v>
      </c>
      <c r="X2" s="21" t="s">
        <v>16</v>
      </c>
    </row>
    <row r="3" spans="1:24" x14ac:dyDescent="0.35">
      <c r="A3">
        <f>+IF(C3&lt;&gt;'Free IN_OUT Service'!$B$1,"",IF(COUNTIF(C:C,C3)&gt;0,COUNTIF(C$3:C3,C3),""))</f>
        <v>1</v>
      </c>
      <c r="B3" t="s">
        <v>440</v>
      </c>
      <c r="C3" t="s">
        <v>803</v>
      </c>
      <c r="D3" t="s">
        <v>825</v>
      </c>
      <c r="E3" t="s">
        <v>805</v>
      </c>
      <c r="F3" s="34">
        <v>44866</v>
      </c>
      <c r="G3" s="35" t="s">
        <v>816</v>
      </c>
      <c r="H3" s="35" t="s">
        <v>817</v>
      </c>
      <c r="I3" s="35" t="s">
        <v>440</v>
      </c>
      <c r="J3" s="35" t="s">
        <v>19</v>
      </c>
      <c r="K3" s="35" t="s">
        <v>19</v>
      </c>
      <c r="L3" s="35" t="s">
        <v>19</v>
      </c>
      <c r="M3" s="35" t="s">
        <v>19</v>
      </c>
      <c r="N3" s="35" t="s">
        <v>19</v>
      </c>
      <c r="O3" s="35" t="s">
        <v>19</v>
      </c>
      <c r="P3" s="35" t="s">
        <v>19</v>
      </c>
      <c r="Q3" s="35" t="s">
        <v>823</v>
      </c>
      <c r="R3" s="35">
        <v>20</v>
      </c>
      <c r="S3" s="35" t="s">
        <v>34</v>
      </c>
      <c r="T3" s="35" t="s">
        <v>810</v>
      </c>
      <c r="U3" s="35" t="s">
        <v>810</v>
      </c>
      <c r="V3" s="35" t="s">
        <v>23</v>
      </c>
      <c r="W3" s="35" t="s">
        <v>24</v>
      </c>
      <c r="X3">
        <v>190</v>
      </c>
    </row>
    <row r="4" spans="1:24" x14ac:dyDescent="0.35">
      <c r="A4">
        <f>+IF(C4&lt;&gt;'Free IN_OUT Service'!$B$1,"",IF(COUNTIF(C:C,C4)&gt;0,COUNTIF(C$3:C4,C4),""))</f>
        <v>2</v>
      </c>
      <c r="B4" t="s">
        <v>440</v>
      </c>
      <c r="C4" t="s">
        <v>803</v>
      </c>
      <c r="D4" t="s">
        <v>825</v>
      </c>
      <c r="E4" t="s">
        <v>805</v>
      </c>
      <c r="F4" s="34">
        <v>44866</v>
      </c>
      <c r="G4" s="35" t="s">
        <v>816</v>
      </c>
      <c r="H4" s="35" t="s">
        <v>817</v>
      </c>
      <c r="I4" s="35" t="s">
        <v>440</v>
      </c>
      <c r="J4" s="35" t="s">
        <v>19</v>
      </c>
      <c r="K4" s="35" t="s">
        <v>19</v>
      </c>
      <c r="L4" s="35" t="s">
        <v>19</v>
      </c>
      <c r="M4" s="35" t="s">
        <v>19</v>
      </c>
      <c r="N4" s="35" t="s">
        <v>19</v>
      </c>
      <c r="O4" s="35" t="s">
        <v>19</v>
      </c>
      <c r="P4" s="35" t="s">
        <v>19</v>
      </c>
      <c r="Q4" s="35" t="s">
        <v>824</v>
      </c>
      <c r="R4" s="35">
        <v>20</v>
      </c>
      <c r="S4" s="35" t="s">
        <v>34</v>
      </c>
      <c r="T4" s="35" t="s">
        <v>810</v>
      </c>
      <c r="U4" s="35" t="s">
        <v>810</v>
      </c>
      <c r="V4" s="35" t="s">
        <v>23</v>
      </c>
      <c r="W4" s="35" t="s">
        <v>24</v>
      </c>
      <c r="X4">
        <v>240</v>
      </c>
    </row>
    <row r="5" spans="1:24" x14ac:dyDescent="0.35">
      <c r="A5">
        <f>+IF(C5&lt;&gt;'Free IN_OUT Service'!$B$1,"",IF(COUNTIF(C:C,C5)&gt;0,COUNTIF(C$3:C5,C5),""))</f>
        <v>3</v>
      </c>
      <c r="B5" t="s">
        <v>440</v>
      </c>
      <c r="C5" t="s">
        <v>803</v>
      </c>
      <c r="D5" t="s">
        <v>825</v>
      </c>
      <c r="E5" t="s">
        <v>805</v>
      </c>
      <c r="F5" s="34">
        <v>44866</v>
      </c>
      <c r="G5" s="35" t="s">
        <v>816</v>
      </c>
      <c r="H5" s="35" t="s">
        <v>817</v>
      </c>
      <c r="I5" s="35" t="s">
        <v>440</v>
      </c>
      <c r="J5" s="35" t="s">
        <v>19</v>
      </c>
      <c r="K5" s="35" t="s">
        <v>19</v>
      </c>
      <c r="L5" s="35" t="s">
        <v>19</v>
      </c>
      <c r="M5" s="35" t="s">
        <v>19</v>
      </c>
      <c r="N5" s="35" t="s">
        <v>19</v>
      </c>
      <c r="O5" s="35" t="s">
        <v>19</v>
      </c>
      <c r="P5" s="35" t="s">
        <v>19</v>
      </c>
      <c r="Q5" s="35" t="s">
        <v>823</v>
      </c>
      <c r="R5" s="35">
        <v>20</v>
      </c>
      <c r="S5" s="35" t="s">
        <v>822</v>
      </c>
      <c r="T5" s="35" t="s">
        <v>810</v>
      </c>
      <c r="U5" s="35" t="s">
        <v>810</v>
      </c>
      <c r="V5" s="35" t="s">
        <v>23</v>
      </c>
      <c r="W5" s="35" t="s">
        <v>24</v>
      </c>
      <c r="X5">
        <v>160</v>
      </c>
    </row>
    <row r="6" spans="1:24" x14ac:dyDescent="0.35">
      <c r="A6">
        <f>+IF(C6&lt;&gt;'Free IN_OUT Service'!$B$1,"",IF(COUNTIF(C:C,C6)&gt;0,COUNTIF(C$3:C6,C6),""))</f>
        <v>4</v>
      </c>
      <c r="B6" t="s">
        <v>440</v>
      </c>
      <c r="C6" t="s">
        <v>803</v>
      </c>
      <c r="D6" t="s">
        <v>825</v>
      </c>
      <c r="E6" t="s">
        <v>805</v>
      </c>
      <c r="F6" s="34">
        <v>44866</v>
      </c>
      <c r="G6" s="35" t="s">
        <v>816</v>
      </c>
      <c r="H6" s="35" t="s">
        <v>817</v>
      </c>
      <c r="I6" s="35" t="s">
        <v>440</v>
      </c>
      <c r="J6" s="35" t="s">
        <v>19</v>
      </c>
      <c r="K6" s="35" t="s">
        <v>19</v>
      </c>
      <c r="L6" s="35" t="s">
        <v>19</v>
      </c>
      <c r="M6" s="35" t="s">
        <v>19</v>
      </c>
      <c r="N6" s="35" t="s">
        <v>19</v>
      </c>
      <c r="O6" s="35" t="s">
        <v>19</v>
      </c>
      <c r="P6" s="35" t="s">
        <v>19</v>
      </c>
      <c r="Q6" s="35" t="s">
        <v>824</v>
      </c>
      <c r="R6" s="35">
        <v>20</v>
      </c>
      <c r="S6" s="35" t="s">
        <v>822</v>
      </c>
      <c r="T6" s="35" t="s">
        <v>810</v>
      </c>
      <c r="U6" s="35" t="s">
        <v>810</v>
      </c>
      <c r="V6" s="35" t="s">
        <v>23</v>
      </c>
      <c r="W6" s="35" t="s">
        <v>24</v>
      </c>
      <c r="X6">
        <v>250</v>
      </c>
    </row>
    <row r="7" spans="1:24" x14ac:dyDescent="0.35">
      <c r="A7">
        <f>+IF(C7&lt;&gt;'Free IN_OUT Service'!$B$1,"",IF(COUNTIF(C:C,C7)&gt;0,COUNTIF(C$3:C7,C7),""))</f>
        <v>5</v>
      </c>
      <c r="B7" t="s">
        <v>440</v>
      </c>
      <c r="C7" t="s">
        <v>803</v>
      </c>
      <c r="D7" t="s">
        <v>825</v>
      </c>
      <c r="E7" t="s">
        <v>805</v>
      </c>
      <c r="F7" s="34">
        <v>44866</v>
      </c>
      <c r="G7" s="35" t="s">
        <v>816</v>
      </c>
      <c r="H7" s="35" t="s">
        <v>817</v>
      </c>
      <c r="I7" s="35" t="s">
        <v>440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77</v>
      </c>
      <c r="R7" s="35">
        <v>20</v>
      </c>
      <c r="S7" s="35" t="s">
        <v>772</v>
      </c>
      <c r="T7" s="35" t="s">
        <v>810</v>
      </c>
      <c r="U7" s="35" t="s">
        <v>810</v>
      </c>
      <c r="V7" s="35" t="s">
        <v>23</v>
      </c>
      <c r="W7" s="35" t="s">
        <v>24</v>
      </c>
      <c r="X7">
        <v>340</v>
      </c>
    </row>
    <row r="8" spans="1:24" x14ac:dyDescent="0.35">
      <c r="A8">
        <f>+IF(C8&lt;&gt;'Free IN_OUT Service'!$B$1,"",IF(COUNTIF(C:C,C8)&gt;0,COUNTIF(C$3:C8,C8),""))</f>
        <v>6</v>
      </c>
      <c r="B8" t="s">
        <v>440</v>
      </c>
      <c r="C8" t="s">
        <v>803</v>
      </c>
      <c r="D8" t="s">
        <v>825</v>
      </c>
      <c r="E8" t="s">
        <v>805</v>
      </c>
      <c r="F8" s="34">
        <v>44866</v>
      </c>
      <c r="G8" s="35" t="s">
        <v>816</v>
      </c>
      <c r="H8" s="35" t="s">
        <v>817</v>
      </c>
      <c r="I8" s="35" t="s">
        <v>440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63</v>
      </c>
      <c r="R8" s="35">
        <v>20</v>
      </c>
      <c r="S8" s="35" t="s">
        <v>772</v>
      </c>
      <c r="T8" s="35" t="s">
        <v>810</v>
      </c>
      <c r="U8" s="35" t="s">
        <v>810</v>
      </c>
      <c r="V8" s="35" t="s">
        <v>23</v>
      </c>
      <c r="W8" s="35" t="s">
        <v>24</v>
      </c>
      <c r="X8">
        <v>340</v>
      </c>
    </row>
    <row r="9" spans="1:24" x14ac:dyDescent="0.35">
      <c r="A9">
        <f>+IF(C9&lt;&gt;'Free IN_OUT Service'!$B$1,"",IF(COUNTIF(C:C,C9)&gt;0,COUNTIF(C$3:C9,C9),""))</f>
        <v>7</v>
      </c>
      <c r="B9" t="s">
        <v>440</v>
      </c>
      <c r="C9" t="s">
        <v>803</v>
      </c>
      <c r="D9" t="s">
        <v>825</v>
      </c>
      <c r="E9" t="s">
        <v>805</v>
      </c>
      <c r="F9" s="34">
        <v>44866</v>
      </c>
      <c r="G9" s="35" t="s">
        <v>816</v>
      </c>
      <c r="H9" s="35" t="s">
        <v>817</v>
      </c>
      <c r="I9" s="35" t="s">
        <v>440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59</v>
      </c>
      <c r="R9" s="35">
        <v>20</v>
      </c>
      <c r="S9" s="35" t="s">
        <v>772</v>
      </c>
      <c r="T9" s="35" t="s">
        <v>810</v>
      </c>
      <c r="U9" s="35" t="s">
        <v>810</v>
      </c>
      <c r="V9" s="35" t="s">
        <v>23</v>
      </c>
      <c r="W9" s="35" t="s">
        <v>24</v>
      </c>
      <c r="X9">
        <v>340</v>
      </c>
    </row>
    <row r="10" spans="1:24" x14ac:dyDescent="0.35">
      <c r="A10">
        <f>+IF(C10&lt;&gt;'Free IN_OUT Service'!$B$1,"",IF(COUNTIF(C:C,C10)&gt;0,COUNTIF(C$3:C10,C10),""))</f>
        <v>8</v>
      </c>
      <c r="B10" t="s">
        <v>440</v>
      </c>
      <c r="C10" t="s">
        <v>803</v>
      </c>
      <c r="D10" t="s">
        <v>825</v>
      </c>
      <c r="E10" t="s">
        <v>805</v>
      </c>
      <c r="F10" s="34">
        <v>44866</v>
      </c>
      <c r="G10" s="35" t="s">
        <v>816</v>
      </c>
      <c r="H10" s="35" t="s">
        <v>817</v>
      </c>
      <c r="I10" s="35" t="s">
        <v>440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56</v>
      </c>
      <c r="R10" s="35">
        <v>20</v>
      </c>
      <c r="S10" s="35" t="s">
        <v>772</v>
      </c>
      <c r="T10" s="35" t="s">
        <v>810</v>
      </c>
      <c r="U10" s="35" t="s">
        <v>810</v>
      </c>
      <c r="V10" s="35" t="s">
        <v>23</v>
      </c>
      <c r="W10" s="35" t="s">
        <v>24</v>
      </c>
      <c r="X10">
        <v>340</v>
      </c>
    </row>
    <row r="11" spans="1:24" x14ac:dyDescent="0.35">
      <c r="A11">
        <f>+IF(C11&lt;&gt;'Free IN_OUT Service'!$B$1,"",IF(COUNTIF(C:C,C11)&gt;0,COUNTIF(C$3:C11,C11),""))</f>
        <v>9</v>
      </c>
      <c r="B11" t="s">
        <v>440</v>
      </c>
      <c r="C11" t="s">
        <v>803</v>
      </c>
      <c r="D11" t="s">
        <v>825</v>
      </c>
      <c r="E11" t="s">
        <v>805</v>
      </c>
      <c r="F11" s="34">
        <v>44866</v>
      </c>
      <c r="G11" s="35" t="s">
        <v>816</v>
      </c>
      <c r="H11" s="35" t="s">
        <v>817</v>
      </c>
      <c r="I11" s="35" t="s">
        <v>440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61</v>
      </c>
      <c r="R11" s="35">
        <v>20</v>
      </c>
      <c r="S11" s="35" t="s">
        <v>772</v>
      </c>
      <c r="T11" s="35" t="s">
        <v>810</v>
      </c>
      <c r="U11" s="35" t="s">
        <v>810</v>
      </c>
      <c r="V11" s="35" t="s">
        <v>23</v>
      </c>
      <c r="W11" s="35" t="s">
        <v>24</v>
      </c>
      <c r="X11">
        <v>340</v>
      </c>
    </row>
    <row r="12" spans="1:24" x14ac:dyDescent="0.35">
      <c r="A12">
        <f>+IF(C12&lt;&gt;'Free IN_OUT Service'!$B$1,"",IF(COUNTIF(C:C,C12)&gt;0,COUNTIF(C$3:C12,C12),""))</f>
        <v>10</v>
      </c>
      <c r="B12" t="s">
        <v>440</v>
      </c>
      <c r="C12" t="s">
        <v>803</v>
      </c>
      <c r="D12" t="s">
        <v>825</v>
      </c>
      <c r="E12" t="s">
        <v>805</v>
      </c>
      <c r="F12" s="34">
        <v>44866</v>
      </c>
      <c r="G12" s="35" t="s">
        <v>816</v>
      </c>
      <c r="H12" s="35" t="s">
        <v>817</v>
      </c>
      <c r="I12" s="35" t="s">
        <v>440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77</v>
      </c>
      <c r="R12" s="35">
        <v>20</v>
      </c>
      <c r="S12" s="35" t="s">
        <v>815</v>
      </c>
      <c r="T12" s="35" t="s">
        <v>810</v>
      </c>
      <c r="U12" s="35" t="s">
        <v>810</v>
      </c>
      <c r="V12" s="35" t="s">
        <v>23</v>
      </c>
      <c r="W12" s="35" t="s">
        <v>24</v>
      </c>
      <c r="X12">
        <v>340</v>
      </c>
    </row>
    <row r="13" spans="1:24" x14ac:dyDescent="0.35">
      <c r="A13">
        <f>+IF(C13&lt;&gt;'Free IN_OUT Service'!$B$1,"",IF(COUNTIF(C:C,C13)&gt;0,COUNTIF(C$3:C13,C13),""))</f>
        <v>11</v>
      </c>
      <c r="B13" t="s">
        <v>440</v>
      </c>
      <c r="C13" t="s">
        <v>803</v>
      </c>
      <c r="D13" t="s">
        <v>825</v>
      </c>
      <c r="E13" t="s">
        <v>805</v>
      </c>
      <c r="F13" s="34">
        <v>44866</v>
      </c>
      <c r="G13" s="35" t="s">
        <v>816</v>
      </c>
      <c r="H13" s="35" t="s">
        <v>817</v>
      </c>
      <c r="I13" s="35" t="s">
        <v>440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63</v>
      </c>
      <c r="R13" s="35">
        <v>20</v>
      </c>
      <c r="S13" s="35" t="s">
        <v>815</v>
      </c>
      <c r="T13" s="35" t="s">
        <v>810</v>
      </c>
      <c r="U13" s="35" t="s">
        <v>810</v>
      </c>
      <c r="V13" s="35" t="s">
        <v>23</v>
      </c>
      <c r="W13" s="35" t="s">
        <v>24</v>
      </c>
      <c r="X13">
        <v>340</v>
      </c>
    </row>
    <row r="14" spans="1:24" x14ac:dyDescent="0.35">
      <c r="A14">
        <f>+IF(C14&lt;&gt;'Free IN_OUT Service'!$B$1,"",IF(COUNTIF(C:C,C14)&gt;0,COUNTIF(C$3:C14,C14),""))</f>
        <v>12</v>
      </c>
      <c r="B14" t="s">
        <v>440</v>
      </c>
      <c r="C14" t="s">
        <v>803</v>
      </c>
      <c r="D14" t="s">
        <v>825</v>
      </c>
      <c r="E14" t="s">
        <v>805</v>
      </c>
      <c r="F14" s="34">
        <v>44866</v>
      </c>
      <c r="G14" s="35" t="s">
        <v>816</v>
      </c>
      <c r="H14" s="35" t="s">
        <v>817</v>
      </c>
      <c r="I14" s="35" t="s">
        <v>440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59</v>
      </c>
      <c r="R14" s="35">
        <v>20</v>
      </c>
      <c r="S14" s="35" t="s">
        <v>815</v>
      </c>
      <c r="T14" s="35" t="s">
        <v>810</v>
      </c>
      <c r="U14" s="35" t="s">
        <v>810</v>
      </c>
      <c r="V14" s="35" t="s">
        <v>23</v>
      </c>
      <c r="W14" s="35" t="s">
        <v>24</v>
      </c>
      <c r="X14">
        <v>340</v>
      </c>
    </row>
    <row r="15" spans="1:24" x14ac:dyDescent="0.35">
      <c r="A15">
        <f>+IF(C15&lt;&gt;'Free IN_OUT Service'!$B$1,"",IF(COUNTIF(C:C,C15)&gt;0,COUNTIF(C$3:C15,C15),""))</f>
        <v>13</v>
      </c>
      <c r="B15" t="s">
        <v>440</v>
      </c>
      <c r="C15" t="s">
        <v>803</v>
      </c>
      <c r="D15" t="s">
        <v>825</v>
      </c>
      <c r="E15" t="s">
        <v>805</v>
      </c>
      <c r="F15" s="34">
        <v>44866</v>
      </c>
      <c r="G15" s="35" t="s">
        <v>816</v>
      </c>
      <c r="H15" s="35" t="s">
        <v>817</v>
      </c>
      <c r="I15" s="35" t="s">
        <v>440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56</v>
      </c>
      <c r="R15" s="35">
        <v>20</v>
      </c>
      <c r="S15" s="35" t="s">
        <v>815</v>
      </c>
      <c r="T15" s="35" t="s">
        <v>810</v>
      </c>
      <c r="U15" s="35" t="s">
        <v>810</v>
      </c>
      <c r="V15" s="35" t="s">
        <v>23</v>
      </c>
      <c r="W15" s="35" t="s">
        <v>24</v>
      </c>
      <c r="X15">
        <v>340</v>
      </c>
    </row>
    <row r="16" spans="1:24" x14ac:dyDescent="0.35">
      <c r="A16">
        <f>+IF(C16&lt;&gt;'Free IN_OUT Service'!$B$1,"",IF(COUNTIF(C:C,C16)&gt;0,COUNTIF(C$3:C16,C16),""))</f>
        <v>14</v>
      </c>
      <c r="B16" t="s">
        <v>440</v>
      </c>
      <c r="C16" t="s">
        <v>803</v>
      </c>
      <c r="D16" t="s">
        <v>825</v>
      </c>
      <c r="E16" t="s">
        <v>805</v>
      </c>
      <c r="F16" s="34">
        <v>44866</v>
      </c>
      <c r="G16" s="35" t="s">
        <v>816</v>
      </c>
      <c r="H16" s="35" t="s">
        <v>817</v>
      </c>
      <c r="I16" s="35" t="s">
        <v>440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61</v>
      </c>
      <c r="R16" s="35">
        <v>20</v>
      </c>
      <c r="S16" s="35" t="s">
        <v>815</v>
      </c>
      <c r="T16" s="35" t="s">
        <v>810</v>
      </c>
      <c r="U16" s="35" t="s">
        <v>810</v>
      </c>
      <c r="V16" s="35" t="s">
        <v>23</v>
      </c>
      <c r="W16" s="35" t="s">
        <v>24</v>
      </c>
      <c r="X16">
        <v>340</v>
      </c>
    </row>
    <row r="17" spans="1:24" x14ac:dyDescent="0.35">
      <c r="A17">
        <f>+IF(C17&lt;&gt;'Free IN_OUT Service'!$B$1,"",IF(COUNTIF(C:C,C17)&gt;0,COUNTIF(C$3:C17,C17),""))</f>
        <v>15</v>
      </c>
      <c r="B17" t="s">
        <v>440</v>
      </c>
      <c r="C17" t="s">
        <v>803</v>
      </c>
      <c r="D17" t="s">
        <v>825</v>
      </c>
      <c r="E17" t="s">
        <v>805</v>
      </c>
      <c r="F17" s="34">
        <v>44866</v>
      </c>
      <c r="G17" s="35" t="s">
        <v>816</v>
      </c>
      <c r="H17" s="35" t="s">
        <v>817</v>
      </c>
      <c r="I17" s="35" t="s">
        <v>440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821</v>
      </c>
      <c r="R17" s="35">
        <v>45</v>
      </c>
      <c r="S17" s="35" t="s">
        <v>34</v>
      </c>
      <c r="T17" s="35" t="s">
        <v>810</v>
      </c>
      <c r="U17" s="35" t="s">
        <v>810</v>
      </c>
      <c r="V17" s="35" t="s">
        <v>23</v>
      </c>
      <c r="W17" s="35" t="s">
        <v>24</v>
      </c>
      <c r="X17">
        <v>250</v>
      </c>
    </row>
    <row r="18" spans="1:24" x14ac:dyDescent="0.35">
      <c r="A18">
        <f>+IF(C18&lt;&gt;'Free IN_OUT Service'!$B$1,"",IF(COUNTIF(C:C,C18)&gt;0,COUNTIF(C$3:C18,C18),""))</f>
        <v>16</v>
      </c>
      <c r="B18" t="s">
        <v>440</v>
      </c>
      <c r="C18" t="s">
        <v>803</v>
      </c>
      <c r="D18" t="s">
        <v>825</v>
      </c>
      <c r="E18" t="s">
        <v>805</v>
      </c>
      <c r="F18" s="34">
        <v>44866</v>
      </c>
      <c r="G18" s="35" t="s">
        <v>816</v>
      </c>
      <c r="H18" s="35" t="s">
        <v>817</v>
      </c>
      <c r="I18" s="35" t="s">
        <v>440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821</v>
      </c>
      <c r="R18" s="35">
        <v>45</v>
      </c>
      <c r="S18" s="35" t="s">
        <v>822</v>
      </c>
      <c r="T18" s="35" t="s">
        <v>810</v>
      </c>
      <c r="U18" s="35" t="s">
        <v>810</v>
      </c>
      <c r="V18" s="35" t="s">
        <v>23</v>
      </c>
      <c r="W18" s="35" t="s">
        <v>24</v>
      </c>
      <c r="X18">
        <v>230</v>
      </c>
    </row>
    <row r="19" spans="1:24" x14ac:dyDescent="0.35">
      <c r="A19">
        <f>+IF(C19&lt;&gt;'Free IN_OUT Service'!$B$1,"",IF(COUNTIF(C:C,C19)&gt;0,COUNTIF(C$3:C19,C19),""))</f>
        <v>17</v>
      </c>
      <c r="B19" t="s">
        <v>440</v>
      </c>
      <c r="C19" t="s">
        <v>803</v>
      </c>
      <c r="D19" t="s">
        <v>825</v>
      </c>
      <c r="E19" t="s">
        <v>805</v>
      </c>
      <c r="F19" s="34">
        <v>44866</v>
      </c>
      <c r="G19" s="35" t="s">
        <v>816</v>
      </c>
      <c r="H19" s="35" t="s">
        <v>817</v>
      </c>
      <c r="I19" s="35" t="s">
        <v>440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20</v>
      </c>
      <c r="R19" s="35" t="s">
        <v>820</v>
      </c>
      <c r="S19" s="35" t="s">
        <v>34</v>
      </c>
      <c r="T19" s="35" t="s">
        <v>810</v>
      </c>
      <c r="U19" s="35" t="s">
        <v>810</v>
      </c>
      <c r="V19" s="35" t="s">
        <v>23</v>
      </c>
      <c r="W19" s="35" t="s">
        <v>24</v>
      </c>
      <c r="X19">
        <v>250</v>
      </c>
    </row>
    <row r="20" spans="1:24" x14ac:dyDescent="0.35">
      <c r="A20">
        <f>+IF(C20&lt;&gt;'Free IN_OUT Service'!$B$1,"",IF(COUNTIF(C:C,C20)&gt;0,COUNTIF(C$3:C20,C20),""))</f>
        <v>18</v>
      </c>
      <c r="B20" t="s">
        <v>440</v>
      </c>
      <c r="C20" t="s">
        <v>803</v>
      </c>
      <c r="D20" t="s">
        <v>825</v>
      </c>
      <c r="E20" t="s">
        <v>805</v>
      </c>
      <c r="F20" s="34">
        <v>44866</v>
      </c>
      <c r="G20" s="35" t="s">
        <v>816</v>
      </c>
      <c r="H20" s="35" t="s">
        <v>817</v>
      </c>
      <c r="I20" s="35" t="s">
        <v>440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38</v>
      </c>
      <c r="R20" s="35" t="s">
        <v>820</v>
      </c>
      <c r="S20" s="35" t="s">
        <v>34</v>
      </c>
      <c r="T20" s="35" t="s">
        <v>810</v>
      </c>
      <c r="U20" s="35" t="s">
        <v>810</v>
      </c>
      <c r="V20" s="35" t="s">
        <v>23</v>
      </c>
      <c r="W20" s="35" t="s">
        <v>24</v>
      </c>
      <c r="X20">
        <v>310</v>
      </c>
    </row>
    <row r="21" spans="1:24" x14ac:dyDescent="0.35">
      <c r="A21">
        <f>+IF(C21&lt;&gt;'Free IN_OUT Service'!$B$1,"",IF(COUNTIF(C:C,C21)&gt;0,COUNTIF(C$3:C21,C21),""))</f>
        <v>19</v>
      </c>
      <c r="B21" t="s">
        <v>440</v>
      </c>
      <c r="C21" t="s">
        <v>803</v>
      </c>
      <c r="D21" t="s">
        <v>825</v>
      </c>
      <c r="E21" t="s">
        <v>805</v>
      </c>
      <c r="F21" s="34">
        <v>44866</v>
      </c>
      <c r="G21" s="35" t="s">
        <v>816</v>
      </c>
      <c r="H21" s="35" t="s">
        <v>817</v>
      </c>
      <c r="I21" s="35" t="s">
        <v>440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20</v>
      </c>
      <c r="R21" s="35" t="s">
        <v>820</v>
      </c>
      <c r="S21" s="35" t="s">
        <v>822</v>
      </c>
      <c r="T21" s="35" t="s">
        <v>810</v>
      </c>
      <c r="U21" s="35" t="s">
        <v>810</v>
      </c>
      <c r="V21" s="35" t="s">
        <v>23</v>
      </c>
      <c r="W21" s="35" t="s">
        <v>24</v>
      </c>
      <c r="X21">
        <v>230</v>
      </c>
    </row>
    <row r="22" spans="1:24" x14ac:dyDescent="0.35">
      <c r="A22">
        <f>+IF(C22&lt;&gt;'Free IN_OUT Service'!$B$1,"",IF(COUNTIF(C:C,C22)&gt;0,COUNTIF(C$3:C22,C22),""))</f>
        <v>20</v>
      </c>
      <c r="B22" t="s">
        <v>440</v>
      </c>
      <c r="C22" t="s">
        <v>803</v>
      </c>
      <c r="D22" t="s">
        <v>825</v>
      </c>
      <c r="E22" t="s">
        <v>805</v>
      </c>
      <c r="F22" s="34">
        <v>44866</v>
      </c>
      <c r="G22" s="35" t="s">
        <v>816</v>
      </c>
      <c r="H22" s="35" t="s">
        <v>817</v>
      </c>
      <c r="I22" s="35" t="s">
        <v>440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38</v>
      </c>
      <c r="R22" s="35" t="s">
        <v>820</v>
      </c>
      <c r="S22" s="35" t="s">
        <v>822</v>
      </c>
      <c r="T22" s="35" t="s">
        <v>810</v>
      </c>
      <c r="U22" s="35" t="s">
        <v>810</v>
      </c>
      <c r="V22" s="35" t="s">
        <v>23</v>
      </c>
      <c r="W22" s="35" t="s">
        <v>24</v>
      </c>
      <c r="X22">
        <v>310</v>
      </c>
    </row>
    <row r="23" spans="1:24" x14ac:dyDescent="0.35">
      <c r="A23">
        <f>+IF(C23&lt;&gt;'Free IN_OUT Service'!$B$1,"",IF(COUNTIF(C:C,C23)&gt;0,COUNTIF(C$3:C23,C23),""))</f>
        <v>21</v>
      </c>
      <c r="B23" t="s">
        <v>440</v>
      </c>
      <c r="C23" t="s">
        <v>803</v>
      </c>
      <c r="D23" t="s">
        <v>825</v>
      </c>
      <c r="E23" t="s">
        <v>805</v>
      </c>
      <c r="F23" s="34">
        <v>44866</v>
      </c>
      <c r="G23" s="35" t="s">
        <v>816</v>
      </c>
      <c r="H23" s="35" t="s">
        <v>817</v>
      </c>
      <c r="I23" s="35" t="s">
        <v>440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33</v>
      </c>
      <c r="R23" s="35" t="s">
        <v>820</v>
      </c>
      <c r="S23" s="35" t="s">
        <v>772</v>
      </c>
      <c r="T23" s="35" t="s">
        <v>810</v>
      </c>
      <c r="U23" s="35" t="s">
        <v>810</v>
      </c>
      <c r="V23" s="35" t="s">
        <v>23</v>
      </c>
      <c r="W23" s="35" t="s">
        <v>24</v>
      </c>
      <c r="X23">
        <v>510</v>
      </c>
    </row>
    <row r="24" spans="1:24" x14ac:dyDescent="0.35">
      <c r="A24">
        <f>+IF(C24&lt;&gt;'Free IN_OUT Service'!$B$1,"",IF(COUNTIF(C:C,C24)&gt;0,COUNTIF(C$3:C24,C24),""))</f>
        <v>22</v>
      </c>
      <c r="B24" t="s">
        <v>440</v>
      </c>
      <c r="C24" t="s">
        <v>803</v>
      </c>
      <c r="D24" t="s">
        <v>825</v>
      </c>
      <c r="E24" t="s">
        <v>805</v>
      </c>
      <c r="F24" s="34">
        <v>44866</v>
      </c>
      <c r="G24" s="35" t="s">
        <v>816</v>
      </c>
      <c r="H24" s="35" t="s">
        <v>817</v>
      </c>
      <c r="I24" s="35" t="s">
        <v>440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60</v>
      </c>
      <c r="R24" s="35" t="s">
        <v>820</v>
      </c>
      <c r="S24" s="35" t="s">
        <v>772</v>
      </c>
      <c r="T24" s="35" t="s">
        <v>810</v>
      </c>
      <c r="U24" s="35" t="s">
        <v>810</v>
      </c>
      <c r="V24" s="35" t="s">
        <v>23</v>
      </c>
      <c r="W24" s="35" t="s">
        <v>24</v>
      </c>
      <c r="X24">
        <v>510</v>
      </c>
    </row>
    <row r="25" spans="1:24" x14ac:dyDescent="0.35">
      <c r="A25">
        <f>+IF(C25&lt;&gt;'Free IN_OUT Service'!$B$1,"",IF(COUNTIF(C:C,C25)&gt;0,COUNTIF(C$3:C25,C25),""))</f>
        <v>23</v>
      </c>
      <c r="B25" t="s">
        <v>440</v>
      </c>
      <c r="C25" t="s">
        <v>803</v>
      </c>
      <c r="D25" t="s">
        <v>825</v>
      </c>
      <c r="E25" t="s">
        <v>805</v>
      </c>
      <c r="F25" s="34">
        <v>44866</v>
      </c>
      <c r="G25" s="35" t="s">
        <v>816</v>
      </c>
      <c r="H25" s="35" t="s">
        <v>817</v>
      </c>
      <c r="I25" s="35" t="s">
        <v>440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64</v>
      </c>
      <c r="R25" s="35" t="s">
        <v>820</v>
      </c>
      <c r="S25" s="35" t="s">
        <v>772</v>
      </c>
      <c r="T25" s="35" t="s">
        <v>810</v>
      </c>
      <c r="U25" s="35" t="s">
        <v>810</v>
      </c>
      <c r="V25" s="35" t="s">
        <v>23</v>
      </c>
      <c r="W25" s="35" t="s">
        <v>24</v>
      </c>
      <c r="X25">
        <v>510</v>
      </c>
    </row>
    <row r="26" spans="1:24" x14ac:dyDescent="0.35">
      <c r="A26">
        <f>+IF(C26&lt;&gt;'Free IN_OUT Service'!$B$1,"",IF(COUNTIF(C:C,C26)&gt;0,COUNTIF(C$3:C26,C26),""))</f>
        <v>24</v>
      </c>
      <c r="B26" t="s">
        <v>440</v>
      </c>
      <c r="C26" t="s">
        <v>803</v>
      </c>
      <c r="D26" t="s">
        <v>825</v>
      </c>
      <c r="E26" t="s">
        <v>805</v>
      </c>
      <c r="F26" s="34">
        <v>44866</v>
      </c>
      <c r="G26" s="35" t="s">
        <v>816</v>
      </c>
      <c r="H26" s="35" t="s">
        <v>817</v>
      </c>
      <c r="I26" s="35" t="s">
        <v>440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58</v>
      </c>
      <c r="R26" s="35" t="s">
        <v>820</v>
      </c>
      <c r="S26" s="35" t="s">
        <v>772</v>
      </c>
      <c r="T26" s="35" t="s">
        <v>810</v>
      </c>
      <c r="U26" s="35" t="s">
        <v>810</v>
      </c>
      <c r="V26" s="35" t="s">
        <v>23</v>
      </c>
      <c r="W26" s="35" t="s">
        <v>24</v>
      </c>
      <c r="X26">
        <v>510</v>
      </c>
    </row>
    <row r="27" spans="1:24" x14ac:dyDescent="0.35">
      <c r="A27">
        <f>+IF(C27&lt;&gt;'Free IN_OUT Service'!$B$1,"",IF(COUNTIF(C:C,C27)&gt;0,COUNTIF(C$3:C27,C27),""))</f>
        <v>25</v>
      </c>
      <c r="B27" t="s">
        <v>440</v>
      </c>
      <c r="C27" t="s">
        <v>803</v>
      </c>
      <c r="D27" t="s">
        <v>825</v>
      </c>
      <c r="E27" t="s">
        <v>805</v>
      </c>
      <c r="F27" s="34">
        <v>44866</v>
      </c>
      <c r="G27" s="35" t="s">
        <v>816</v>
      </c>
      <c r="H27" s="35" t="s">
        <v>817</v>
      </c>
      <c r="I27" s="35" t="s">
        <v>440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33</v>
      </c>
      <c r="R27" s="35" t="s">
        <v>820</v>
      </c>
      <c r="S27" s="35" t="s">
        <v>815</v>
      </c>
      <c r="T27" s="35" t="s">
        <v>810</v>
      </c>
      <c r="U27" s="35" t="s">
        <v>810</v>
      </c>
      <c r="V27" s="35" t="s">
        <v>23</v>
      </c>
      <c r="W27" s="35" t="s">
        <v>24</v>
      </c>
      <c r="X27">
        <v>500</v>
      </c>
    </row>
    <row r="28" spans="1:24" x14ac:dyDescent="0.35">
      <c r="A28">
        <f>+IF(C28&lt;&gt;'Free IN_OUT Service'!$B$1,"",IF(COUNTIF(C:C,C28)&gt;0,COUNTIF(C$3:C28,C28),""))</f>
        <v>26</v>
      </c>
      <c r="B28" t="s">
        <v>440</v>
      </c>
      <c r="C28" t="s">
        <v>803</v>
      </c>
      <c r="D28" t="s">
        <v>825</v>
      </c>
      <c r="E28" t="s">
        <v>805</v>
      </c>
      <c r="F28" s="34">
        <v>44866</v>
      </c>
      <c r="G28" s="35" t="s">
        <v>816</v>
      </c>
      <c r="H28" s="35" t="s">
        <v>817</v>
      </c>
      <c r="I28" s="35" t="s">
        <v>440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60</v>
      </c>
      <c r="R28" s="35" t="s">
        <v>820</v>
      </c>
      <c r="S28" s="35" t="s">
        <v>815</v>
      </c>
      <c r="T28" s="35" t="s">
        <v>810</v>
      </c>
      <c r="U28" s="35" t="s">
        <v>810</v>
      </c>
      <c r="V28" s="35" t="s">
        <v>23</v>
      </c>
      <c r="W28" s="35" t="s">
        <v>24</v>
      </c>
      <c r="X28">
        <v>500</v>
      </c>
    </row>
    <row r="29" spans="1:24" x14ac:dyDescent="0.35">
      <c r="A29">
        <f>+IF(C29&lt;&gt;'Free IN_OUT Service'!$B$1,"",IF(COUNTIF(C:C,C29)&gt;0,COUNTIF(C$3:C29,C29),""))</f>
        <v>27</v>
      </c>
      <c r="B29" t="s">
        <v>440</v>
      </c>
      <c r="C29" t="s">
        <v>803</v>
      </c>
      <c r="D29" t="s">
        <v>825</v>
      </c>
      <c r="E29" t="s">
        <v>805</v>
      </c>
      <c r="F29" s="34">
        <v>44866</v>
      </c>
      <c r="G29" s="35" t="s">
        <v>816</v>
      </c>
      <c r="H29" s="35" t="s">
        <v>817</v>
      </c>
      <c r="I29" s="35" t="s">
        <v>440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64</v>
      </c>
      <c r="R29" s="35" t="s">
        <v>820</v>
      </c>
      <c r="S29" s="35" t="s">
        <v>815</v>
      </c>
      <c r="T29" s="35" t="s">
        <v>810</v>
      </c>
      <c r="U29" s="35" t="s">
        <v>810</v>
      </c>
      <c r="V29" s="35" t="s">
        <v>23</v>
      </c>
      <c r="W29" s="35" t="s">
        <v>24</v>
      </c>
      <c r="X29">
        <v>500</v>
      </c>
    </row>
    <row r="30" spans="1:24" x14ac:dyDescent="0.35">
      <c r="A30">
        <f>+IF(C30&lt;&gt;'Free IN_OUT Service'!$B$1,"",IF(COUNTIF(C:C,C30)&gt;0,COUNTIF(C$3:C30,C30),""))</f>
        <v>28</v>
      </c>
      <c r="B30" t="s">
        <v>440</v>
      </c>
      <c r="C30" t="s">
        <v>803</v>
      </c>
      <c r="D30" t="s">
        <v>825</v>
      </c>
      <c r="E30" t="s">
        <v>805</v>
      </c>
      <c r="F30" s="34">
        <v>44866</v>
      </c>
      <c r="G30" s="35" t="s">
        <v>816</v>
      </c>
      <c r="H30" s="35" t="s">
        <v>817</v>
      </c>
      <c r="I30" s="35" t="s">
        <v>440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58</v>
      </c>
      <c r="R30" s="35" t="s">
        <v>820</v>
      </c>
      <c r="S30" s="35" t="s">
        <v>815</v>
      </c>
      <c r="T30" s="35" t="s">
        <v>810</v>
      </c>
      <c r="U30" s="35" t="s">
        <v>810</v>
      </c>
      <c r="V30" s="35" t="s">
        <v>23</v>
      </c>
      <c r="W30" s="35" t="s">
        <v>24</v>
      </c>
      <c r="X30">
        <v>500</v>
      </c>
    </row>
    <row r="31" spans="1:24" x14ac:dyDescent="0.35">
      <c r="A31">
        <f>+IF(C31&lt;&gt;'Free IN_OUT Service'!$B$1,"",IF(COUNTIF(C:C,C31)&gt;0,COUNTIF(C$3:C31,C31),""))</f>
        <v>29</v>
      </c>
      <c r="B31" t="s">
        <v>440</v>
      </c>
      <c r="C31" t="s">
        <v>803</v>
      </c>
      <c r="D31" t="s">
        <v>825</v>
      </c>
      <c r="E31" t="s">
        <v>805</v>
      </c>
      <c r="F31" s="34">
        <v>44866</v>
      </c>
      <c r="G31" s="35" t="s">
        <v>818</v>
      </c>
      <c r="H31" s="35" t="s">
        <v>819</v>
      </c>
      <c r="I31" s="35" t="s">
        <v>440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823</v>
      </c>
      <c r="R31" s="35">
        <v>20</v>
      </c>
      <c r="S31" s="35" t="s">
        <v>34</v>
      </c>
      <c r="T31" s="35" t="s">
        <v>810</v>
      </c>
      <c r="U31" s="35" t="s">
        <v>810</v>
      </c>
      <c r="V31" s="35" t="s">
        <v>23</v>
      </c>
      <c r="W31" s="35" t="s">
        <v>24</v>
      </c>
      <c r="X31">
        <v>250</v>
      </c>
    </row>
    <row r="32" spans="1:24" x14ac:dyDescent="0.35">
      <c r="A32">
        <f>+IF(C32&lt;&gt;'Free IN_OUT Service'!$B$1,"",IF(COUNTIF(C:C,C32)&gt;0,COUNTIF(C$3:C32,C32),""))</f>
        <v>30</v>
      </c>
      <c r="B32" t="s">
        <v>440</v>
      </c>
      <c r="C32" t="s">
        <v>803</v>
      </c>
      <c r="D32" t="s">
        <v>825</v>
      </c>
      <c r="E32" t="s">
        <v>805</v>
      </c>
      <c r="F32" s="34">
        <v>44866</v>
      </c>
      <c r="G32" s="35" t="s">
        <v>818</v>
      </c>
      <c r="H32" s="35" t="s">
        <v>819</v>
      </c>
      <c r="I32" s="35" t="s">
        <v>440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824</v>
      </c>
      <c r="R32" s="35">
        <v>20</v>
      </c>
      <c r="S32" s="35" t="s">
        <v>34</v>
      </c>
      <c r="T32" s="35" t="s">
        <v>810</v>
      </c>
      <c r="U32" s="35" t="s">
        <v>810</v>
      </c>
      <c r="V32" s="35" t="s">
        <v>23</v>
      </c>
      <c r="W32" s="35" t="s">
        <v>24</v>
      </c>
      <c r="X32">
        <v>250</v>
      </c>
    </row>
    <row r="33" spans="1:24" x14ac:dyDescent="0.35">
      <c r="A33">
        <f>+IF(C33&lt;&gt;'Free IN_OUT Service'!$B$1,"",IF(COUNTIF(C:C,C33)&gt;0,COUNTIF(C$3:C33,C33),""))</f>
        <v>31</v>
      </c>
      <c r="B33" t="s">
        <v>440</v>
      </c>
      <c r="C33" t="s">
        <v>803</v>
      </c>
      <c r="D33" t="s">
        <v>825</v>
      </c>
      <c r="E33" t="s">
        <v>805</v>
      </c>
      <c r="F33" s="34">
        <v>44866</v>
      </c>
      <c r="G33" s="35" t="s">
        <v>818</v>
      </c>
      <c r="H33" s="35" t="s">
        <v>819</v>
      </c>
      <c r="I33" s="35" t="s">
        <v>440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823</v>
      </c>
      <c r="R33" s="35">
        <v>20</v>
      </c>
      <c r="S33" s="35" t="s">
        <v>822</v>
      </c>
      <c r="T33" s="35" t="s">
        <v>810</v>
      </c>
      <c r="U33" s="35" t="s">
        <v>810</v>
      </c>
      <c r="V33" s="35" t="s">
        <v>23</v>
      </c>
      <c r="W33" s="35" t="s">
        <v>24</v>
      </c>
      <c r="X33">
        <v>140</v>
      </c>
    </row>
    <row r="34" spans="1:24" x14ac:dyDescent="0.35">
      <c r="A34">
        <f>+IF(C34&lt;&gt;'Free IN_OUT Service'!$B$1,"",IF(COUNTIF(C:C,C34)&gt;0,COUNTIF(C$3:C34,C34),""))</f>
        <v>32</v>
      </c>
      <c r="B34" t="s">
        <v>440</v>
      </c>
      <c r="C34" t="s">
        <v>803</v>
      </c>
      <c r="D34" t="s">
        <v>825</v>
      </c>
      <c r="E34" t="s">
        <v>805</v>
      </c>
      <c r="F34" s="34">
        <v>44866</v>
      </c>
      <c r="G34" s="35" t="s">
        <v>818</v>
      </c>
      <c r="H34" s="35" t="s">
        <v>819</v>
      </c>
      <c r="I34" s="35" t="s">
        <v>440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824</v>
      </c>
      <c r="R34" s="35">
        <v>20</v>
      </c>
      <c r="S34" s="35" t="s">
        <v>822</v>
      </c>
      <c r="T34" s="35" t="s">
        <v>810</v>
      </c>
      <c r="U34" s="35" t="s">
        <v>810</v>
      </c>
      <c r="V34" s="35" t="s">
        <v>23</v>
      </c>
      <c r="W34" s="35" t="s">
        <v>24</v>
      </c>
      <c r="X34">
        <v>250</v>
      </c>
    </row>
    <row r="35" spans="1:24" x14ac:dyDescent="0.35">
      <c r="A35">
        <f>+IF(C35&lt;&gt;'Free IN_OUT Service'!$B$1,"",IF(COUNTIF(C:C,C35)&gt;0,COUNTIF(C$3:C35,C35),""))</f>
        <v>33</v>
      </c>
      <c r="B35" t="s">
        <v>440</v>
      </c>
      <c r="C35" t="s">
        <v>803</v>
      </c>
      <c r="D35" t="s">
        <v>825</v>
      </c>
      <c r="E35" t="s">
        <v>805</v>
      </c>
      <c r="F35" s="34">
        <v>44866</v>
      </c>
      <c r="G35" s="35" t="s">
        <v>818</v>
      </c>
      <c r="H35" s="35" t="s">
        <v>819</v>
      </c>
      <c r="I35" s="35" t="s">
        <v>440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77</v>
      </c>
      <c r="R35" s="35">
        <v>20</v>
      </c>
      <c r="S35" s="35" t="s">
        <v>772</v>
      </c>
      <c r="T35" s="35" t="s">
        <v>810</v>
      </c>
      <c r="U35" s="35" t="s">
        <v>810</v>
      </c>
      <c r="V35" s="35" t="s">
        <v>23</v>
      </c>
      <c r="W35" s="35" t="s">
        <v>24</v>
      </c>
      <c r="X35">
        <v>250</v>
      </c>
    </row>
    <row r="36" spans="1:24" x14ac:dyDescent="0.35">
      <c r="A36">
        <f>+IF(C36&lt;&gt;'Free IN_OUT Service'!$B$1,"",IF(COUNTIF(C:C,C36)&gt;0,COUNTIF(C$3:C36,C36),""))</f>
        <v>34</v>
      </c>
      <c r="B36" t="s">
        <v>440</v>
      </c>
      <c r="C36" t="s">
        <v>803</v>
      </c>
      <c r="D36" t="s">
        <v>825</v>
      </c>
      <c r="E36" t="s">
        <v>805</v>
      </c>
      <c r="F36" s="34">
        <v>44866</v>
      </c>
      <c r="G36" s="35" t="s">
        <v>818</v>
      </c>
      <c r="H36" s="35" t="s">
        <v>819</v>
      </c>
      <c r="I36" s="35" t="s">
        <v>440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63</v>
      </c>
      <c r="R36" s="35">
        <v>20</v>
      </c>
      <c r="S36" s="35" t="s">
        <v>772</v>
      </c>
      <c r="T36" s="35" t="s">
        <v>810</v>
      </c>
      <c r="U36" s="35" t="s">
        <v>810</v>
      </c>
      <c r="V36" s="35" t="s">
        <v>23</v>
      </c>
      <c r="W36" s="35" t="s">
        <v>24</v>
      </c>
      <c r="X36">
        <v>250</v>
      </c>
    </row>
    <row r="37" spans="1:24" x14ac:dyDescent="0.35">
      <c r="A37">
        <f>+IF(C37&lt;&gt;'Free IN_OUT Service'!$B$1,"",IF(COUNTIF(C:C,C37)&gt;0,COUNTIF(C$3:C37,C37),""))</f>
        <v>35</v>
      </c>
      <c r="B37" t="s">
        <v>440</v>
      </c>
      <c r="C37" t="s">
        <v>803</v>
      </c>
      <c r="D37" t="s">
        <v>825</v>
      </c>
      <c r="E37" t="s">
        <v>805</v>
      </c>
      <c r="F37" s="34">
        <v>44866</v>
      </c>
      <c r="G37" s="35" t="s">
        <v>818</v>
      </c>
      <c r="H37" s="35" t="s">
        <v>819</v>
      </c>
      <c r="I37" s="35" t="s">
        <v>440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59</v>
      </c>
      <c r="R37" s="35">
        <v>20</v>
      </c>
      <c r="S37" s="35" t="s">
        <v>772</v>
      </c>
      <c r="T37" s="35" t="s">
        <v>810</v>
      </c>
      <c r="U37" s="35" t="s">
        <v>810</v>
      </c>
      <c r="V37" s="35" t="s">
        <v>23</v>
      </c>
      <c r="W37" s="35" t="s">
        <v>24</v>
      </c>
      <c r="X37">
        <v>250</v>
      </c>
    </row>
    <row r="38" spans="1:24" x14ac:dyDescent="0.35">
      <c r="A38">
        <f>+IF(C38&lt;&gt;'Free IN_OUT Service'!$B$1,"",IF(COUNTIF(C:C,C38)&gt;0,COUNTIF(C$3:C38,C38),""))</f>
        <v>36</v>
      </c>
      <c r="B38" t="s">
        <v>440</v>
      </c>
      <c r="C38" t="s">
        <v>803</v>
      </c>
      <c r="D38" t="s">
        <v>825</v>
      </c>
      <c r="E38" t="s">
        <v>805</v>
      </c>
      <c r="F38" s="34">
        <v>44866</v>
      </c>
      <c r="G38" s="35" t="s">
        <v>818</v>
      </c>
      <c r="H38" s="35" t="s">
        <v>819</v>
      </c>
      <c r="I38" s="35" t="s">
        <v>440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56</v>
      </c>
      <c r="R38" s="35">
        <v>20</v>
      </c>
      <c r="S38" s="35" t="s">
        <v>772</v>
      </c>
      <c r="T38" s="35" t="s">
        <v>810</v>
      </c>
      <c r="U38" s="35" t="s">
        <v>810</v>
      </c>
      <c r="V38" s="35" t="s">
        <v>23</v>
      </c>
      <c r="W38" s="35" t="s">
        <v>24</v>
      </c>
      <c r="X38">
        <v>250</v>
      </c>
    </row>
    <row r="39" spans="1:24" x14ac:dyDescent="0.35">
      <c r="A39">
        <f>+IF(C39&lt;&gt;'Free IN_OUT Service'!$B$1,"",IF(COUNTIF(C:C,C39)&gt;0,COUNTIF(C$3:C39,C39),""))</f>
        <v>37</v>
      </c>
      <c r="B39" t="s">
        <v>440</v>
      </c>
      <c r="C39" t="s">
        <v>803</v>
      </c>
      <c r="D39" t="s">
        <v>825</v>
      </c>
      <c r="E39" t="s">
        <v>805</v>
      </c>
      <c r="F39" s="34">
        <v>44866</v>
      </c>
      <c r="G39" s="35" t="s">
        <v>818</v>
      </c>
      <c r="H39" s="35" t="s">
        <v>819</v>
      </c>
      <c r="I39" s="35" t="s">
        <v>440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61</v>
      </c>
      <c r="R39" s="35">
        <v>20</v>
      </c>
      <c r="S39" s="35" t="s">
        <v>772</v>
      </c>
      <c r="T39" s="35" t="s">
        <v>810</v>
      </c>
      <c r="U39" s="35" t="s">
        <v>810</v>
      </c>
      <c r="V39" s="35" t="s">
        <v>23</v>
      </c>
      <c r="W39" s="35" t="s">
        <v>24</v>
      </c>
      <c r="X39">
        <v>250</v>
      </c>
    </row>
    <row r="40" spans="1:24" x14ac:dyDescent="0.35">
      <c r="A40">
        <f>+IF(C40&lt;&gt;'Free IN_OUT Service'!$B$1,"",IF(COUNTIF(C:C,C40)&gt;0,COUNTIF(C$3:C40,C40),""))</f>
        <v>38</v>
      </c>
      <c r="B40" t="s">
        <v>440</v>
      </c>
      <c r="C40" t="s">
        <v>803</v>
      </c>
      <c r="D40" t="s">
        <v>825</v>
      </c>
      <c r="E40" t="s">
        <v>805</v>
      </c>
      <c r="F40" s="34">
        <v>44866</v>
      </c>
      <c r="G40" s="35" t="s">
        <v>818</v>
      </c>
      <c r="H40" s="35" t="s">
        <v>819</v>
      </c>
      <c r="I40" s="35" t="s">
        <v>440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821</v>
      </c>
      <c r="R40" s="35">
        <v>45</v>
      </c>
      <c r="S40" s="35" t="s">
        <v>34</v>
      </c>
      <c r="T40" s="35" t="s">
        <v>810</v>
      </c>
      <c r="U40" s="35" t="s">
        <v>810</v>
      </c>
      <c r="V40" s="35" t="s">
        <v>23</v>
      </c>
      <c r="W40" s="35" t="s">
        <v>24</v>
      </c>
      <c r="X40">
        <v>300</v>
      </c>
    </row>
    <row r="41" spans="1:24" x14ac:dyDescent="0.35">
      <c r="A41">
        <f>+IF(C41&lt;&gt;'Free IN_OUT Service'!$B$1,"",IF(COUNTIF(C:C,C41)&gt;0,COUNTIF(C$3:C41,C41),""))</f>
        <v>39</v>
      </c>
      <c r="B41" t="s">
        <v>440</v>
      </c>
      <c r="C41" t="s">
        <v>803</v>
      </c>
      <c r="D41" t="s">
        <v>825</v>
      </c>
      <c r="E41" t="s">
        <v>805</v>
      </c>
      <c r="F41" s="34">
        <v>44866</v>
      </c>
      <c r="G41" s="35" t="s">
        <v>818</v>
      </c>
      <c r="H41" s="35" t="s">
        <v>819</v>
      </c>
      <c r="I41" s="35" t="s">
        <v>440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821</v>
      </c>
      <c r="R41" s="35">
        <v>45</v>
      </c>
      <c r="S41" s="35" t="s">
        <v>34</v>
      </c>
      <c r="T41" s="35" t="s">
        <v>810</v>
      </c>
      <c r="U41" s="35" t="s">
        <v>810</v>
      </c>
      <c r="V41" s="35" t="s">
        <v>23</v>
      </c>
      <c r="W41" s="35" t="s">
        <v>24</v>
      </c>
      <c r="X41">
        <v>300</v>
      </c>
    </row>
    <row r="42" spans="1:24" x14ac:dyDescent="0.35">
      <c r="A42">
        <f>+IF(C42&lt;&gt;'Free IN_OUT Service'!$B$1,"",IF(COUNTIF(C:C,C42)&gt;0,COUNTIF(C$3:C42,C42),""))</f>
        <v>40</v>
      </c>
      <c r="B42" t="s">
        <v>440</v>
      </c>
      <c r="C42" t="s">
        <v>803</v>
      </c>
      <c r="D42" t="s">
        <v>825</v>
      </c>
      <c r="E42" t="s">
        <v>805</v>
      </c>
      <c r="F42" s="34">
        <v>44866</v>
      </c>
      <c r="G42" s="35" t="s">
        <v>818</v>
      </c>
      <c r="H42" s="35" t="s">
        <v>819</v>
      </c>
      <c r="I42" s="35" t="s">
        <v>440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821</v>
      </c>
      <c r="R42" s="35">
        <v>45</v>
      </c>
      <c r="S42" s="35" t="s">
        <v>822</v>
      </c>
      <c r="T42" s="35" t="s">
        <v>810</v>
      </c>
      <c r="U42" s="35" t="s">
        <v>810</v>
      </c>
      <c r="V42" s="35" t="s">
        <v>23</v>
      </c>
      <c r="W42" s="35" t="s">
        <v>24</v>
      </c>
      <c r="X42">
        <v>300</v>
      </c>
    </row>
    <row r="43" spans="1:24" x14ac:dyDescent="0.35">
      <c r="A43">
        <f>+IF(C43&lt;&gt;'Free IN_OUT Service'!$B$1,"",IF(COUNTIF(C:C,C43)&gt;0,COUNTIF(C$3:C43,C43),""))</f>
        <v>41</v>
      </c>
      <c r="B43" t="s">
        <v>440</v>
      </c>
      <c r="C43" t="s">
        <v>803</v>
      </c>
      <c r="D43" t="s">
        <v>825</v>
      </c>
      <c r="E43" t="s">
        <v>805</v>
      </c>
      <c r="F43" s="34">
        <v>44866</v>
      </c>
      <c r="G43" s="35" t="s">
        <v>818</v>
      </c>
      <c r="H43" s="35" t="s">
        <v>819</v>
      </c>
      <c r="I43" s="35" t="s">
        <v>440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20</v>
      </c>
      <c r="R43" s="35" t="s">
        <v>820</v>
      </c>
      <c r="S43" s="35" t="s">
        <v>34</v>
      </c>
      <c r="T43" s="35" t="s">
        <v>810</v>
      </c>
      <c r="U43" s="35" t="s">
        <v>810</v>
      </c>
      <c r="V43" s="35" t="s">
        <v>23</v>
      </c>
      <c r="W43" s="35" t="s">
        <v>24</v>
      </c>
      <c r="X43">
        <v>300</v>
      </c>
    </row>
    <row r="44" spans="1:24" x14ac:dyDescent="0.35">
      <c r="A44">
        <f>+IF(C44&lt;&gt;'Free IN_OUT Service'!$B$1,"",IF(COUNTIF(C:C,C44)&gt;0,COUNTIF(C$3:C44,C44),""))</f>
        <v>42</v>
      </c>
      <c r="B44" t="s">
        <v>440</v>
      </c>
      <c r="C44" t="s">
        <v>803</v>
      </c>
      <c r="D44" t="s">
        <v>825</v>
      </c>
      <c r="E44" t="s">
        <v>805</v>
      </c>
      <c r="F44" s="34">
        <v>44866</v>
      </c>
      <c r="G44" s="35" t="s">
        <v>818</v>
      </c>
      <c r="H44" s="35" t="s">
        <v>819</v>
      </c>
      <c r="I44" s="35" t="s">
        <v>440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20</v>
      </c>
      <c r="R44" s="35" t="s">
        <v>820</v>
      </c>
      <c r="S44" s="35" t="s">
        <v>822</v>
      </c>
      <c r="T44" s="35" t="s">
        <v>810</v>
      </c>
      <c r="U44" s="35" t="s">
        <v>810</v>
      </c>
      <c r="V44" s="35" t="s">
        <v>23</v>
      </c>
      <c r="W44" s="35" t="s">
        <v>24</v>
      </c>
      <c r="X44">
        <v>195</v>
      </c>
    </row>
    <row r="45" spans="1:24" x14ac:dyDescent="0.35">
      <c r="A45">
        <f>+IF(C45&lt;&gt;'Free IN_OUT Service'!$B$1,"",IF(COUNTIF(C:C,C45)&gt;0,COUNTIF(C$3:C45,C45),""))</f>
        <v>43</v>
      </c>
      <c r="B45" t="s">
        <v>440</v>
      </c>
      <c r="C45" t="s">
        <v>803</v>
      </c>
      <c r="D45" t="s">
        <v>825</v>
      </c>
      <c r="E45" t="s">
        <v>805</v>
      </c>
      <c r="F45" s="34">
        <v>44866</v>
      </c>
      <c r="G45" s="35" t="s">
        <v>818</v>
      </c>
      <c r="H45" s="35" t="s">
        <v>819</v>
      </c>
      <c r="I45" s="35" t="s">
        <v>440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38</v>
      </c>
      <c r="R45" s="35" t="s">
        <v>820</v>
      </c>
      <c r="S45" s="35" t="s">
        <v>822</v>
      </c>
      <c r="T45" s="35" t="s">
        <v>810</v>
      </c>
      <c r="U45" s="35" t="s">
        <v>810</v>
      </c>
      <c r="V45" s="35" t="s">
        <v>23</v>
      </c>
      <c r="W45" s="35" t="s">
        <v>24</v>
      </c>
      <c r="X45">
        <v>300</v>
      </c>
    </row>
    <row r="46" spans="1:24" x14ac:dyDescent="0.35">
      <c r="A46">
        <f>+IF(C46&lt;&gt;'Free IN_OUT Service'!$B$1,"",IF(COUNTIF(C:C,C46)&gt;0,COUNTIF(C$3:C46,C46),""))</f>
        <v>44</v>
      </c>
      <c r="B46" t="s">
        <v>440</v>
      </c>
      <c r="C46" t="s">
        <v>803</v>
      </c>
      <c r="D46" t="s">
        <v>825</v>
      </c>
      <c r="E46" t="s">
        <v>805</v>
      </c>
      <c r="F46" s="34">
        <v>44866</v>
      </c>
      <c r="G46" s="35" t="s">
        <v>818</v>
      </c>
      <c r="H46" s="35" t="s">
        <v>819</v>
      </c>
      <c r="I46" s="35" t="s">
        <v>440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33</v>
      </c>
      <c r="R46" s="35" t="s">
        <v>820</v>
      </c>
      <c r="S46" s="35" t="s">
        <v>772</v>
      </c>
      <c r="T46" s="35" t="s">
        <v>810</v>
      </c>
      <c r="U46" s="35" t="s">
        <v>810</v>
      </c>
      <c r="V46" s="35" t="s">
        <v>23</v>
      </c>
      <c r="W46" s="35" t="s">
        <v>24</v>
      </c>
      <c r="X46">
        <v>300</v>
      </c>
    </row>
    <row r="47" spans="1:24" x14ac:dyDescent="0.35">
      <c r="A47">
        <f>+IF(C47&lt;&gt;'Free IN_OUT Service'!$B$1,"",IF(COUNTIF(C:C,C47)&gt;0,COUNTIF(C$3:C47,C47),""))</f>
        <v>45</v>
      </c>
      <c r="B47" t="s">
        <v>440</v>
      </c>
      <c r="C47" t="s">
        <v>803</v>
      </c>
      <c r="D47" t="s">
        <v>825</v>
      </c>
      <c r="E47" t="s">
        <v>805</v>
      </c>
      <c r="F47" s="34">
        <v>44866</v>
      </c>
      <c r="G47" s="35" t="s">
        <v>818</v>
      </c>
      <c r="H47" s="35" t="s">
        <v>819</v>
      </c>
      <c r="I47" s="35" t="s">
        <v>440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60</v>
      </c>
      <c r="R47" s="35" t="s">
        <v>820</v>
      </c>
      <c r="S47" s="35" t="s">
        <v>772</v>
      </c>
      <c r="T47" s="35" t="s">
        <v>810</v>
      </c>
      <c r="U47" s="35" t="s">
        <v>810</v>
      </c>
      <c r="V47" s="35" t="s">
        <v>23</v>
      </c>
      <c r="W47" s="35" t="s">
        <v>24</v>
      </c>
      <c r="X47">
        <v>300</v>
      </c>
    </row>
    <row r="48" spans="1:24" x14ac:dyDescent="0.35">
      <c r="A48">
        <f>+IF(C48&lt;&gt;'Free IN_OUT Service'!$B$1,"",IF(COUNTIF(C:C,C48)&gt;0,COUNTIF(C$3:C48,C48),""))</f>
        <v>46</v>
      </c>
      <c r="B48" t="s">
        <v>440</v>
      </c>
      <c r="C48" t="s">
        <v>803</v>
      </c>
      <c r="D48" t="s">
        <v>825</v>
      </c>
      <c r="E48" t="s">
        <v>805</v>
      </c>
      <c r="F48" s="34">
        <v>44866</v>
      </c>
      <c r="G48" s="35" t="s">
        <v>818</v>
      </c>
      <c r="H48" s="35" t="s">
        <v>819</v>
      </c>
      <c r="I48" s="35" t="s">
        <v>440</v>
      </c>
      <c r="J48" s="35" t="s">
        <v>19</v>
      </c>
      <c r="K48" s="35" t="s">
        <v>19</v>
      </c>
      <c r="L48" s="35" t="s">
        <v>19</v>
      </c>
      <c r="M48" s="35" t="s">
        <v>19</v>
      </c>
      <c r="N48" s="35" t="s">
        <v>19</v>
      </c>
      <c r="O48" s="35" t="s">
        <v>19</v>
      </c>
      <c r="P48" s="35" t="s">
        <v>19</v>
      </c>
      <c r="Q48" s="35" t="s">
        <v>64</v>
      </c>
      <c r="R48" s="35" t="s">
        <v>820</v>
      </c>
      <c r="S48" s="35" t="s">
        <v>772</v>
      </c>
      <c r="T48" s="35" t="s">
        <v>810</v>
      </c>
      <c r="U48" s="35" t="s">
        <v>810</v>
      </c>
      <c r="V48" s="35" t="s">
        <v>23</v>
      </c>
      <c r="W48" s="35" t="s">
        <v>24</v>
      </c>
      <c r="X48">
        <v>300</v>
      </c>
    </row>
    <row r="49" spans="1:24" x14ac:dyDescent="0.35">
      <c r="A49">
        <f>+IF(C49&lt;&gt;'Free IN_OUT Service'!$B$1,"",IF(COUNTIF(C:C,C49)&gt;0,COUNTIF(C$3:C49,C49),""))</f>
        <v>47</v>
      </c>
      <c r="B49" t="s">
        <v>440</v>
      </c>
      <c r="C49" t="s">
        <v>803</v>
      </c>
      <c r="D49" t="s">
        <v>825</v>
      </c>
      <c r="E49" t="s">
        <v>805</v>
      </c>
      <c r="F49" s="34">
        <v>44866</v>
      </c>
      <c r="G49" s="35" t="s">
        <v>818</v>
      </c>
      <c r="H49" s="35" t="s">
        <v>819</v>
      </c>
      <c r="I49" s="35" t="s">
        <v>440</v>
      </c>
      <c r="J49" s="35" t="s">
        <v>19</v>
      </c>
      <c r="K49" s="35" t="s">
        <v>19</v>
      </c>
      <c r="L49" s="35" t="s">
        <v>19</v>
      </c>
      <c r="M49" s="35" t="s">
        <v>19</v>
      </c>
      <c r="N49" s="35" t="s">
        <v>19</v>
      </c>
      <c r="O49" s="35" t="s">
        <v>19</v>
      </c>
      <c r="P49" s="35" t="s">
        <v>19</v>
      </c>
      <c r="Q49" s="35" t="s">
        <v>58</v>
      </c>
      <c r="R49" s="35" t="s">
        <v>820</v>
      </c>
      <c r="S49" s="35" t="s">
        <v>772</v>
      </c>
      <c r="T49" s="35" t="s">
        <v>810</v>
      </c>
      <c r="U49" s="35" t="s">
        <v>810</v>
      </c>
      <c r="V49" s="35" t="s">
        <v>23</v>
      </c>
      <c r="W49" s="35" t="s">
        <v>24</v>
      </c>
      <c r="X49">
        <v>300</v>
      </c>
    </row>
    <row r="50" spans="1:24" x14ac:dyDescent="0.35">
      <c r="A50">
        <f>+IF(C50&lt;&gt;'Free IN_OUT Service'!$B$1,"",IF(COUNTIF(C:C,C50)&gt;0,COUNTIF(C$3:C50,C50),""))</f>
        <v>48</v>
      </c>
      <c r="B50" t="s">
        <v>440</v>
      </c>
      <c r="C50" t="s">
        <v>803</v>
      </c>
      <c r="D50" t="s">
        <v>825</v>
      </c>
      <c r="E50" t="s">
        <v>805</v>
      </c>
      <c r="F50" s="34">
        <v>44866</v>
      </c>
      <c r="G50" s="35" t="s">
        <v>808</v>
      </c>
      <c r="H50" s="35" t="s">
        <v>809</v>
      </c>
      <c r="I50" s="35" t="s">
        <v>440</v>
      </c>
      <c r="J50" s="35" t="s">
        <v>19</v>
      </c>
      <c r="K50" s="35" t="s">
        <v>19</v>
      </c>
      <c r="L50" s="35" t="s">
        <v>19</v>
      </c>
      <c r="M50" s="35" t="s">
        <v>19</v>
      </c>
      <c r="N50" s="35" t="s">
        <v>19</v>
      </c>
      <c r="O50" s="35" t="s">
        <v>19</v>
      </c>
      <c r="P50" s="35" t="s">
        <v>19</v>
      </c>
      <c r="Q50" s="35" t="s">
        <v>823</v>
      </c>
      <c r="R50" s="35">
        <v>20</v>
      </c>
      <c r="S50" s="35" t="s">
        <v>34</v>
      </c>
      <c r="T50" s="35" t="s">
        <v>810</v>
      </c>
      <c r="U50" s="35" t="s">
        <v>810</v>
      </c>
      <c r="V50" s="35" t="s">
        <v>23</v>
      </c>
      <c r="W50" s="35" t="s">
        <v>24</v>
      </c>
      <c r="X50">
        <v>195</v>
      </c>
    </row>
    <row r="51" spans="1:24" x14ac:dyDescent="0.35">
      <c r="A51">
        <f>+IF(C51&lt;&gt;'Free IN_OUT Service'!$B$1,"",IF(COUNTIF(C:C,C51)&gt;0,COUNTIF(C$3:C51,C51),""))</f>
        <v>49</v>
      </c>
      <c r="B51" t="s">
        <v>440</v>
      </c>
      <c r="C51" t="s">
        <v>803</v>
      </c>
      <c r="D51" t="s">
        <v>825</v>
      </c>
      <c r="E51" t="s">
        <v>805</v>
      </c>
      <c r="F51" s="34">
        <v>44866</v>
      </c>
      <c r="G51" s="35" t="s">
        <v>808</v>
      </c>
      <c r="H51" s="35" t="s">
        <v>809</v>
      </c>
      <c r="I51" s="35" t="s">
        <v>440</v>
      </c>
      <c r="J51" s="35" t="s">
        <v>19</v>
      </c>
      <c r="K51" s="35" t="s">
        <v>19</v>
      </c>
      <c r="L51" s="35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824</v>
      </c>
      <c r="R51" s="35">
        <v>20</v>
      </c>
      <c r="S51" s="35" t="s">
        <v>34</v>
      </c>
      <c r="T51" s="35" t="s">
        <v>810</v>
      </c>
      <c r="U51" s="35" t="s">
        <v>810</v>
      </c>
      <c r="V51" s="35" t="s">
        <v>23</v>
      </c>
      <c r="W51" s="35" t="s">
        <v>24</v>
      </c>
      <c r="X51">
        <v>250</v>
      </c>
    </row>
    <row r="52" spans="1:24" x14ac:dyDescent="0.35">
      <c r="A52">
        <f>+IF(C52&lt;&gt;'Free IN_OUT Service'!$B$1,"",IF(COUNTIF(C:C,C52)&gt;0,COUNTIF(C$3:C52,C52),""))</f>
        <v>50</v>
      </c>
      <c r="B52" t="s">
        <v>440</v>
      </c>
      <c r="C52" t="s">
        <v>803</v>
      </c>
      <c r="D52" t="s">
        <v>825</v>
      </c>
      <c r="E52" t="s">
        <v>805</v>
      </c>
      <c r="F52" s="34">
        <v>44866</v>
      </c>
      <c r="G52" s="35" t="s">
        <v>808</v>
      </c>
      <c r="H52" s="35" t="s">
        <v>809</v>
      </c>
      <c r="I52" s="35" t="s">
        <v>440</v>
      </c>
      <c r="J52" s="35" t="s">
        <v>19</v>
      </c>
      <c r="K52" s="35" t="s">
        <v>19</v>
      </c>
      <c r="L52" s="35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823</v>
      </c>
      <c r="R52" s="35">
        <v>20</v>
      </c>
      <c r="S52" s="35" t="s">
        <v>822</v>
      </c>
      <c r="T52" s="35" t="s">
        <v>810</v>
      </c>
      <c r="U52" s="35" t="s">
        <v>810</v>
      </c>
      <c r="V52" s="35" t="s">
        <v>23</v>
      </c>
      <c r="W52" s="35" t="s">
        <v>24</v>
      </c>
      <c r="X52">
        <v>140</v>
      </c>
    </row>
    <row r="53" spans="1:24" x14ac:dyDescent="0.35">
      <c r="A53">
        <f>+IF(C53&lt;&gt;'Free IN_OUT Service'!$B$1,"",IF(COUNTIF(C:C,C53)&gt;0,COUNTIF(C$3:C53,C53),""))</f>
        <v>51</v>
      </c>
      <c r="B53" t="s">
        <v>440</v>
      </c>
      <c r="C53" t="s">
        <v>803</v>
      </c>
      <c r="D53" t="s">
        <v>825</v>
      </c>
      <c r="E53" t="s">
        <v>805</v>
      </c>
      <c r="F53" s="34">
        <v>44866</v>
      </c>
      <c r="G53" s="35" t="s">
        <v>808</v>
      </c>
      <c r="H53" s="35" t="s">
        <v>809</v>
      </c>
      <c r="I53" s="35" t="s">
        <v>440</v>
      </c>
      <c r="J53" s="35" t="s">
        <v>19</v>
      </c>
      <c r="K53" s="35" t="s">
        <v>19</v>
      </c>
      <c r="L53" s="35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824</v>
      </c>
      <c r="R53" s="35">
        <v>20</v>
      </c>
      <c r="S53" s="35" t="s">
        <v>822</v>
      </c>
      <c r="T53" s="35" t="s">
        <v>810</v>
      </c>
      <c r="U53" s="35" t="s">
        <v>810</v>
      </c>
      <c r="V53" s="35" t="s">
        <v>23</v>
      </c>
      <c r="W53" s="35" t="s">
        <v>24</v>
      </c>
      <c r="X53">
        <v>250</v>
      </c>
    </row>
    <row r="54" spans="1:24" x14ac:dyDescent="0.35">
      <c r="A54">
        <f>+IF(C54&lt;&gt;'Free IN_OUT Service'!$B$1,"",IF(COUNTIF(C:C,C54)&gt;0,COUNTIF(C$3:C54,C54),""))</f>
        <v>52</v>
      </c>
      <c r="B54" t="s">
        <v>440</v>
      </c>
      <c r="C54" t="s">
        <v>803</v>
      </c>
      <c r="D54" t="s">
        <v>825</v>
      </c>
      <c r="E54" t="s">
        <v>805</v>
      </c>
      <c r="F54" s="34">
        <v>44866</v>
      </c>
      <c r="G54" s="35" t="s">
        <v>808</v>
      </c>
      <c r="H54" s="35" t="s">
        <v>809</v>
      </c>
      <c r="I54" s="35" t="s">
        <v>440</v>
      </c>
      <c r="J54" s="35" t="s">
        <v>19</v>
      </c>
      <c r="K54" s="35" t="s">
        <v>19</v>
      </c>
      <c r="L54" s="35" t="s">
        <v>19</v>
      </c>
      <c r="M54" s="35" t="s">
        <v>19</v>
      </c>
      <c r="N54" s="35" t="s">
        <v>19</v>
      </c>
      <c r="O54" s="35" t="s">
        <v>19</v>
      </c>
      <c r="P54" s="35" t="s">
        <v>19</v>
      </c>
      <c r="Q54" s="35" t="s">
        <v>77</v>
      </c>
      <c r="R54" s="35">
        <v>20</v>
      </c>
      <c r="S54" s="35" t="s">
        <v>772</v>
      </c>
      <c r="T54" s="35" t="s">
        <v>810</v>
      </c>
      <c r="U54" s="35" t="s">
        <v>810</v>
      </c>
      <c r="V54" s="35" t="s">
        <v>23</v>
      </c>
      <c r="W54" s="35" t="s">
        <v>24</v>
      </c>
      <c r="X54">
        <v>250</v>
      </c>
    </row>
    <row r="55" spans="1:24" x14ac:dyDescent="0.35">
      <c r="A55">
        <f>+IF(C55&lt;&gt;'Free IN_OUT Service'!$B$1,"",IF(COUNTIF(C:C,C55)&gt;0,COUNTIF(C$3:C55,C55),""))</f>
        <v>53</v>
      </c>
      <c r="B55" t="s">
        <v>440</v>
      </c>
      <c r="C55" t="s">
        <v>803</v>
      </c>
      <c r="D55" t="s">
        <v>825</v>
      </c>
      <c r="E55" t="s">
        <v>805</v>
      </c>
      <c r="F55" s="34">
        <v>44866</v>
      </c>
      <c r="G55" s="35" t="s">
        <v>808</v>
      </c>
      <c r="H55" s="35" t="s">
        <v>809</v>
      </c>
      <c r="I55" s="35" t="s">
        <v>440</v>
      </c>
      <c r="J55" s="35" t="s">
        <v>19</v>
      </c>
      <c r="K55" s="35" t="s">
        <v>19</v>
      </c>
      <c r="L55" s="35" t="s">
        <v>19</v>
      </c>
      <c r="M55" s="35" t="s">
        <v>19</v>
      </c>
      <c r="N55" s="35" t="s">
        <v>19</v>
      </c>
      <c r="O55" s="35" t="s">
        <v>19</v>
      </c>
      <c r="P55" s="35" t="s">
        <v>19</v>
      </c>
      <c r="Q55" s="35" t="s">
        <v>63</v>
      </c>
      <c r="R55" s="35">
        <v>20</v>
      </c>
      <c r="S55" s="35" t="s">
        <v>772</v>
      </c>
      <c r="T55" s="35" t="s">
        <v>810</v>
      </c>
      <c r="U55" s="35" t="s">
        <v>810</v>
      </c>
      <c r="V55" s="35" t="s">
        <v>23</v>
      </c>
      <c r="W55" s="35" t="s">
        <v>24</v>
      </c>
      <c r="X55">
        <v>250</v>
      </c>
    </row>
    <row r="56" spans="1:24" x14ac:dyDescent="0.35">
      <c r="A56">
        <f>+IF(C56&lt;&gt;'Free IN_OUT Service'!$B$1,"",IF(COUNTIF(C:C,C56)&gt;0,COUNTIF(C$3:C56,C56),""))</f>
        <v>54</v>
      </c>
      <c r="B56" t="s">
        <v>440</v>
      </c>
      <c r="C56" t="s">
        <v>803</v>
      </c>
      <c r="D56" t="s">
        <v>825</v>
      </c>
      <c r="E56" t="s">
        <v>805</v>
      </c>
      <c r="F56" s="34">
        <v>44866</v>
      </c>
      <c r="G56" s="35" t="s">
        <v>808</v>
      </c>
      <c r="H56" s="35" t="s">
        <v>809</v>
      </c>
      <c r="I56" s="35" t="s">
        <v>440</v>
      </c>
      <c r="J56" s="35" t="s">
        <v>19</v>
      </c>
      <c r="K56" s="35" t="s">
        <v>19</v>
      </c>
      <c r="L56" s="35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5" t="s">
        <v>59</v>
      </c>
      <c r="R56" s="35">
        <v>20</v>
      </c>
      <c r="S56" s="35" t="s">
        <v>772</v>
      </c>
      <c r="T56" s="35" t="s">
        <v>810</v>
      </c>
      <c r="U56" s="35" t="s">
        <v>810</v>
      </c>
      <c r="V56" s="35" t="s">
        <v>23</v>
      </c>
      <c r="W56" s="35" t="s">
        <v>24</v>
      </c>
      <c r="X56">
        <v>250</v>
      </c>
    </row>
    <row r="57" spans="1:24" x14ac:dyDescent="0.35">
      <c r="A57">
        <f>+IF(C57&lt;&gt;'Free IN_OUT Service'!$B$1,"",IF(COUNTIF(C:C,C57)&gt;0,COUNTIF(C$3:C57,C57),""))</f>
        <v>55</v>
      </c>
      <c r="B57" t="s">
        <v>440</v>
      </c>
      <c r="C57" t="s">
        <v>803</v>
      </c>
      <c r="D57" t="s">
        <v>825</v>
      </c>
      <c r="E57" t="s">
        <v>805</v>
      </c>
      <c r="F57" s="34">
        <v>44866</v>
      </c>
      <c r="G57" s="35" t="s">
        <v>808</v>
      </c>
      <c r="H57" s="35" t="s">
        <v>809</v>
      </c>
      <c r="I57" s="35" t="s">
        <v>440</v>
      </c>
      <c r="J57" s="35" t="s">
        <v>19</v>
      </c>
      <c r="K57" s="35" t="s">
        <v>19</v>
      </c>
      <c r="L57" s="35" t="s">
        <v>19</v>
      </c>
      <c r="M57" s="35" t="s">
        <v>19</v>
      </c>
      <c r="N57" s="35" t="s">
        <v>19</v>
      </c>
      <c r="O57" s="35" t="s">
        <v>19</v>
      </c>
      <c r="P57" s="35" t="s">
        <v>19</v>
      </c>
      <c r="Q57" s="35" t="s">
        <v>56</v>
      </c>
      <c r="R57" s="35">
        <v>20</v>
      </c>
      <c r="S57" s="35" t="s">
        <v>772</v>
      </c>
      <c r="T57" s="35" t="s">
        <v>810</v>
      </c>
      <c r="U57" s="35" t="s">
        <v>810</v>
      </c>
      <c r="V57" s="35" t="s">
        <v>23</v>
      </c>
      <c r="W57" s="35" t="s">
        <v>24</v>
      </c>
      <c r="X57">
        <v>250</v>
      </c>
    </row>
    <row r="58" spans="1:24" x14ac:dyDescent="0.35">
      <c r="A58">
        <f>+IF(C58&lt;&gt;'Free IN_OUT Service'!$B$1,"",IF(COUNTIF(C:C,C58)&gt;0,COUNTIF(C$3:C58,C58),""))</f>
        <v>56</v>
      </c>
      <c r="B58" t="s">
        <v>440</v>
      </c>
      <c r="C58" t="s">
        <v>803</v>
      </c>
      <c r="D58" t="s">
        <v>825</v>
      </c>
      <c r="E58" t="s">
        <v>805</v>
      </c>
      <c r="F58" s="34">
        <v>44866</v>
      </c>
      <c r="G58" s="35" t="s">
        <v>808</v>
      </c>
      <c r="H58" s="35" t="s">
        <v>809</v>
      </c>
      <c r="I58" s="35" t="s">
        <v>440</v>
      </c>
      <c r="J58" s="35" t="s">
        <v>19</v>
      </c>
      <c r="K58" s="35" t="s">
        <v>19</v>
      </c>
      <c r="L58" s="35" t="s">
        <v>19</v>
      </c>
      <c r="M58" s="35" t="s">
        <v>19</v>
      </c>
      <c r="N58" s="35" t="s">
        <v>19</v>
      </c>
      <c r="O58" s="35" t="s">
        <v>19</v>
      </c>
      <c r="P58" s="35" t="s">
        <v>19</v>
      </c>
      <c r="Q58" s="35" t="s">
        <v>61</v>
      </c>
      <c r="R58" s="35">
        <v>20</v>
      </c>
      <c r="S58" s="35" t="s">
        <v>772</v>
      </c>
      <c r="T58" s="35" t="s">
        <v>810</v>
      </c>
      <c r="U58" s="35" t="s">
        <v>810</v>
      </c>
      <c r="V58" s="35" t="s">
        <v>23</v>
      </c>
      <c r="W58" s="35" t="s">
        <v>24</v>
      </c>
      <c r="X58">
        <v>250</v>
      </c>
    </row>
    <row r="59" spans="1:24" x14ac:dyDescent="0.35">
      <c r="A59">
        <f>+IF(C59&lt;&gt;'Free IN_OUT Service'!$B$1,"",IF(COUNTIF(C:C,C59)&gt;0,COUNTIF(C$3:C59,C59),""))</f>
        <v>57</v>
      </c>
      <c r="B59" t="s">
        <v>440</v>
      </c>
      <c r="C59" t="s">
        <v>803</v>
      </c>
      <c r="D59" t="s">
        <v>825</v>
      </c>
      <c r="E59" t="s">
        <v>805</v>
      </c>
      <c r="F59" s="34">
        <v>44866</v>
      </c>
      <c r="G59" s="35" t="s">
        <v>808</v>
      </c>
      <c r="H59" s="35" t="s">
        <v>809</v>
      </c>
      <c r="I59" s="35" t="s">
        <v>440</v>
      </c>
      <c r="J59" s="35" t="s">
        <v>19</v>
      </c>
      <c r="K59" s="35" t="s">
        <v>19</v>
      </c>
      <c r="L59" s="35" t="s">
        <v>19</v>
      </c>
      <c r="M59" s="35" t="s">
        <v>19</v>
      </c>
      <c r="N59" s="35" t="s">
        <v>19</v>
      </c>
      <c r="O59" s="35" t="s">
        <v>19</v>
      </c>
      <c r="P59" s="35" t="s">
        <v>19</v>
      </c>
      <c r="Q59" s="35" t="s">
        <v>77</v>
      </c>
      <c r="R59" s="35">
        <v>20</v>
      </c>
      <c r="S59" s="35" t="s">
        <v>815</v>
      </c>
      <c r="T59" s="35" t="s">
        <v>810</v>
      </c>
      <c r="U59" s="35" t="s">
        <v>810</v>
      </c>
      <c r="V59" s="35" t="s">
        <v>23</v>
      </c>
      <c r="W59" s="35" t="s">
        <v>24</v>
      </c>
      <c r="X59">
        <v>250</v>
      </c>
    </row>
    <row r="60" spans="1:24" x14ac:dyDescent="0.35">
      <c r="A60">
        <f>+IF(C60&lt;&gt;'Free IN_OUT Service'!$B$1,"",IF(COUNTIF(C:C,C60)&gt;0,COUNTIF(C$3:C60,C60),""))</f>
        <v>58</v>
      </c>
      <c r="B60" t="s">
        <v>440</v>
      </c>
      <c r="C60" t="s">
        <v>803</v>
      </c>
      <c r="D60" t="s">
        <v>825</v>
      </c>
      <c r="E60" t="s">
        <v>805</v>
      </c>
      <c r="F60" s="34">
        <v>44866</v>
      </c>
      <c r="G60" s="35" t="s">
        <v>808</v>
      </c>
      <c r="H60" s="35" t="s">
        <v>809</v>
      </c>
      <c r="I60" s="35" t="s">
        <v>440</v>
      </c>
      <c r="J60" s="35" t="s">
        <v>19</v>
      </c>
      <c r="K60" s="35" t="s">
        <v>19</v>
      </c>
      <c r="L60" s="35" t="s">
        <v>19</v>
      </c>
      <c r="M60" s="35" t="s">
        <v>19</v>
      </c>
      <c r="N60" s="35" t="s">
        <v>19</v>
      </c>
      <c r="O60" s="35" t="s">
        <v>19</v>
      </c>
      <c r="P60" s="35" t="s">
        <v>19</v>
      </c>
      <c r="Q60" s="35" t="s">
        <v>63</v>
      </c>
      <c r="R60" s="35">
        <v>20</v>
      </c>
      <c r="S60" s="35" t="s">
        <v>815</v>
      </c>
      <c r="T60" s="35" t="s">
        <v>810</v>
      </c>
      <c r="U60" s="35" t="s">
        <v>810</v>
      </c>
      <c r="V60" s="35" t="s">
        <v>23</v>
      </c>
      <c r="W60" s="35" t="s">
        <v>24</v>
      </c>
      <c r="X60">
        <v>250</v>
      </c>
    </row>
    <row r="61" spans="1:24" x14ac:dyDescent="0.35">
      <c r="A61">
        <f>+IF(C61&lt;&gt;'Free IN_OUT Service'!$B$1,"",IF(COUNTIF(C:C,C61)&gt;0,COUNTIF(C$3:C61,C61),""))</f>
        <v>59</v>
      </c>
      <c r="B61" t="s">
        <v>440</v>
      </c>
      <c r="C61" t="s">
        <v>803</v>
      </c>
      <c r="D61" t="s">
        <v>825</v>
      </c>
      <c r="E61" t="s">
        <v>805</v>
      </c>
      <c r="F61" s="34">
        <v>44866</v>
      </c>
      <c r="G61" s="35" t="s">
        <v>808</v>
      </c>
      <c r="H61" s="35" t="s">
        <v>809</v>
      </c>
      <c r="I61" s="35" t="s">
        <v>440</v>
      </c>
      <c r="J61" s="35" t="s">
        <v>19</v>
      </c>
      <c r="K61" s="35" t="s">
        <v>19</v>
      </c>
      <c r="L61" s="35" t="s">
        <v>19</v>
      </c>
      <c r="M61" s="35" t="s">
        <v>19</v>
      </c>
      <c r="N61" s="35" t="s">
        <v>19</v>
      </c>
      <c r="O61" s="35" t="s">
        <v>19</v>
      </c>
      <c r="P61" s="35" t="s">
        <v>19</v>
      </c>
      <c r="Q61" s="35" t="s">
        <v>59</v>
      </c>
      <c r="R61" s="35">
        <v>20</v>
      </c>
      <c r="S61" s="35" t="s">
        <v>815</v>
      </c>
      <c r="T61" s="35" t="s">
        <v>810</v>
      </c>
      <c r="U61" s="35" t="s">
        <v>810</v>
      </c>
      <c r="V61" s="35" t="s">
        <v>23</v>
      </c>
      <c r="W61" s="35" t="s">
        <v>24</v>
      </c>
      <c r="X61">
        <v>250</v>
      </c>
    </row>
    <row r="62" spans="1:24" x14ac:dyDescent="0.35">
      <c r="A62">
        <f>+IF(C62&lt;&gt;'Free IN_OUT Service'!$B$1,"",IF(COUNTIF(C:C,C62)&gt;0,COUNTIF(C$3:C62,C62),""))</f>
        <v>60</v>
      </c>
      <c r="B62" t="s">
        <v>440</v>
      </c>
      <c r="C62" t="s">
        <v>803</v>
      </c>
      <c r="D62" t="s">
        <v>825</v>
      </c>
      <c r="E62" t="s">
        <v>805</v>
      </c>
      <c r="F62" s="34">
        <v>44866</v>
      </c>
      <c r="G62" s="35" t="s">
        <v>808</v>
      </c>
      <c r="H62" s="35" t="s">
        <v>809</v>
      </c>
      <c r="I62" s="35" t="s">
        <v>440</v>
      </c>
      <c r="J62" s="35" t="s">
        <v>19</v>
      </c>
      <c r="K62" s="35" t="s">
        <v>19</v>
      </c>
      <c r="L62" s="35" t="s">
        <v>19</v>
      </c>
      <c r="M62" s="35" t="s">
        <v>19</v>
      </c>
      <c r="N62" s="35" t="s">
        <v>19</v>
      </c>
      <c r="O62" s="35" t="s">
        <v>19</v>
      </c>
      <c r="P62" s="35" t="s">
        <v>19</v>
      </c>
      <c r="Q62" s="35" t="s">
        <v>56</v>
      </c>
      <c r="R62" s="35">
        <v>20</v>
      </c>
      <c r="S62" s="35" t="s">
        <v>815</v>
      </c>
      <c r="T62" s="35" t="s">
        <v>810</v>
      </c>
      <c r="U62" s="35" t="s">
        <v>810</v>
      </c>
      <c r="V62" s="35" t="s">
        <v>23</v>
      </c>
      <c r="W62" s="35" t="s">
        <v>24</v>
      </c>
      <c r="X62">
        <v>250</v>
      </c>
    </row>
    <row r="63" spans="1:24" x14ac:dyDescent="0.35">
      <c r="A63">
        <f>+IF(C63&lt;&gt;'Free IN_OUT Service'!$B$1,"",IF(COUNTIF(C:C,C63)&gt;0,COUNTIF(C$3:C63,C63),""))</f>
        <v>61</v>
      </c>
      <c r="B63" t="s">
        <v>440</v>
      </c>
      <c r="C63" t="s">
        <v>803</v>
      </c>
      <c r="D63" t="s">
        <v>825</v>
      </c>
      <c r="E63" t="s">
        <v>805</v>
      </c>
      <c r="F63" s="34">
        <v>44866</v>
      </c>
      <c r="G63" s="35" t="s">
        <v>808</v>
      </c>
      <c r="H63" s="35" t="s">
        <v>809</v>
      </c>
      <c r="I63" s="35" t="s">
        <v>440</v>
      </c>
      <c r="J63" s="35" t="s">
        <v>19</v>
      </c>
      <c r="K63" s="35" t="s">
        <v>19</v>
      </c>
      <c r="L63" s="35" t="s">
        <v>19</v>
      </c>
      <c r="M63" s="35" t="s">
        <v>19</v>
      </c>
      <c r="N63" s="35" t="s">
        <v>19</v>
      </c>
      <c r="O63" s="35" t="s">
        <v>19</v>
      </c>
      <c r="P63" s="35" t="s">
        <v>19</v>
      </c>
      <c r="Q63" s="35" t="s">
        <v>61</v>
      </c>
      <c r="R63" s="35">
        <v>20</v>
      </c>
      <c r="S63" s="35" t="s">
        <v>815</v>
      </c>
      <c r="T63" s="35" t="s">
        <v>810</v>
      </c>
      <c r="U63" s="35" t="s">
        <v>810</v>
      </c>
      <c r="V63" s="35" t="s">
        <v>23</v>
      </c>
      <c r="W63" s="35" t="s">
        <v>24</v>
      </c>
      <c r="X63">
        <v>250</v>
      </c>
    </row>
    <row r="64" spans="1:24" x14ac:dyDescent="0.35">
      <c r="A64">
        <f>+IF(C64&lt;&gt;'Free IN_OUT Service'!$B$1,"",IF(COUNTIF(C:C,C64)&gt;0,COUNTIF(C$3:C64,C64),""))</f>
        <v>62</v>
      </c>
      <c r="B64" t="s">
        <v>440</v>
      </c>
      <c r="C64" t="s">
        <v>803</v>
      </c>
      <c r="D64" t="s">
        <v>825</v>
      </c>
      <c r="E64" t="s">
        <v>805</v>
      </c>
      <c r="F64" s="34">
        <v>44866</v>
      </c>
      <c r="G64" s="35" t="s">
        <v>808</v>
      </c>
      <c r="H64" s="35" t="s">
        <v>809</v>
      </c>
      <c r="I64" s="35" t="s">
        <v>440</v>
      </c>
      <c r="J64" s="35" t="s">
        <v>19</v>
      </c>
      <c r="K64" s="35" t="s">
        <v>19</v>
      </c>
      <c r="L64" s="35" t="s">
        <v>19</v>
      </c>
      <c r="M64" s="35" t="s">
        <v>19</v>
      </c>
      <c r="N64" s="35" t="s">
        <v>19</v>
      </c>
      <c r="O64" s="35" t="s">
        <v>19</v>
      </c>
      <c r="P64" s="35" t="s">
        <v>19</v>
      </c>
      <c r="Q64" s="35" t="s">
        <v>821</v>
      </c>
      <c r="R64" s="35">
        <v>45</v>
      </c>
      <c r="S64" s="35" t="s">
        <v>34</v>
      </c>
      <c r="T64" s="35" t="s">
        <v>810</v>
      </c>
      <c r="U64" s="35" t="s">
        <v>810</v>
      </c>
      <c r="V64" s="35" t="s">
        <v>23</v>
      </c>
      <c r="W64" s="35" t="s">
        <v>24</v>
      </c>
      <c r="X64">
        <v>305</v>
      </c>
    </row>
    <row r="65" spans="1:24" x14ac:dyDescent="0.35">
      <c r="A65">
        <f>+IF(C65&lt;&gt;'Free IN_OUT Service'!$B$1,"",IF(COUNTIF(C:C,C65)&gt;0,COUNTIF(C$3:C65,C65),""))</f>
        <v>63</v>
      </c>
      <c r="B65" t="s">
        <v>440</v>
      </c>
      <c r="C65" t="s">
        <v>803</v>
      </c>
      <c r="D65" t="s">
        <v>825</v>
      </c>
      <c r="E65" t="s">
        <v>805</v>
      </c>
      <c r="F65" s="34">
        <v>44866</v>
      </c>
      <c r="G65" s="35" t="s">
        <v>808</v>
      </c>
      <c r="H65" s="35" t="s">
        <v>809</v>
      </c>
      <c r="I65" s="35" t="s">
        <v>440</v>
      </c>
      <c r="J65" s="35" t="s">
        <v>19</v>
      </c>
      <c r="K65" s="35" t="s">
        <v>19</v>
      </c>
      <c r="L65" s="35" t="s">
        <v>19</v>
      </c>
      <c r="M65" s="35" t="s">
        <v>19</v>
      </c>
      <c r="N65" s="35" t="s">
        <v>19</v>
      </c>
      <c r="O65" s="35" t="s">
        <v>19</v>
      </c>
      <c r="P65" s="35" t="s">
        <v>19</v>
      </c>
      <c r="Q65" s="35" t="s">
        <v>821</v>
      </c>
      <c r="R65" s="35">
        <v>45</v>
      </c>
      <c r="S65" s="35" t="s">
        <v>822</v>
      </c>
      <c r="T65" s="35" t="s">
        <v>810</v>
      </c>
      <c r="U65" s="35" t="s">
        <v>810</v>
      </c>
      <c r="V65" s="35" t="s">
        <v>23</v>
      </c>
      <c r="W65" s="35" t="s">
        <v>24</v>
      </c>
      <c r="X65">
        <v>195</v>
      </c>
    </row>
    <row r="66" spans="1:24" x14ac:dyDescent="0.35">
      <c r="A66">
        <f>+IF(C66&lt;&gt;'Free IN_OUT Service'!$B$1,"",IF(COUNTIF(C:C,C66)&gt;0,COUNTIF(C$3:C66,C66),""))</f>
        <v>64</v>
      </c>
      <c r="B66" t="s">
        <v>440</v>
      </c>
      <c r="C66" t="s">
        <v>803</v>
      </c>
      <c r="D66" t="s">
        <v>825</v>
      </c>
      <c r="E66" t="s">
        <v>805</v>
      </c>
      <c r="F66" s="34">
        <v>44866</v>
      </c>
      <c r="G66" s="35" t="s">
        <v>808</v>
      </c>
      <c r="H66" s="35" t="s">
        <v>809</v>
      </c>
      <c r="I66" s="35" t="s">
        <v>440</v>
      </c>
      <c r="J66" s="35" t="s">
        <v>19</v>
      </c>
      <c r="K66" s="35" t="s">
        <v>19</v>
      </c>
      <c r="L66" s="35" t="s">
        <v>19</v>
      </c>
      <c r="M66" s="35" t="s">
        <v>19</v>
      </c>
      <c r="N66" s="35" t="s">
        <v>19</v>
      </c>
      <c r="O66" s="35" t="s">
        <v>19</v>
      </c>
      <c r="P66" s="35" t="s">
        <v>19</v>
      </c>
      <c r="Q66" s="35" t="s">
        <v>20</v>
      </c>
      <c r="R66" s="35" t="s">
        <v>820</v>
      </c>
      <c r="S66" s="35" t="s">
        <v>34</v>
      </c>
      <c r="T66" s="35" t="s">
        <v>810</v>
      </c>
      <c r="U66" s="35" t="s">
        <v>810</v>
      </c>
      <c r="V66" s="35" t="s">
        <v>23</v>
      </c>
      <c r="W66" s="35" t="s">
        <v>24</v>
      </c>
      <c r="X66">
        <v>250</v>
      </c>
    </row>
    <row r="67" spans="1:24" x14ac:dyDescent="0.35">
      <c r="A67">
        <f>+IF(C67&lt;&gt;'Free IN_OUT Service'!$B$1,"",IF(COUNTIF(C:C,C67)&gt;0,COUNTIF(C$3:C67,C67),""))</f>
        <v>65</v>
      </c>
      <c r="B67" t="s">
        <v>440</v>
      </c>
      <c r="C67" t="s">
        <v>803</v>
      </c>
      <c r="D67" t="s">
        <v>825</v>
      </c>
      <c r="E67" t="s">
        <v>805</v>
      </c>
      <c r="F67" s="34">
        <v>44866</v>
      </c>
      <c r="G67" s="35" t="s">
        <v>808</v>
      </c>
      <c r="H67" s="35" t="s">
        <v>809</v>
      </c>
      <c r="I67" s="35" t="s">
        <v>440</v>
      </c>
      <c r="J67" s="35" t="s">
        <v>19</v>
      </c>
      <c r="K67" s="35" t="s">
        <v>19</v>
      </c>
      <c r="L67" s="35" t="s">
        <v>19</v>
      </c>
      <c r="M67" s="35" t="s">
        <v>19</v>
      </c>
      <c r="N67" s="35" t="s">
        <v>19</v>
      </c>
      <c r="O67" s="35" t="s">
        <v>19</v>
      </c>
      <c r="P67" s="35" t="s">
        <v>19</v>
      </c>
      <c r="Q67" s="35" t="s">
        <v>38</v>
      </c>
      <c r="R67" s="35" t="s">
        <v>820</v>
      </c>
      <c r="S67" s="35" t="s">
        <v>34</v>
      </c>
      <c r="T67" s="35" t="s">
        <v>810</v>
      </c>
      <c r="U67" s="35" t="s">
        <v>810</v>
      </c>
      <c r="V67" s="35" t="s">
        <v>23</v>
      </c>
      <c r="W67" s="35" t="s">
        <v>24</v>
      </c>
      <c r="X67">
        <v>305</v>
      </c>
    </row>
    <row r="68" spans="1:24" x14ac:dyDescent="0.35">
      <c r="A68">
        <f>+IF(C68&lt;&gt;'Free IN_OUT Service'!$B$1,"",IF(COUNTIF(C:C,C68)&gt;0,COUNTIF(C$3:C68,C68),""))</f>
        <v>66</v>
      </c>
      <c r="B68" t="s">
        <v>440</v>
      </c>
      <c r="C68" t="s">
        <v>803</v>
      </c>
      <c r="D68" t="s">
        <v>825</v>
      </c>
      <c r="E68" t="s">
        <v>805</v>
      </c>
      <c r="F68" s="34">
        <v>44866</v>
      </c>
      <c r="G68" s="35" t="s">
        <v>808</v>
      </c>
      <c r="H68" s="35" t="s">
        <v>809</v>
      </c>
      <c r="I68" s="35" t="s">
        <v>440</v>
      </c>
      <c r="J68" s="35" t="s">
        <v>19</v>
      </c>
      <c r="K68" s="35" t="s">
        <v>19</v>
      </c>
      <c r="L68" s="35" t="s">
        <v>19</v>
      </c>
      <c r="M68" s="35" t="s">
        <v>19</v>
      </c>
      <c r="N68" s="35" t="s">
        <v>19</v>
      </c>
      <c r="O68" s="35" t="s">
        <v>19</v>
      </c>
      <c r="P68" s="35" t="s">
        <v>19</v>
      </c>
      <c r="Q68" s="35" t="s">
        <v>20</v>
      </c>
      <c r="R68" s="35" t="s">
        <v>820</v>
      </c>
      <c r="S68" s="35" t="s">
        <v>822</v>
      </c>
      <c r="T68" s="35" t="s">
        <v>810</v>
      </c>
      <c r="U68" s="35" t="s">
        <v>810</v>
      </c>
      <c r="V68" s="35" t="s">
        <v>23</v>
      </c>
      <c r="W68" s="35" t="s">
        <v>24</v>
      </c>
      <c r="X68">
        <v>195</v>
      </c>
    </row>
    <row r="69" spans="1:24" x14ac:dyDescent="0.35">
      <c r="A69">
        <f>+IF(C69&lt;&gt;'Free IN_OUT Service'!$B$1,"",IF(COUNTIF(C:C,C69)&gt;0,COUNTIF(C$3:C69,C69),""))</f>
        <v>67</v>
      </c>
      <c r="B69" t="s">
        <v>440</v>
      </c>
      <c r="C69" t="s">
        <v>803</v>
      </c>
      <c r="D69" t="s">
        <v>825</v>
      </c>
      <c r="E69" t="s">
        <v>805</v>
      </c>
      <c r="F69" s="34">
        <v>44866</v>
      </c>
      <c r="G69" s="35" t="s">
        <v>808</v>
      </c>
      <c r="H69" s="35" t="s">
        <v>809</v>
      </c>
      <c r="I69" s="35" t="s">
        <v>440</v>
      </c>
      <c r="J69" s="35" t="s">
        <v>19</v>
      </c>
      <c r="K69" s="35" t="s">
        <v>19</v>
      </c>
      <c r="L69" s="35" t="s">
        <v>19</v>
      </c>
      <c r="M69" s="35" t="s">
        <v>19</v>
      </c>
      <c r="N69" s="35" t="s">
        <v>19</v>
      </c>
      <c r="O69" s="35" t="s">
        <v>19</v>
      </c>
      <c r="P69" s="35" t="s">
        <v>19</v>
      </c>
      <c r="Q69" s="35" t="s">
        <v>38</v>
      </c>
      <c r="R69" s="35" t="s">
        <v>820</v>
      </c>
      <c r="S69" s="35" t="s">
        <v>822</v>
      </c>
      <c r="T69" s="35" t="s">
        <v>810</v>
      </c>
      <c r="U69" s="35" t="s">
        <v>810</v>
      </c>
      <c r="V69" s="35" t="s">
        <v>23</v>
      </c>
      <c r="W69" s="35" t="s">
        <v>24</v>
      </c>
      <c r="X69">
        <v>305</v>
      </c>
    </row>
    <row r="70" spans="1:24" x14ac:dyDescent="0.35">
      <c r="A70">
        <f>+IF(C70&lt;&gt;'Free IN_OUT Service'!$B$1,"",IF(COUNTIF(C:C,C70)&gt;0,COUNTIF(C$3:C70,C70),""))</f>
        <v>68</v>
      </c>
      <c r="B70" t="s">
        <v>440</v>
      </c>
      <c r="C70" t="s">
        <v>803</v>
      </c>
      <c r="D70" t="s">
        <v>825</v>
      </c>
      <c r="E70" t="s">
        <v>805</v>
      </c>
      <c r="F70" s="34">
        <v>44866</v>
      </c>
      <c r="G70" s="35" t="s">
        <v>808</v>
      </c>
      <c r="H70" s="35" t="s">
        <v>809</v>
      </c>
      <c r="I70" s="35" t="s">
        <v>440</v>
      </c>
      <c r="J70" s="35" t="s">
        <v>19</v>
      </c>
      <c r="K70" s="35" t="s">
        <v>19</v>
      </c>
      <c r="L70" s="35" t="s">
        <v>19</v>
      </c>
      <c r="M70" s="35" t="s">
        <v>19</v>
      </c>
      <c r="N70" s="35" t="s">
        <v>19</v>
      </c>
      <c r="O70" s="35" t="s">
        <v>19</v>
      </c>
      <c r="P70" s="35" t="s">
        <v>19</v>
      </c>
      <c r="Q70" s="35" t="s">
        <v>33</v>
      </c>
      <c r="R70" s="35" t="s">
        <v>820</v>
      </c>
      <c r="S70" s="35" t="s">
        <v>772</v>
      </c>
      <c r="T70" s="35" t="s">
        <v>810</v>
      </c>
      <c r="U70" s="35" t="s">
        <v>810</v>
      </c>
      <c r="V70" s="35" t="s">
        <v>23</v>
      </c>
      <c r="W70" s="35" t="s">
        <v>24</v>
      </c>
      <c r="X70">
        <v>305</v>
      </c>
    </row>
    <row r="71" spans="1:24" x14ac:dyDescent="0.35">
      <c r="A71">
        <f>+IF(C71&lt;&gt;'Free IN_OUT Service'!$B$1,"",IF(COUNTIF(C:C,C71)&gt;0,COUNTIF(C$3:C71,C71),""))</f>
        <v>69</v>
      </c>
      <c r="B71" t="s">
        <v>440</v>
      </c>
      <c r="C71" t="s">
        <v>803</v>
      </c>
      <c r="D71" t="s">
        <v>825</v>
      </c>
      <c r="E71" t="s">
        <v>805</v>
      </c>
      <c r="F71" s="34">
        <v>44866</v>
      </c>
      <c r="G71" s="35" t="s">
        <v>808</v>
      </c>
      <c r="H71" s="35" t="s">
        <v>809</v>
      </c>
      <c r="I71" s="35" t="s">
        <v>440</v>
      </c>
      <c r="J71" s="35" t="s">
        <v>19</v>
      </c>
      <c r="K71" s="35" t="s">
        <v>19</v>
      </c>
      <c r="L71" s="35" t="s">
        <v>19</v>
      </c>
      <c r="M71" s="35" t="s">
        <v>19</v>
      </c>
      <c r="N71" s="35" t="s">
        <v>19</v>
      </c>
      <c r="O71" s="35" t="s">
        <v>19</v>
      </c>
      <c r="P71" s="35" t="s">
        <v>19</v>
      </c>
      <c r="Q71" s="35" t="s">
        <v>60</v>
      </c>
      <c r="R71" s="35" t="s">
        <v>820</v>
      </c>
      <c r="S71" s="35" t="s">
        <v>772</v>
      </c>
      <c r="T71" s="35" t="s">
        <v>810</v>
      </c>
      <c r="U71" s="35" t="s">
        <v>810</v>
      </c>
      <c r="V71" s="35" t="s">
        <v>23</v>
      </c>
      <c r="W71" s="35" t="s">
        <v>24</v>
      </c>
      <c r="X71">
        <v>305</v>
      </c>
    </row>
    <row r="72" spans="1:24" x14ac:dyDescent="0.35">
      <c r="A72">
        <f>+IF(C72&lt;&gt;'Free IN_OUT Service'!$B$1,"",IF(COUNTIF(C:C,C72)&gt;0,COUNTIF(C$3:C72,C72),""))</f>
        <v>70</v>
      </c>
      <c r="B72" t="s">
        <v>440</v>
      </c>
      <c r="C72" t="s">
        <v>803</v>
      </c>
      <c r="D72" t="s">
        <v>825</v>
      </c>
      <c r="E72" t="s">
        <v>805</v>
      </c>
      <c r="F72" s="34">
        <v>44866</v>
      </c>
      <c r="G72" s="35" t="s">
        <v>808</v>
      </c>
      <c r="H72" s="35" t="s">
        <v>809</v>
      </c>
      <c r="I72" s="35" t="s">
        <v>440</v>
      </c>
      <c r="J72" s="35" t="s">
        <v>19</v>
      </c>
      <c r="K72" s="35" t="s">
        <v>19</v>
      </c>
      <c r="L72" s="35" t="s">
        <v>19</v>
      </c>
      <c r="M72" s="35" t="s">
        <v>19</v>
      </c>
      <c r="N72" s="35" t="s">
        <v>19</v>
      </c>
      <c r="O72" s="35" t="s">
        <v>19</v>
      </c>
      <c r="P72" s="35" t="s">
        <v>19</v>
      </c>
      <c r="Q72" s="35" t="s">
        <v>64</v>
      </c>
      <c r="R72" s="35" t="s">
        <v>820</v>
      </c>
      <c r="S72" s="35" t="s">
        <v>772</v>
      </c>
      <c r="T72" s="35" t="s">
        <v>810</v>
      </c>
      <c r="U72" s="35" t="s">
        <v>810</v>
      </c>
      <c r="V72" s="35" t="s">
        <v>23</v>
      </c>
      <c r="W72" s="35" t="s">
        <v>24</v>
      </c>
      <c r="X72">
        <v>305</v>
      </c>
    </row>
    <row r="73" spans="1:24" x14ac:dyDescent="0.35">
      <c r="A73">
        <f>+IF(C73&lt;&gt;'Free IN_OUT Service'!$B$1,"",IF(COUNTIF(C:C,C73)&gt;0,COUNTIF(C$3:C73,C73),""))</f>
        <v>71</v>
      </c>
      <c r="B73" t="s">
        <v>440</v>
      </c>
      <c r="C73" t="s">
        <v>803</v>
      </c>
      <c r="D73" t="s">
        <v>825</v>
      </c>
      <c r="E73" t="s">
        <v>805</v>
      </c>
      <c r="F73" s="34">
        <v>44866</v>
      </c>
      <c r="G73" s="35" t="s">
        <v>808</v>
      </c>
      <c r="H73" s="35" t="s">
        <v>809</v>
      </c>
      <c r="I73" s="35" t="s">
        <v>440</v>
      </c>
      <c r="J73" s="35" t="s">
        <v>19</v>
      </c>
      <c r="K73" s="35" t="s">
        <v>19</v>
      </c>
      <c r="L73" s="35" t="s">
        <v>19</v>
      </c>
      <c r="M73" s="35" t="s">
        <v>19</v>
      </c>
      <c r="N73" s="35" t="s">
        <v>19</v>
      </c>
      <c r="O73" s="35" t="s">
        <v>19</v>
      </c>
      <c r="P73" s="35" t="s">
        <v>19</v>
      </c>
      <c r="Q73" s="35" t="s">
        <v>58</v>
      </c>
      <c r="R73" s="35" t="s">
        <v>820</v>
      </c>
      <c r="S73" s="35" t="s">
        <v>772</v>
      </c>
      <c r="T73" s="35" t="s">
        <v>810</v>
      </c>
      <c r="U73" s="35" t="s">
        <v>810</v>
      </c>
      <c r="V73" s="35" t="s">
        <v>23</v>
      </c>
      <c r="W73" s="35" t="s">
        <v>24</v>
      </c>
      <c r="X73">
        <v>305</v>
      </c>
    </row>
    <row r="74" spans="1:24" x14ac:dyDescent="0.35">
      <c r="A74">
        <f>+IF(C74&lt;&gt;'Free IN_OUT Service'!$B$1,"",IF(COUNTIF(C:C,C74)&gt;0,COUNTIF(C$3:C74,C74),""))</f>
        <v>72</v>
      </c>
      <c r="B74" t="s">
        <v>440</v>
      </c>
      <c r="C74" t="s">
        <v>803</v>
      </c>
      <c r="D74" t="s">
        <v>825</v>
      </c>
      <c r="E74" t="s">
        <v>805</v>
      </c>
      <c r="F74" s="34">
        <v>44866</v>
      </c>
      <c r="G74" s="35" t="s">
        <v>808</v>
      </c>
      <c r="H74" s="35" t="s">
        <v>809</v>
      </c>
      <c r="I74" s="35" t="s">
        <v>440</v>
      </c>
      <c r="J74" s="35" t="s">
        <v>19</v>
      </c>
      <c r="K74" s="35" t="s">
        <v>19</v>
      </c>
      <c r="L74" s="35" t="s">
        <v>19</v>
      </c>
      <c r="M74" s="35" t="s">
        <v>19</v>
      </c>
      <c r="N74" s="35" t="s">
        <v>19</v>
      </c>
      <c r="O74" s="35" t="s">
        <v>19</v>
      </c>
      <c r="P74" s="35" t="s">
        <v>19</v>
      </c>
      <c r="Q74" s="35" t="s">
        <v>33</v>
      </c>
      <c r="R74" s="35" t="s">
        <v>820</v>
      </c>
      <c r="S74" s="35" t="s">
        <v>815</v>
      </c>
      <c r="T74" s="35" t="s">
        <v>810</v>
      </c>
      <c r="U74" s="35" t="s">
        <v>810</v>
      </c>
      <c r="V74" s="35" t="s">
        <v>23</v>
      </c>
      <c r="W74" s="35" t="s">
        <v>24</v>
      </c>
      <c r="X74">
        <v>305</v>
      </c>
    </row>
    <row r="75" spans="1:24" x14ac:dyDescent="0.35">
      <c r="A75">
        <f>+IF(C75&lt;&gt;'Free IN_OUT Service'!$B$1,"",IF(COUNTIF(C:C,C75)&gt;0,COUNTIF(C$3:C75,C75),""))</f>
        <v>73</v>
      </c>
      <c r="B75" t="s">
        <v>440</v>
      </c>
      <c r="C75" t="s">
        <v>803</v>
      </c>
      <c r="D75" t="s">
        <v>825</v>
      </c>
      <c r="E75" t="s">
        <v>805</v>
      </c>
      <c r="F75" s="34">
        <v>44866</v>
      </c>
      <c r="G75" s="35" t="s">
        <v>808</v>
      </c>
      <c r="H75" s="35" t="s">
        <v>809</v>
      </c>
      <c r="I75" s="35" t="s">
        <v>440</v>
      </c>
      <c r="J75" s="35" t="s">
        <v>19</v>
      </c>
      <c r="K75" s="35" t="s">
        <v>19</v>
      </c>
      <c r="L75" s="35" t="s">
        <v>19</v>
      </c>
      <c r="M75" s="35" t="s">
        <v>19</v>
      </c>
      <c r="N75" s="35" t="s">
        <v>19</v>
      </c>
      <c r="O75" s="35" t="s">
        <v>19</v>
      </c>
      <c r="P75" s="35" t="s">
        <v>19</v>
      </c>
      <c r="Q75" s="35" t="s">
        <v>60</v>
      </c>
      <c r="R75" s="35" t="s">
        <v>820</v>
      </c>
      <c r="S75" s="35" t="s">
        <v>815</v>
      </c>
      <c r="T75" s="35" t="s">
        <v>810</v>
      </c>
      <c r="U75" s="35" t="s">
        <v>810</v>
      </c>
      <c r="V75" s="35" t="s">
        <v>23</v>
      </c>
      <c r="W75" s="35" t="s">
        <v>24</v>
      </c>
      <c r="X75">
        <v>305</v>
      </c>
    </row>
    <row r="76" spans="1:24" x14ac:dyDescent="0.35">
      <c r="A76">
        <f>+IF(C76&lt;&gt;'Free IN_OUT Service'!$B$1,"",IF(COUNTIF(C:C,C76)&gt;0,COUNTIF(C$3:C76,C76),""))</f>
        <v>74</v>
      </c>
      <c r="B76" t="s">
        <v>440</v>
      </c>
      <c r="C76" t="s">
        <v>803</v>
      </c>
      <c r="D76" t="s">
        <v>825</v>
      </c>
      <c r="E76" t="s">
        <v>805</v>
      </c>
      <c r="F76" s="34">
        <v>44866</v>
      </c>
      <c r="G76" s="35" t="s">
        <v>808</v>
      </c>
      <c r="H76" s="35" t="s">
        <v>809</v>
      </c>
      <c r="I76" s="35" t="s">
        <v>440</v>
      </c>
      <c r="J76" s="35" t="s">
        <v>19</v>
      </c>
      <c r="K76" s="35" t="s">
        <v>19</v>
      </c>
      <c r="L76" s="35" t="s">
        <v>19</v>
      </c>
      <c r="M76" s="35" t="s">
        <v>19</v>
      </c>
      <c r="N76" s="35" t="s">
        <v>19</v>
      </c>
      <c r="O76" s="35" t="s">
        <v>19</v>
      </c>
      <c r="P76" s="35" t="s">
        <v>19</v>
      </c>
      <c r="Q76" s="35" t="s">
        <v>64</v>
      </c>
      <c r="R76" s="35" t="s">
        <v>820</v>
      </c>
      <c r="S76" s="35" t="s">
        <v>815</v>
      </c>
      <c r="T76" s="35" t="s">
        <v>810</v>
      </c>
      <c r="U76" s="35" t="s">
        <v>810</v>
      </c>
      <c r="V76" s="35" t="s">
        <v>23</v>
      </c>
      <c r="W76" s="35" t="s">
        <v>24</v>
      </c>
      <c r="X76">
        <v>305</v>
      </c>
    </row>
    <row r="77" spans="1:24" x14ac:dyDescent="0.35">
      <c r="A77">
        <f>+IF(C77&lt;&gt;'Free IN_OUT Service'!$B$1,"",IF(COUNTIF(C:C,C77)&gt;0,COUNTIF(C$3:C77,C77),""))</f>
        <v>75</v>
      </c>
      <c r="B77" t="s">
        <v>440</v>
      </c>
      <c r="C77" t="s">
        <v>803</v>
      </c>
      <c r="D77" t="s">
        <v>825</v>
      </c>
      <c r="E77" t="s">
        <v>805</v>
      </c>
      <c r="F77" s="34">
        <v>44866</v>
      </c>
      <c r="G77" s="35" t="s">
        <v>808</v>
      </c>
      <c r="H77" s="35" t="s">
        <v>809</v>
      </c>
      <c r="I77" s="35" t="s">
        <v>440</v>
      </c>
      <c r="J77" s="35" t="s">
        <v>19</v>
      </c>
      <c r="K77" s="35" t="s">
        <v>19</v>
      </c>
      <c r="L77" s="35" t="s">
        <v>19</v>
      </c>
      <c r="M77" s="35" t="s">
        <v>19</v>
      </c>
      <c r="N77" s="35" t="s">
        <v>19</v>
      </c>
      <c r="O77" s="35" t="s">
        <v>19</v>
      </c>
      <c r="P77" s="35" t="s">
        <v>19</v>
      </c>
      <c r="Q77" s="35" t="s">
        <v>58</v>
      </c>
      <c r="R77" s="35" t="s">
        <v>820</v>
      </c>
      <c r="S77" s="35" t="s">
        <v>815</v>
      </c>
      <c r="T77" s="35" t="s">
        <v>810</v>
      </c>
      <c r="U77" s="35" t="s">
        <v>810</v>
      </c>
      <c r="V77" s="35" t="s">
        <v>23</v>
      </c>
      <c r="W77" s="35" t="s">
        <v>24</v>
      </c>
      <c r="X77">
        <v>305</v>
      </c>
    </row>
    <row r="78" spans="1:24" x14ac:dyDescent="0.35">
      <c r="A78">
        <f>+IF(C78&lt;&gt;'Free IN_OUT Service'!$B$1,"",IF(COUNTIF(C:C,C78)&gt;0,COUNTIF(C$3:C78,C78),""))</f>
        <v>76</v>
      </c>
      <c r="B78" t="s">
        <v>440</v>
      </c>
      <c r="C78" t="s">
        <v>803</v>
      </c>
      <c r="D78" t="s">
        <v>825</v>
      </c>
      <c r="E78" t="s">
        <v>805</v>
      </c>
      <c r="F78" s="34">
        <v>44866</v>
      </c>
      <c r="G78" s="35" t="s">
        <v>811</v>
      </c>
      <c r="H78" s="35" t="s">
        <v>812</v>
      </c>
      <c r="I78" s="35" t="s">
        <v>440</v>
      </c>
      <c r="J78" s="35" t="s">
        <v>19</v>
      </c>
      <c r="K78" s="35" t="s">
        <v>19</v>
      </c>
      <c r="L78" s="35" t="s">
        <v>19</v>
      </c>
      <c r="M78" s="35" t="s">
        <v>19</v>
      </c>
      <c r="N78" s="35" t="s">
        <v>19</v>
      </c>
      <c r="O78" s="35" t="s">
        <v>19</v>
      </c>
      <c r="P78" s="35" t="s">
        <v>19</v>
      </c>
      <c r="Q78" s="35" t="s">
        <v>823</v>
      </c>
      <c r="R78" s="35">
        <v>20</v>
      </c>
      <c r="S78" s="35" t="s">
        <v>34</v>
      </c>
      <c r="T78" s="35" t="s">
        <v>810</v>
      </c>
      <c r="U78" s="35" t="s">
        <v>810</v>
      </c>
      <c r="V78" s="35" t="s">
        <v>23</v>
      </c>
      <c r="W78" s="35" t="s">
        <v>24</v>
      </c>
      <c r="X78">
        <v>210</v>
      </c>
    </row>
    <row r="79" spans="1:24" x14ac:dyDescent="0.35">
      <c r="A79">
        <f>+IF(C79&lt;&gt;'Free IN_OUT Service'!$B$1,"",IF(COUNTIF(C:C,C79)&gt;0,COUNTIF(C$3:C79,C79),""))</f>
        <v>77</v>
      </c>
      <c r="B79" t="s">
        <v>440</v>
      </c>
      <c r="C79" t="s">
        <v>803</v>
      </c>
      <c r="D79" t="s">
        <v>825</v>
      </c>
      <c r="E79" t="s">
        <v>805</v>
      </c>
      <c r="F79" s="34">
        <v>44866</v>
      </c>
      <c r="G79" s="35" t="s">
        <v>811</v>
      </c>
      <c r="H79" s="35" t="s">
        <v>812</v>
      </c>
      <c r="I79" s="35" t="s">
        <v>440</v>
      </c>
      <c r="J79" s="35" t="s">
        <v>19</v>
      </c>
      <c r="K79" s="35" t="s">
        <v>19</v>
      </c>
      <c r="L79" s="35" t="s">
        <v>19</v>
      </c>
      <c r="M79" s="35" t="s">
        <v>19</v>
      </c>
      <c r="N79" s="35" t="s">
        <v>19</v>
      </c>
      <c r="O79" s="35" t="s">
        <v>19</v>
      </c>
      <c r="P79" s="35" t="s">
        <v>19</v>
      </c>
      <c r="Q79" s="35" t="s">
        <v>824</v>
      </c>
      <c r="R79" s="35">
        <v>20</v>
      </c>
      <c r="S79" s="35" t="s">
        <v>34</v>
      </c>
      <c r="T79" s="35" t="s">
        <v>810</v>
      </c>
      <c r="U79" s="35" t="s">
        <v>810</v>
      </c>
      <c r="V79" s="35" t="s">
        <v>23</v>
      </c>
      <c r="W79" s="35" t="s">
        <v>24</v>
      </c>
      <c r="X79">
        <v>250</v>
      </c>
    </row>
    <row r="80" spans="1:24" x14ac:dyDescent="0.35">
      <c r="A80">
        <f>+IF(C80&lt;&gt;'Free IN_OUT Service'!$B$1,"",IF(COUNTIF(C:C,C80)&gt;0,COUNTIF(C$3:C80,C80),""))</f>
        <v>78</v>
      </c>
      <c r="B80" t="s">
        <v>440</v>
      </c>
      <c r="C80" t="s">
        <v>803</v>
      </c>
      <c r="D80" t="s">
        <v>825</v>
      </c>
      <c r="E80" t="s">
        <v>805</v>
      </c>
      <c r="F80" s="34">
        <v>44866</v>
      </c>
      <c r="G80" s="35" t="s">
        <v>811</v>
      </c>
      <c r="H80" s="35" t="s">
        <v>812</v>
      </c>
      <c r="I80" s="35" t="s">
        <v>440</v>
      </c>
      <c r="J80" s="35" t="s">
        <v>19</v>
      </c>
      <c r="K80" s="35" t="s">
        <v>19</v>
      </c>
      <c r="L80" s="35" t="s">
        <v>19</v>
      </c>
      <c r="M80" s="35" t="s">
        <v>19</v>
      </c>
      <c r="N80" s="35" t="s">
        <v>19</v>
      </c>
      <c r="O80" s="35" t="s">
        <v>19</v>
      </c>
      <c r="P80" s="35" t="s">
        <v>19</v>
      </c>
      <c r="Q80" s="35" t="s">
        <v>823</v>
      </c>
      <c r="R80" s="35">
        <v>20</v>
      </c>
      <c r="S80" s="35" t="s">
        <v>822</v>
      </c>
      <c r="T80" s="35" t="s">
        <v>810</v>
      </c>
      <c r="U80" s="35" t="s">
        <v>810</v>
      </c>
      <c r="V80" s="35" t="s">
        <v>23</v>
      </c>
      <c r="W80" s="35" t="s">
        <v>24</v>
      </c>
      <c r="X80">
        <v>140</v>
      </c>
    </row>
    <row r="81" spans="1:24" x14ac:dyDescent="0.35">
      <c r="A81">
        <f>+IF(C81&lt;&gt;'Free IN_OUT Service'!$B$1,"",IF(COUNTIF(C:C,C81)&gt;0,COUNTIF(C$3:C81,C81),""))</f>
        <v>79</v>
      </c>
      <c r="B81" t="s">
        <v>440</v>
      </c>
      <c r="C81" t="s">
        <v>803</v>
      </c>
      <c r="D81" t="s">
        <v>825</v>
      </c>
      <c r="E81" t="s">
        <v>805</v>
      </c>
      <c r="F81" s="34">
        <v>44866</v>
      </c>
      <c r="G81" s="35" t="s">
        <v>811</v>
      </c>
      <c r="H81" s="35" t="s">
        <v>812</v>
      </c>
      <c r="I81" s="35" t="s">
        <v>440</v>
      </c>
      <c r="J81" s="35" t="s">
        <v>19</v>
      </c>
      <c r="K81" s="35" t="s">
        <v>19</v>
      </c>
      <c r="L81" s="35" t="s">
        <v>19</v>
      </c>
      <c r="M81" s="35" t="s">
        <v>19</v>
      </c>
      <c r="N81" s="35" t="s">
        <v>19</v>
      </c>
      <c r="O81" s="35" t="s">
        <v>19</v>
      </c>
      <c r="P81" s="35" t="s">
        <v>19</v>
      </c>
      <c r="Q81" s="35" t="s">
        <v>824</v>
      </c>
      <c r="R81" s="35">
        <v>20</v>
      </c>
      <c r="S81" s="35" t="s">
        <v>822</v>
      </c>
      <c r="T81" s="35" t="s">
        <v>810</v>
      </c>
      <c r="U81" s="35" t="s">
        <v>810</v>
      </c>
      <c r="V81" s="35" t="s">
        <v>23</v>
      </c>
      <c r="W81" s="35" t="s">
        <v>24</v>
      </c>
      <c r="X81">
        <v>245</v>
      </c>
    </row>
    <row r="82" spans="1:24" x14ac:dyDescent="0.35">
      <c r="A82">
        <f>+IF(C82&lt;&gt;'Free IN_OUT Service'!$B$1,"",IF(COUNTIF(C:C,C82)&gt;0,COUNTIF(C$3:C82,C82),""))</f>
        <v>80</v>
      </c>
      <c r="B82" t="s">
        <v>440</v>
      </c>
      <c r="C82" t="s">
        <v>803</v>
      </c>
      <c r="D82" t="s">
        <v>825</v>
      </c>
      <c r="E82" t="s">
        <v>805</v>
      </c>
      <c r="F82" s="34">
        <v>44866</v>
      </c>
      <c r="G82" s="35" t="s">
        <v>811</v>
      </c>
      <c r="H82" s="35" t="s">
        <v>812</v>
      </c>
      <c r="I82" s="35" t="s">
        <v>440</v>
      </c>
      <c r="J82" s="35" t="s">
        <v>19</v>
      </c>
      <c r="K82" s="35" t="s">
        <v>19</v>
      </c>
      <c r="L82" s="35" t="s">
        <v>19</v>
      </c>
      <c r="M82" s="35" t="s">
        <v>19</v>
      </c>
      <c r="N82" s="35" t="s">
        <v>19</v>
      </c>
      <c r="O82" s="35" t="s">
        <v>19</v>
      </c>
      <c r="P82" s="35" t="s">
        <v>19</v>
      </c>
      <c r="Q82" s="35" t="s">
        <v>77</v>
      </c>
      <c r="R82" s="35">
        <v>20</v>
      </c>
      <c r="S82" s="35" t="s">
        <v>772</v>
      </c>
      <c r="T82" s="35" t="s">
        <v>810</v>
      </c>
      <c r="U82" s="35" t="s">
        <v>810</v>
      </c>
      <c r="V82" s="35" t="s">
        <v>23</v>
      </c>
      <c r="W82" s="35" t="s">
        <v>24</v>
      </c>
      <c r="X82">
        <v>250</v>
      </c>
    </row>
    <row r="83" spans="1:24" x14ac:dyDescent="0.35">
      <c r="A83">
        <f>+IF(C83&lt;&gt;'Free IN_OUT Service'!$B$1,"",IF(COUNTIF(C:C,C83)&gt;0,COUNTIF(C$3:C83,C83),""))</f>
        <v>81</v>
      </c>
      <c r="B83" t="s">
        <v>440</v>
      </c>
      <c r="C83" t="s">
        <v>803</v>
      </c>
      <c r="D83" t="s">
        <v>825</v>
      </c>
      <c r="E83" t="s">
        <v>805</v>
      </c>
      <c r="F83" s="34">
        <v>44866</v>
      </c>
      <c r="G83" s="35" t="s">
        <v>811</v>
      </c>
      <c r="H83" s="35" t="s">
        <v>812</v>
      </c>
      <c r="I83" s="35" t="s">
        <v>440</v>
      </c>
      <c r="J83" s="35" t="s">
        <v>19</v>
      </c>
      <c r="K83" s="35" t="s">
        <v>19</v>
      </c>
      <c r="L83" s="35" t="s">
        <v>19</v>
      </c>
      <c r="M83" s="35" t="s">
        <v>19</v>
      </c>
      <c r="N83" s="35" t="s">
        <v>19</v>
      </c>
      <c r="O83" s="35" t="s">
        <v>19</v>
      </c>
      <c r="P83" s="35" t="s">
        <v>19</v>
      </c>
      <c r="Q83" s="35" t="s">
        <v>63</v>
      </c>
      <c r="R83" s="35">
        <v>20</v>
      </c>
      <c r="S83" s="35" t="s">
        <v>772</v>
      </c>
      <c r="T83" s="35" t="s">
        <v>810</v>
      </c>
      <c r="U83" s="35" t="s">
        <v>810</v>
      </c>
      <c r="V83" s="35" t="s">
        <v>23</v>
      </c>
      <c r="W83" s="35" t="s">
        <v>24</v>
      </c>
      <c r="X83">
        <v>250</v>
      </c>
    </row>
    <row r="84" spans="1:24" x14ac:dyDescent="0.35">
      <c r="A84">
        <f>+IF(C84&lt;&gt;'Free IN_OUT Service'!$B$1,"",IF(COUNTIF(C:C,C84)&gt;0,COUNTIF(C$3:C84,C84),""))</f>
        <v>82</v>
      </c>
      <c r="B84" t="s">
        <v>440</v>
      </c>
      <c r="C84" t="s">
        <v>803</v>
      </c>
      <c r="D84" t="s">
        <v>825</v>
      </c>
      <c r="E84" t="s">
        <v>805</v>
      </c>
      <c r="F84" s="34">
        <v>44866</v>
      </c>
      <c r="G84" s="35" t="s">
        <v>811</v>
      </c>
      <c r="H84" s="35" t="s">
        <v>812</v>
      </c>
      <c r="I84" s="35" t="s">
        <v>440</v>
      </c>
      <c r="J84" s="35" t="s">
        <v>19</v>
      </c>
      <c r="K84" s="35" t="s">
        <v>19</v>
      </c>
      <c r="L84" s="35" t="s">
        <v>19</v>
      </c>
      <c r="M84" s="35" t="s">
        <v>19</v>
      </c>
      <c r="N84" s="35" t="s">
        <v>19</v>
      </c>
      <c r="O84" s="35" t="s">
        <v>19</v>
      </c>
      <c r="P84" s="35" t="s">
        <v>19</v>
      </c>
      <c r="Q84" s="35" t="s">
        <v>59</v>
      </c>
      <c r="R84" s="35">
        <v>20</v>
      </c>
      <c r="S84" s="35" t="s">
        <v>772</v>
      </c>
      <c r="T84" s="35" t="s">
        <v>810</v>
      </c>
      <c r="U84" s="35" t="s">
        <v>810</v>
      </c>
      <c r="V84" s="35" t="s">
        <v>23</v>
      </c>
      <c r="W84" s="35" t="s">
        <v>24</v>
      </c>
      <c r="X84">
        <v>250</v>
      </c>
    </row>
    <row r="85" spans="1:24" x14ac:dyDescent="0.35">
      <c r="A85">
        <f>+IF(C85&lt;&gt;'Free IN_OUT Service'!$B$1,"",IF(COUNTIF(C:C,C85)&gt;0,COUNTIF(C$3:C85,C85),""))</f>
        <v>83</v>
      </c>
      <c r="B85" t="s">
        <v>440</v>
      </c>
      <c r="C85" t="s">
        <v>803</v>
      </c>
      <c r="D85" t="s">
        <v>825</v>
      </c>
      <c r="E85" t="s">
        <v>805</v>
      </c>
      <c r="F85" s="34">
        <v>44866</v>
      </c>
      <c r="G85" s="35" t="s">
        <v>811</v>
      </c>
      <c r="H85" s="35" t="s">
        <v>812</v>
      </c>
      <c r="I85" s="35" t="s">
        <v>440</v>
      </c>
      <c r="J85" s="35" t="s">
        <v>19</v>
      </c>
      <c r="K85" s="35" t="s">
        <v>19</v>
      </c>
      <c r="L85" s="35" t="s">
        <v>19</v>
      </c>
      <c r="M85" s="35" t="s">
        <v>19</v>
      </c>
      <c r="N85" s="35" t="s">
        <v>19</v>
      </c>
      <c r="O85" s="35" t="s">
        <v>19</v>
      </c>
      <c r="P85" s="35" t="s">
        <v>19</v>
      </c>
      <c r="Q85" s="35" t="s">
        <v>56</v>
      </c>
      <c r="R85" s="35">
        <v>20</v>
      </c>
      <c r="S85" s="35" t="s">
        <v>772</v>
      </c>
      <c r="T85" s="35" t="s">
        <v>810</v>
      </c>
      <c r="U85" s="35" t="s">
        <v>810</v>
      </c>
      <c r="V85" s="35" t="s">
        <v>23</v>
      </c>
      <c r="W85" s="35" t="s">
        <v>24</v>
      </c>
      <c r="X85">
        <v>250</v>
      </c>
    </row>
    <row r="86" spans="1:24" x14ac:dyDescent="0.35">
      <c r="A86">
        <f>+IF(C86&lt;&gt;'Free IN_OUT Service'!$B$1,"",IF(COUNTIF(C:C,C86)&gt;0,COUNTIF(C$3:C86,C86),""))</f>
        <v>84</v>
      </c>
      <c r="B86" t="s">
        <v>440</v>
      </c>
      <c r="C86" t="s">
        <v>803</v>
      </c>
      <c r="D86" t="s">
        <v>825</v>
      </c>
      <c r="E86" t="s">
        <v>805</v>
      </c>
      <c r="F86" s="34">
        <v>44866</v>
      </c>
      <c r="G86" s="35" t="s">
        <v>811</v>
      </c>
      <c r="H86" s="35" t="s">
        <v>812</v>
      </c>
      <c r="I86" s="35" t="s">
        <v>440</v>
      </c>
      <c r="J86" s="35" t="s">
        <v>19</v>
      </c>
      <c r="K86" s="35" t="s">
        <v>19</v>
      </c>
      <c r="L86" s="35" t="s">
        <v>19</v>
      </c>
      <c r="M86" s="35" t="s">
        <v>19</v>
      </c>
      <c r="N86" s="35" t="s">
        <v>19</v>
      </c>
      <c r="O86" s="35" t="s">
        <v>19</v>
      </c>
      <c r="P86" s="35" t="s">
        <v>19</v>
      </c>
      <c r="Q86" s="35" t="s">
        <v>61</v>
      </c>
      <c r="R86" s="35">
        <v>20</v>
      </c>
      <c r="S86" s="35" t="s">
        <v>772</v>
      </c>
      <c r="T86" s="35" t="s">
        <v>810</v>
      </c>
      <c r="U86" s="35" t="s">
        <v>810</v>
      </c>
      <c r="V86" s="35" t="s">
        <v>23</v>
      </c>
      <c r="W86" s="35" t="s">
        <v>24</v>
      </c>
      <c r="X86">
        <v>250</v>
      </c>
    </row>
    <row r="87" spans="1:24" x14ac:dyDescent="0.35">
      <c r="A87">
        <f>+IF(C87&lt;&gt;'Free IN_OUT Service'!$B$1,"",IF(COUNTIF(C:C,C87)&gt;0,COUNTIF(C$3:C87,C87),""))</f>
        <v>85</v>
      </c>
      <c r="B87" t="s">
        <v>440</v>
      </c>
      <c r="C87" t="s">
        <v>803</v>
      </c>
      <c r="D87" t="s">
        <v>825</v>
      </c>
      <c r="E87" t="s">
        <v>805</v>
      </c>
      <c r="F87" s="34">
        <v>44866</v>
      </c>
      <c r="G87" s="35" t="s">
        <v>811</v>
      </c>
      <c r="H87" s="35" t="s">
        <v>812</v>
      </c>
      <c r="I87" s="35" t="s">
        <v>440</v>
      </c>
      <c r="J87" s="35" t="s">
        <v>19</v>
      </c>
      <c r="K87" s="35" t="s">
        <v>19</v>
      </c>
      <c r="L87" s="35" t="s">
        <v>19</v>
      </c>
      <c r="M87" s="35" t="s">
        <v>19</v>
      </c>
      <c r="N87" s="35" t="s">
        <v>19</v>
      </c>
      <c r="O87" s="35" t="s">
        <v>19</v>
      </c>
      <c r="P87" s="35" t="s">
        <v>19</v>
      </c>
      <c r="Q87" s="35" t="s">
        <v>77</v>
      </c>
      <c r="R87" s="35">
        <v>20</v>
      </c>
      <c r="S87" s="35" t="s">
        <v>815</v>
      </c>
      <c r="T87" s="35" t="s">
        <v>810</v>
      </c>
      <c r="U87" s="35" t="s">
        <v>810</v>
      </c>
      <c r="V87" s="35" t="s">
        <v>23</v>
      </c>
      <c r="W87" s="35" t="s">
        <v>24</v>
      </c>
      <c r="X87">
        <v>250</v>
      </c>
    </row>
    <row r="88" spans="1:24" x14ac:dyDescent="0.35">
      <c r="A88">
        <f>+IF(C88&lt;&gt;'Free IN_OUT Service'!$B$1,"",IF(COUNTIF(C:C,C88)&gt;0,COUNTIF(C$3:C88,C88),""))</f>
        <v>86</v>
      </c>
      <c r="B88" t="s">
        <v>440</v>
      </c>
      <c r="C88" t="s">
        <v>803</v>
      </c>
      <c r="D88" t="s">
        <v>825</v>
      </c>
      <c r="E88" t="s">
        <v>805</v>
      </c>
      <c r="F88" s="34">
        <v>44866</v>
      </c>
      <c r="G88" s="35" t="s">
        <v>811</v>
      </c>
      <c r="H88" s="35" t="s">
        <v>812</v>
      </c>
      <c r="I88" s="35" t="s">
        <v>440</v>
      </c>
      <c r="J88" s="35" t="s">
        <v>19</v>
      </c>
      <c r="K88" s="35" t="s">
        <v>19</v>
      </c>
      <c r="L88" s="35" t="s">
        <v>19</v>
      </c>
      <c r="M88" s="35" t="s">
        <v>19</v>
      </c>
      <c r="N88" s="35" t="s">
        <v>19</v>
      </c>
      <c r="O88" s="35" t="s">
        <v>19</v>
      </c>
      <c r="P88" s="35" t="s">
        <v>19</v>
      </c>
      <c r="Q88" s="35" t="s">
        <v>63</v>
      </c>
      <c r="R88" s="35">
        <v>20</v>
      </c>
      <c r="S88" s="35" t="s">
        <v>815</v>
      </c>
      <c r="T88" s="35" t="s">
        <v>810</v>
      </c>
      <c r="U88" s="35" t="s">
        <v>810</v>
      </c>
      <c r="V88" s="35" t="s">
        <v>23</v>
      </c>
      <c r="W88" s="35" t="s">
        <v>24</v>
      </c>
      <c r="X88">
        <v>250</v>
      </c>
    </row>
    <row r="89" spans="1:24" x14ac:dyDescent="0.35">
      <c r="A89">
        <f>+IF(C89&lt;&gt;'Free IN_OUT Service'!$B$1,"",IF(COUNTIF(C:C,C89)&gt;0,COUNTIF(C$3:C89,C89),""))</f>
        <v>87</v>
      </c>
      <c r="B89" t="s">
        <v>440</v>
      </c>
      <c r="C89" t="s">
        <v>803</v>
      </c>
      <c r="D89" t="s">
        <v>825</v>
      </c>
      <c r="E89" t="s">
        <v>805</v>
      </c>
      <c r="F89" s="34">
        <v>44866</v>
      </c>
      <c r="G89" s="35" t="s">
        <v>811</v>
      </c>
      <c r="H89" s="35" t="s">
        <v>812</v>
      </c>
      <c r="I89" s="35" t="s">
        <v>440</v>
      </c>
      <c r="J89" s="35" t="s">
        <v>19</v>
      </c>
      <c r="K89" s="35" t="s">
        <v>19</v>
      </c>
      <c r="L89" s="35" t="s">
        <v>19</v>
      </c>
      <c r="M89" s="35" t="s">
        <v>19</v>
      </c>
      <c r="N89" s="35" t="s">
        <v>19</v>
      </c>
      <c r="O89" s="35" t="s">
        <v>19</v>
      </c>
      <c r="P89" s="35" t="s">
        <v>19</v>
      </c>
      <c r="Q89" s="35" t="s">
        <v>59</v>
      </c>
      <c r="R89" s="35">
        <v>20</v>
      </c>
      <c r="S89" s="35" t="s">
        <v>815</v>
      </c>
      <c r="T89" s="35" t="s">
        <v>810</v>
      </c>
      <c r="U89" s="35" t="s">
        <v>810</v>
      </c>
      <c r="V89" s="35" t="s">
        <v>23</v>
      </c>
      <c r="W89" s="35" t="s">
        <v>24</v>
      </c>
      <c r="X89">
        <v>250</v>
      </c>
    </row>
    <row r="90" spans="1:24" x14ac:dyDescent="0.35">
      <c r="A90">
        <f>+IF(C90&lt;&gt;'Free IN_OUT Service'!$B$1,"",IF(COUNTIF(C:C,C90)&gt;0,COUNTIF(C$3:C90,C90),""))</f>
        <v>88</v>
      </c>
      <c r="B90" t="s">
        <v>440</v>
      </c>
      <c r="C90" t="s">
        <v>803</v>
      </c>
      <c r="D90" t="s">
        <v>825</v>
      </c>
      <c r="E90" t="s">
        <v>805</v>
      </c>
      <c r="F90" s="34">
        <v>44866</v>
      </c>
      <c r="G90" s="35" t="s">
        <v>811</v>
      </c>
      <c r="H90" s="35" t="s">
        <v>812</v>
      </c>
      <c r="I90" s="35" t="s">
        <v>440</v>
      </c>
      <c r="J90" s="35" t="s">
        <v>19</v>
      </c>
      <c r="K90" s="35" t="s">
        <v>19</v>
      </c>
      <c r="L90" s="35" t="s">
        <v>19</v>
      </c>
      <c r="M90" s="35" t="s">
        <v>19</v>
      </c>
      <c r="N90" s="35" t="s">
        <v>19</v>
      </c>
      <c r="O90" s="35" t="s">
        <v>19</v>
      </c>
      <c r="P90" s="35" t="s">
        <v>19</v>
      </c>
      <c r="Q90" s="35" t="s">
        <v>56</v>
      </c>
      <c r="R90" s="35">
        <v>20</v>
      </c>
      <c r="S90" s="35" t="s">
        <v>815</v>
      </c>
      <c r="T90" s="35" t="s">
        <v>810</v>
      </c>
      <c r="U90" s="35" t="s">
        <v>810</v>
      </c>
      <c r="V90" s="35" t="s">
        <v>23</v>
      </c>
      <c r="W90" s="35" t="s">
        <v>24</v>
      </c>
      <c r="X90">
        <v>250</v>
      </c>
    </row>
    <row r="91" spans="1:24" x14ac:dyDescent="0.35">
      <c r="A91">
        <f>+IF(C91&lt;&gt;'Free IN_OUT Service'!$B$1,"",IF(COUNTIF(C:C,C91)&gt;0,COUNTIF(C$3:C91,C91),""))</f>
        <v>89</v>
      </c>
      <c r="B91" t="s">
        <v>440</v>
      </c>
      <c r="C91" t="s">
        <v>803</v>
      </c>
      <c r="D91" t="s">
        <v>825</v>
      </c>
      <c r="E91" t="s">
        <v>805</v>
      </c>
      <c r="F91" s="34">
        <v>44866</v>
      </c>
      <c r="G91" s="35" t="s">
        <v>811</v>
      </c>
      <c r="H91" s="35" t="s">
        <v>812</v>
      </c>
      <c r="I91" s="35" t="s">
        <v>440</v>
      </c>
      <c r="J91" s="35" t="s">
        <v>19</v>
      </c>
      <c r="K91" s="35" t="s">
        <v>19</v>
      </c>
      <c r="L91" s="35" t="s">
        <v>19</v>
      </c>
      <c r="M91" s="35" t="s">
        <v>19</v>
      </c>
      <c r="N91" s="35" t="s">
        <v>19</v>
      </c>
      <c r="O91" s="35" t="s">
        <v>19</v>
      </c>
      <c r="P91" s="35" t="s">
        <v>19</v>
      </c>
      <c r="Q91" s="35" t="s">
        <v>61</v>
      </c>
      <c r="R91" s="35">
        <v>20</v>
      </c>
      <c r="S91" s="35" t="s">
        <v>815</v>
      </c>
      <c r="T91" s="35" t="s">
        <v>810</v>
      </c>
      <c r="U91" s="35" t="s">
        <v>810</v>
      </c>
      <c r="V91" s="35" t="s">
        <v>23</v>
      </c>
      <c r="W91" s="35" t="s">
        <v>24</v>
      </c>
      <c r="X91">
        <v>250</v>
      </c>
    </row>
    <row r="92" spans="1:24" x14ac:dyDescent="0.35">
      <c r="A92">
        <f>+IF(C92&lt;&gt;'Free IN_OUT Service'!$B$1,"",IF(COUNTIF(C:C,C92)&gt;0,COUNTIF(C$3:C92,C92),""))</f>
        <v>90</v>
      </c>
      <c r="B92" t="s">
        <v>440</v>
      </c>
      <c r="C92" t="s">
        <v>803</v>
      </c>
      <c r="D92" t="s">
        <v>825</v>
      </c>
      <c r="E92" t="s">
        <v>805</v>
      </c>
      <c r="F92" s="34">
        <v>44866</v>
      </c>
      <c r="G92" s="35" t="s">
        <v>811</v>
      </c>
      <c r="H92" s="35" t="s">
        <v>812</v>
      </c>
      <c r="I92" s="35" t="s">
        <v>440</v>
      </c>
      <c r="J92" s="35" t="s">
        <v>19</v>
      </c>
      <c r="K92" s="35" t="s">
        <v>19</v>
      </c>
      <c r="L92" s="35" t="s">
        <v>19</v>
      </c>
      <c r="M92" s="35" t="s">
        <v>19</v>
      </c>
      <c r="N92" s="35" t="s">
        <v>19</v>
      </c>
      <c r="O92" s="35" t="s">
        <v>19</v>
      </c>
      <c r="P92" s="35" t="s">
        <v>19</v>
      </c>
      <c r="Q92" s="35" t="s">
        <v>821</v>
      </c>
      <c r="R92" s="35">
        <v>45</v>
      </c>
      <c r="S92" s="35" t="s">
        <v>34</v>
      </c>
      <c r="T92" s="35" t="s">
        <v>810</v>
      </c>
      <c r="U92" s="35" t="s">
        <v>810</v>
      </c>
      <c r="V92" s="35" t="s">
        <v>23</v>
      </c>
      <c r="W92" s="35" t="s">
        <v>24</v>
      </c>
      <c r="X92">
        <v>300</v>
      </c>
    </row>
    <row r="93" spans="1:24" x14ac:dyDescent="0.35">
      <c r="A93">
        <f>+IF(C93&lt;&gt;'Free IN_OUT Service'!$B$1,"",IF(COUNTIF(C:C,C93)&gt;0,COUNTIF(C$3:C93,C93),""))</f>
        <v>91</v>
      </c>
      <c r="B93" t="s">
        <v>440</v>
      </c>
      <c r="C93" t="s">
        <v>803</v>
      </c>
      <c r="D93" t="s">
        <v>825</v>
      </c>
      <c r="E93" t="s">
        <v>805</v>
      </c>
      <c r="F93" s="34">
        <v>44866</v>
      </c>
      <c r="G93" s="35" t="s">
        <v>811</v>
      </c>
      <c r="H93" s="35" t="s">
        <v>812</v>
      </c>
      <c r="I93" s="35" t="s">
        <v>440</v>
      </c>
      <c r="J93" s="35" t="s">
        <v>19</v>
      </c>
      <c r="K93" s="35" t="s">
        <v>19</v>
      </c>
      <c r="L93" s="35" t="s">
        <v>19</v>
      </c>
      <c r="M93" s="35" t="s">
        <v>19</v>
      </c>
      <c r="N93" s="35" t="s">
        <v>19</v>
      </c>
      <c r="O93" s="35" t="s">
        <v>19</v>
      </c>
      <c r="P93" s="35" t="s">
        <v>19</v>
      </c>
      <c r="Q93" s="35" t="s">
        <v>821</v>
      </c>
      <c r="R93" s="35">
        <v>45</v>
      </c>
      <c r="S93" s="35" t="s">
        <v>822</v>
      </c>
      <c r="T93" s="35" t="s">
        <v>810</v>
      </c>
      <c r="U93" s="35" t="s">
        <v>810</v>
      </c>
      <c r="V93" s="35" t="s">
        <v>23</v>
      </c>
      <c r="W93" s="35" t="s">
        <v>24</v>
      </c>
      <c r="X93">
        <v>215</v>
      </c>
    </row>
    <row r="94" spans="1:24" x14ac:dyDescent="0.35">
      <c r="A94">
        <f>+IF(C94&lt;&gt;'Free IN_OUT Service'!$B$1,"",IF(COUNTIF(C:C,C94)&gt;0,COUNTIF(C$3:C94,C94),""))</f>
        <v>92</v>
      </c>
      <c r="B94" t="s">
        <v>440</v>
      </c>
      <c r="C94" t="s">
        <v>803</v>
      </c>
      <c r="D94" t="s">
        <v>825</v>
      </c>
      <c r="E94" t="s">
        <v>805</v>
      </c>
      <c r="F94" s="34">
        <v>44866</v>
      </c>
      <c r="G94" s="35" t="s">
        <v>811</v>
      </c>
      <c r="H94" s="35" t="s">
        <v>812</v>
      </c>
      <c r="I94" s="35" t="s">
        <v>440</v>
      </c>
      <c r="J94" s="35" t="s">
        <v>19</v>
      </c>
      <c r="K94" s="35" t="s">
        <v>19</v>
      </c>
      <c r="L94" s="35" t="s">
        <v>19</v>
      </c>
      <c r="M94" s="35" t="s">
        <v>19</v>
      </c>
      <c r="N94" s="35" t="s">
        <v>19</v>
      </c>
      <c r="O94" s="35" t="s">
        <v>19</v>
      </c>
      <c r="P94" s="35" t="s">
        <v>19</v>
      </c>
      <c r="Q94" s="35" t="s">
        <v>20</v>
      </c>
      <c r="R94" s="35" t="s">
        <v>820</v>
      </c>
      <c r="S94" s="35" t="s">
        <v>34</v>
      </c>
      <c r="T94" s="35" t="s">
        <v>810</v>
      </c>
      <c r="U94" s="35" t="s">
        <v>810</v>
      </c>
      <c r="V94" s="35" t="s">
        <v>23</v>
      </c>
      <c r="W94" s="35" t="s">
        <v>24</v>
      </c>
      <c r="X94">
        <v>350</v>
      </c>
    </row>
    <row r="95" spans="1:24" x14ac:dyDescent="0.35">
      <c r="A95">
        <f>+IF(C95&lt;&gt;'Free IN_OUT Service'!$B$1,"",IF(COUNTIF(C:C,C95)&gt;0,COUNTIF(C$3:C95,C95),""))</f>
        <v>93</v>
      </c>
      <c r="B95" t="s">
        <v>440</v>
      </c>
      <c r="C95" t="s">
        <v>803</v>
      </c>
      <c r="D95" t="s">
        <v>825</v>
      </c>
      <c r="E95" t="s">
        <v>805</v>
      </c>
      <c r="F95" s="34">
        <v>44866</v>
      </c>
      <c r="G95" s="35" t="s">
        <v>811</v>
      </c>
      <c r="H95" s="35" t="s">
        <v>812</v>
      </c>
      <c r="I95" s="35" t="s">
        <v>440</v>
      </c>
      <c r="J95" s="35" t="s">
        <v>19</v>
      </c>
      <c r="K95" s="35" t="s">
        <v>19</v>
      </c>
      <c r="L95" s="35" t="s">
        <v>19</v>
      </c>
      <c r="M95" s="35" t="s">
        <v>19</v>
      </c>
      <c r="N95" s="35" t="s">
        <v>19</v>
      </c>
      <c r="O95" s="35" t="s">
        <v>19</v>
      </c>
      <c r="P95" s="35" t="s">
        <v>19</v>
      </c>
      <c r="Q95" s="35" t="s">
        <v>38</v>
      </c>
      <c r="R95" s="35" t="s">
        <v>820</v>
      </c>
      <c r="S95" s="35" t="s">
        <v>34</v>
      </c>
      <c r="T95" s="35" t="s">
        <v>810</v>
      </c>
      <c r="U95" s="35" t="s">
        <v>810</v>
      </c>
      <c r="V95" s="35" t="s">
        <v>23</v>
      </c>
      <c r="W95" s="35" t="s">
        <v>24</v>
      </c>
      <c r="X95">
        <v>300</v>
      </c>
    </row>
    <row r="96" spans="1:24" x14ac:dyDescent="0.35">
      <c r="A96">
        <f>+IF(C96&lt;&gt;'Free IN_OUT Service'!$B$1,"",IF(COUNTIF(C:C,C96)&gt;0,COUNTIF(C$3:C96,C96),""))</f>
        <v>94</v>
      </c>
      <c r="B96" t="s">
        <v>440</v>
      </c>
      <c r="C96" t="s">
        <v>803</v>
      </c>
      <c r="D96" t="s">
        <v>825</v>
      </c>
      <c r="E96" t="s">
        <v>805</v>
      </c>
      <c r="F96" s="34">
        <v>44866</v>
      </c>
      <c r="G96" s="35" t="s">
        <v>811</v>
      </c>
      <c r="H96" s="35" t="s">
        <v>812</v>
      </c>
      <c r="I96" s="35" t="s">
        <v>440</v>
      </c>
      <c r="J96" s="35" t="s">
        <v>19</v>
      </c>
      <c r="K96" s="35" t="s">
        <v>19</v>
      </c>
      <c r="L96" s="35" t="s">
        <v>19</v>
      </c>
      <c r="M96" s="35" t="s">
        <v>19</v>
      </c>
      <c r="N96" s="35" t="s">
        <v>19</v>
      </c>
      <c r="O96" s="35" t="s">
        <v>19</v>
      </c>
      <c r="P96" s="35" t="s">
        <v>19</v>
      </c>
      <c r="Q96" s="35" t="s">
        <v>20</v>
      </c>
      <c r="R96" s="35" t="s">
        <v>820</v>
      </c>
      <c r="S96" s="35" t="s">
        <v>822</v>
      </c>
      <c r="T96" s="35" t="s">
        <v>810</v>
      </c>
      <c r="U96" s="35" t="s">
        <v>810</v>
      </c>
      <c r="V96" s="35" t="s">
        <v>23</v>
      </c>
      <c r="W96" s="35" t="s">
        <v>24</v>
      </c>
      <c r="X96">
        <v>195</v>
      </c>
    </row>
    <row r="97" spans="1:25" x14ac:dyDescent="0.35">
      <c r="A97">
        <f>+IF(C97&lt;&gt;'Free IN_OUT Service'!$B$1,"",IF(COUNTIF(C:C,C97)&gt;0,COUNTIF(C$3:C97,C97),""))</f>
        <v>95</v>
      </c>
      <c r="B97" t="s">
        <v>440</v>
      </c>
      <c r="C97" t="s">
        <v>803</v>
      </c>
      <c r="D97" t="s">
        <v>825</v>
      </c>
      <c r="E97" t="s">
        <v>805</v>
      </c>
      <c r="F97" s="34">
        <v>44866</v>
      </c>
      <c r="G97" s="35" t="s">
        <v>811</v>
      </c>
      <c r="H97" s="35" t="s">
        <v>812</v>
      </c>
      <c r="I97" s="35" t="s">
        <v>440</v>
      </c>
      <c r="J97" s="35" t="s">
        <v>19</v>
      </c>
      <c r="K97" s="35" t="s">
        <v>19</v>
      </c>
      <c r="L97" s="35" t="s">
        <v>19</v>
      </c>
      <c r="M97" s="35" t="s">
        <v>19</v>
      </c>
      <c r="N97" s="35" t="s">
        <v>19</v>
      </c>
      <c r="O97" s="35" t="s">
        <v>19</v>
      </c>
      <c r="P97" s="35" t="s">
        <v>19</v>
      </c>
      <c r="Q97" s="35" t="s">
        <v>38</v>
      </c>
      <c r="R97" s="35" t="s">
        <v>820</v>
      </c>
      <c r="S97" s="35" t="s">
        <v>822</v>
      </c>
      <c r="T97" s="35" t="s">
        <v>810</v>
      </c>
      <c r="U97" s="35" t="s">
        <v>810</v>
      </c>
      <c r="V97" s="35" t="s">
        <v>23</v>
      </c>
      <c r="W97" s="35" t="s">
        <v>24</v>
      </c>
      <c r="X97">
        <v>300</v>
      </c>
    </row>
    <row r="98" spans="1:25" x14ac:dyDescent="0.35">
      <c r="A98">
        <f>+IF(C98&lt;&gt;'Free IN_OUT Service'!$B$1,"",IF(COUNTIF(C:C,C98)&gt;0,COUNTIF(C$3:C98,C98),""))</f>
        <v>96</v>
      </c>
      <c r="B98" t="s">
        <v>440</v>
      </c>
      <c r="C98" t="s">
        <v>803</v>
      </c>
      <c r="D98" t="s">
        <v>825</v>
      </c>
      <c r="E98" t="s">
        <v>805</v>
      </c>
      <c r="F98" s="34">
        <v>44866</v>
      </c>
      <c r="G98" s="35" t="s">
        <v>811</v>
      </c>
      <c r="H98" s="35" t="s">
        <v>812</v>
      </c>
      <c r="I98" s="35" t="s">
        <v>440</v>
      </c>
      <c r="J98" s="35" t="s">
        <v>19</v>
      </c>
      <c r="K98" s="35" t="s">
        <v>19</v>
      </c>
      <c r="L98" s="35" t="s">
        <v>19</v>
      </c>
      <c r="M98" s="35" t="s">
        <v>19</v>
      </c>
      <c r="N98" s="35" t="s">
        <v>19</v>
      </c>
      <c r="O98" s="35" t="s">
        <v>19</v>
      </c>
      <c r="P98" s="35" t="s">
        <v>19</v>
      </c>
      <c r="Q98" s="35" t="s">
        <v>33</v>
      </c>
      <c r="R98" s="35" t="s">
        <v>820</v>
      </c>
      <c r="S98" s="35" t="s">
        <v>772</v>
      </c>
      <c r="T98" s="35" t="s">
        <v>810</v>
      </c>
      <c r="U98" s="35" t="s">
        <v>810</v>
      </c>
      <c r="V98" s="35" t="s">
        <v>23</v>
      </c>
      <c r="W98" s="35" t="s">
        <v>24</v>
      </c>
      <c r="X98">
        <v>300</v>
      </c>
    </row>
    <row r="99" spans="1:25" x14ac:dyDescent="0.35">
      <c r="A99">
        <f>+IF(C99&lt;&gt;'Free IN_OUT Service'!$B$1,"",IF(COUNTIF(C:C,C99)&gt;0,COUNTIF(C$3:C99,C99),""))</f>
        <v>97</v>
      </c>
      <c r="B99" t="s">
        <v>440</v>
      </c>
      <c r="C99" t="s">
        <v>803</v>
      </c>
      <c r="D99" t="s">
        <v>825</v>
      </c>
      <c r="E99" t="s">
        <v>805</v>
      </c>
      <c r="F99" s="34">
        <v>44866</v>
      </c>
      <c r="G99" s="35" t="s">
        <v>811</v>
      </c>
      <c r="H99" s="35" t="s">
        <v>812</v>
      </c>
      <c r="I99" s="35" t="s">
        <v>440</v>
      </c>
      <c r="J99" s="35" t="s">
        <v>19</v>
      </c>
      <c r="K99" s="35" t="s">
        <v>19</v>
      </c>
      <c r="L99" s="35" t="s">
        <v>19</v>
      </c>
      <c r="M99" s="35" t="s">
        <v>19</v>
      </c>
      <c r="N99" s="35" t="s">
        <v>19</v>
      </c>
      <c r="O99" s="35" t="s">
        <v>19</v>
      </c>
      <c r="P99" s="35" t="s">
        <v>19</v>
      </c>
      <c r="Q99" s="35" t="s">
        <v>60</v>
      </c>
      <c r="R99" s="35" t="s">
        <v>820</v>
      </c>
      <c r="S99" s="35" t="s">
        <v>772</v>
      </c>
      <c r="T99" s="35" t="s">
        <v>810</v>
      </c>
      <c r="U99" s="35" t="s">
        <v>810</v>
      </c>
      <c r="V99" s="35" t="s">
        <v>23</v>
      </c>
      <c r="W99" s="35" t="s">
        <v>24</v>
      </c>
      <c r="X99">
        <v>300</v>
      </c>
    </row>
    <row r="100" spans="1:25" x14ac:dyDescent="0.35">
      <c r="A100">
        <f>+IF(C100&lt;&gt;'Free IN_OUT Service'!$B$1,"",IF(COUNTIF(C:C,C100)&gt;0,COUNTIF(C$3:C100,C100),""))</f>
        <v>98</v>
      </c>
      <c r="B100" t="s">
        <v>440</v>
      </c>
      <c r="C100" t="s">
        <v>803</v>
      </c>
      <c r="D100" t="s">
        <v>825</v>
      </c>
      <c r="E100" t="s">
        <v>805</v>
      </c>
      <c r="F100" s="34">
        <v>44866</v>
      </c>
      <c r="G100" s="35" t="s">
        <v>811</v>
      </c>
      <c r="H100" s="35" t="s">
        <v>812</v>
      </c>
      <c r="I100" s="35" t="s">
        <v>440</v>
      </c>
      <c r="J100" s="35" t="s">
        <v>19</v>
      </c>
      <c r="K100" s="35" t="s">
        <v>19</v>
      </c>
      <c r="L100" s="35" t="s">
        <v>19</v>
      </c>
      <c r="M100" s="35" t="s">
        <v>19</v>
      </c>
      <c r="N100" s="35" t="s">
        <v>19</v>
      </c>
      <c r="O100" s="35" t="s">
        <v>19</v>
      </c>
      <c r="P100" s="35" t="s">
        <v>19</v>
      </c>
      <c r="Q100" s="35" t="s">
        <v>64</v>
      </c>
      <c r="R100" s="35" t="s">
        <v>820</v>
      </c>
      <c r="S100" s="35" t="s">
        <v>772</v>
      </c>
      <c r="T100" s="35" t="s">
        <v>810</v>
      </c>
      <c r="U100" s="35" t="s">
        <v>810</v>
      </c>
      <c r="V100" s="35" t="s">
        <v>23</v>
      </c>
      <c r="W100" s="35" t="s">
        <v>24</v>
      </c>
      <c r="X100">
        <v>300</v>
      </c>
    </row>
    <row r="101" spans="1:25" x14ac:dyDescent="0.35">
      <c r="A101">
        <f>+IF(C101&lt;&gt;'Free IN_OUT Service'!$B$1,"",IF(COUNTIF(C:C,C101)&gt;0,COUNTIF(C$3:C101,C101),""))</f>
        <v>99</v>
      </c>
      <c r="B101" t="s">
        <v>440</v>
      </c>
      <c r="C101" t="s">
        <v>803</v>
      </c>
      <c r="D101" t="s">
        <v>825</v>
      </c>
      <c r="E101" t="s">
        <v>805</v>
      </c>
      <c r="F101" s="34">
        <v>44866</v>
      </c>
      <c r="G101" s="35" t="s">
        <v>811</v>
      </c>
      <c r="H101" s="35" t="s">
        <v>812</v>
      </c>
      <c r="I101" s="35" t="s">
        <v>440</v>
      </c>
      <c r="J101" s="35" t="s">
        <v>19</v>
      </c>
      <c r="K101" s="35" t="s">
        <v>19</v>
      </c>
      <c r="L101" s="35" t="s">
        <v>19</v>
      </c>
      <c r="M101" s="35" t="s">
        <v>19</v>
      </c>
      <c r="N101" s="35" t="s">
        <v>19</v>
      </c>
      <c r="O101" s="35" t="s">
        <v>19</v>
      </c>
      <c r="P101" s="35" t="s">
        <v>19</v>
      </c>
      <c r="Q101" s="35" t="s">
        <v>58</v>
      </c>
      <c r="R101" s="35" t="s">
        <v>820</v>
      </c>
      <c r="S101" s="35" t="s">
        <v>772</v>
      </c>
      <c r="T101" s="35" t="s">
        <v>810</v>
      </c>
      <c r="U101" s="35" t="s">
        <v>810</v>
      </c>
      <c r="V101" s="35" t="s">
        <v>23</v>
      </c>
      <c r="W101" s="35" t="s">
        <v>24</v>
      </c>
      <c r="X101">
        <v>300</v>
      </c>
    </row>
    <row r="102" spans="1:25" x14ac:dyDescent="0.35">
      <c r="A102">
        <f>+IF(C102&lt;&gt;'Free IN_OUT Service'!$B$1,"",IF(COUNTIF(C:C,C102)&gt;0,COUNTIF(C$3:C102,C102),""))</f>
        <v>100</v>
      </c>
      <c r="B102" t="s">
        <v>440</v>
      </c>
      <c r="C102" t="s">
        <v>803</v>
      </c>
      <c r="D102" t="s">
        <v>825</v>
      </c>
      <c r="E102" t="s">
        <v>805</v>
      </c>
      <c r="F102" s="34">
        <v>44866</v>
      </c>
      <c r="G102" s="35" t="s">
        <v>811</v>
      </c>
      <c r="H102" s="35" t="s">
        <v>812</v>
      </c>
      <c r="I102" s="35" t="s">
        <v>440</v>
      </c>
      <c r="J102" s="35" t="s">
        <v>19</v>
      </c>
      <c r="K102" s="35" t="s">
        <v>19</v>
      </c>
      <c r="L102" s="35" t="s">
        <v>19</v>
      </c>
      <c r="M102" s="35" t="s">
        <v>19</v>
      </c>
      <c r="N102" s="35" t="s">
        <v>19</v>
      </c>
      <c r="O102" s="35" t="s">
        <v>19</v>
      </c>
      <c r="P102" s="35" t="s">
        <v>19</v>
      </c>
      <c r="Q102" s="35" t="s">
        <v>33</v>
      </c>
      <c r="R102" s="35" t="s">
        <v>820</v>
      </c>
      <c r="S102" s="35" t="s">
        <v>815</v>
      </c>
      <c r="T102" s="35" t="s">
        <v>810</v>
      </c>
      <c r="U102" s="35" t="s">
        <v>810</v>
      </c>
      <c r="V102" s="35" t="s">
        <v>23</v>
      </c>
      <c r="W102" s="35" t="s">
        <v>24</v>
      </c>
      <c r="X102">
        <v>300</v>
      </c>
    </row>
    <row r="103" spans="1:25" x14ac:dyDescent="0.35">
      <c r="A103">
        <f>+IF(C103&lt;&gt;'Free IN_OUT Service'!$B$1,"",IF(COUNTIF(C:C,C103)&gt;0,COUNTIF(C$3:C103,C103),""))</f>
        <v>101</v>
      </c>
      <c r="B103" t="s">
        <v>440</v>
      </c>
      <c r="C103" t="s">
        <v>803</v>
      </c>
      <c r="D103" t="s">
        <v>825</v>
      </c>
      <c r="E103" t="s">
        <v>805</v>
      </c>
      <c r="F103" s="34">
        <v>44866</v>
      </c>
      <c r="G103" s="35" t="s">
        <v>811</v>
      </c>
      <c r="H103" s="35" t="s">
        <v>812</v>
      </c>
      <c r="I103" s="35" t="s">
        <v>440</v>
      </c>
      <c r="J103" s="35" t="s">
        <v>19</v>
      </c>
      <c r="K103" s="35" t="s">
        <v>19</v>
      </c>
      <c r="L103" s="35" t="s">
        <v>19</v>
      </c>
      <c r="M103" s="35" t="s">
        <v>19</v>
      </c>
      <c r="N103" s="35" t="s">
        <v>19</v>
      </c>
      <c r="O103" s="35" t="s">
        <v>19</v>
      </c>
      <c r="P103" s="35" t="s">
        <v>19</v>
      </c>
      <c r="Q103" s="35" t="s">
        <v>60</v>
      </c>
      <c r="R103" s="35" t="s">
        <v>820</v>
      </c>
      <c r="S103" s="35" t="s">
        <v>815</v>
      </c>
      <c r="T103" s="35" t="s">
        <v>810</v>
      </c>
      <c r="U103" s="35" t="s">
        <v>810</v>
      </c>
      <c r="V103" s="35" t="s">
        <v>23</v>
      </c>
      <c r="W103" s="35" t="s">
        <v>24</v>
      </c>
      <c r="X103">
        <v>300</v>
      </c>
    </row>
    <row r="104" spans="1:25" x14ac:dyDescent="0.35">
      <c r="A104">
        <f>+IF(C104&lt;&gt;'Free IN_OUT Service'!$B$1,"",IF(COUNTIF(C:C,C104)&gt;0,COUNTIF(C$3:C104,C104),""))</f>
        <v>102</v>
      </c>
      <c r="B104" t="s">
        <v>440</v>
      </c>
      <c r="C104" t="s">
        <v>803</v>
      </c>
      <c r="D104" t="s">
        <v>825</v>
      </c>
      <c r="E104" t="s">
        <v>805</v>
      </c>
      <c r="F104" s="34">
        <v>44866</v>
      </c>
      <c r="G104" s="35" t="s">
        <v>811</v>
      </c>
      <c r="H104" s="35" t="s">
        <v>812</v>
      </c>
      <c r="I104" s="35" t="s">
        <v>440</v>
      </c>
      <c r="J104" s="35" t="s">
        <v>19</v>
      </c>
      <c r="K104" s="35" t="s">
        <v>19</v>
      </c>
      <c r="L104" s="35" t="s">
        <v>19</v>
      </c>
      <c r="M104" s="35" t="s">
        <v>19</v>
      </c>
      <c r="N104" s="35" t="s">
        <v>19</v>
      </c>
      <c r="O104" s="35" t="s">
        <v>19</v>
      </c>
      <c r="P104" s="35" t="s">
        <v>19</v>
      </c>
      <c r="Q104" s="35" t="s">
        <v>64</v>
      </c>
      <c r="R104" s="35" t="s">
        <v>820</v>
      </c>
      <c r="S104" s="35" t="s">
        <v>815</v>
      </c>
      <c r="T104" s="35" t="s">
        <v>810</v>
      </c>
      <c r="U104" s="35" t="s">
        <v>810</v>
      </c>
      <c r="V104" s="35" t="s">
        <v>23</v>
      </c>
      <c r="W104" s="35" t="s">
        <v>24</v>
      </c>
      <c r="X104">
        <v>300</v>
      </c>
    </row>
    <row r="105" spans="1:25" x14ac:dyDescent="0.35">
      <c r="A105">
        <f>+IF(C105&lt;&gt;'Free IN_OUT Service'!$B$1,"",IF(COUNTIF(C:C,C105)&gt;0,COUNTIF(C$3:C105,C105),""))</f>
        <v>103</v>
      </c>
      <c r="B105" t="s">
        <v>440</v>
      </c>
      <c r="C105" t="s">
        <v>803</v>
      </c>
      <c r="D105" t="s">
        <v>825</v>
      </c>
      <c r="E105" t="s">
        <v>805</v>
      </c>
      <c r="F105" s="34">
        <v>44866</v>
      </c>
      <c r="G105" s="35" t="s">
        <v>811</v>
      </c>
      <c r="H105" s="35" t="s">
        <v>812</v>
      </c>
      <c r="I105" s="35" t="s">
        <v>440</v>
      </c>
      <c r="J105" s="35" t="s">
        <v>19</v>
      </c>
      <c r="K105" s="35" t="s">
        <v>19</v>
      </c>
      <c r="L105" s="35" t="s">
        <v>19</v>
      </c>
      <c r="M105" s="35" t="s">
        <v>19</v>
      </c>
      <c r="N105" s="35" t="s">
        <v>19</v>
      </c>
      <c r="O105" s="35" t="s">
        <v>19</v>
      </c>
      <c r="P105" s="35" t="s">
        <v>19</v>
      </c>
      <c r="Q105" s="35" t="s">
        <v>58</v>
      </c>
      <c r="R105" s="35" t="s">
        <v>820</v>
      </c>
      <c r="S105" s="35" t="s">
        <v>815</v>
      </c>
      <c r="T105" s="35" t="s">
        <v>810</v>
      </c>
      <c r="U105" s="35" t="s">
        <v>810</v>
      </c>
      <c r="V105" s="35" t="s">
        <v>23</v>
      </c>
      <c r="W105" s="35" t="s">
        <v>24</v>
      </c>
      <c r="X105">
        <v>300</v>
      </c>
    </row>
    <row r="106" spans="1:25" x14ac:dyDescent="0.35">
      <c r="A106">
        <f>+IF(C106&lt;&gt;'Free IN_OUT Service'!$B$1,"",IF(COUNTIF(C:C,C106)&gt;0,COUNTIF(C$3:C106,C106),""))</f>
        <v>104</v>
      </c>
      <c r="B106" t="s">
        <v>440</v>
      </c>
      <c r="C106" t="s">
        <v>803</v>
      </c>
      <c r="D106" t="s">
        <v>825</v>
      </c>
      <c r="E106" t="s">
        <v>805</v>
      </c>
      <c r="F106" s="34">
        <v>44866</v>
      </c>
      <c r="G106" s="35" t="s">
        <v>813</v>
      </c>
      <c r="H106" s="35" t="s">
        <v>814</v>
      </c>
      <c r="I106" s="35" t="s">
        <v>440</v>
      </c>
      <c r="J106" s="35" t="s">
        <v>19</v>
      </c>
      <c r="K106" s="35" t="s">
        <v>19</v>
      </c>
      <c r="L106" s="35" t="s">
        <v>19</v>
      </c>
      <c r="M106" s="35" t="s">
        <v>19</v>
      </c>
      <c r="N106" s="35" t="s">
        <v>19</v>
      </c>
      <c r="O106" s="35" t="s">
        <v>19</v>
      </c>
      <c r="P106" s="35" t="s">
        <v>19</v>
      </c>
      <c r="Q106" s="35" t="s">
        <v>823</v>
      </c>
      <c r="R106" s="35">
        <v>20</v>
      </c>
      <c r="S106" s="35" t="s">
        <v>34</v>
      </c>
      <c r="T106" s="35" t="s">
        <v>810</v>
      </c>
      <c r="U106" s="35" t="s">
        <v>810</v>
      </c>
      <c r="V106" s="35" t="s">
        <v>23</v>
      </c>
      <c r="W106" s="35" t="s">
        <v>24</v>
      </c>
      <c r="X106">
        <v>290</v>
      </c>
    </row>
    <row r="107" spans="1:25" x14ac:dyDescent="0.35">
      <c r="A107">
        <f>+IF(C107&lt;&gt;'Free IN_OUT Service'!$B$1,"",IF(COUNTIF(C:C,C107)&gt;0,COUNTIF(C$3:C107,C107),""))</f>
        <v>105</v>
      </c>
      <c r="B107" t="s">
        <v>440</v>
      </c>
      <c r="C107" t="s">
        <v>803</v>
      </c>
      <c r="D107" t="s">
        <v>825</v>
      </c>
      <c r="E107" t="s">
        <v>805</v>
      </c>
      <c r="F107" s="34">
        <v>44866</v>
      </c>
      <c r="G107" s="35" t="s">
        <v>813</v>
      </c>
      <c r="H107" s="35" t="s">
        <v>814</v>
      </c>
      <c r="I107" s="35" t="s">
        <v>440</v>
      </c>
      <c r="J107" s="35" t="s">
        <v>19</v>
      </c>
      <c r="K107" s="35" t="s">
        <v>19</v>
      </c>
      <c r="L107" s="35" t="s">
        <v>19</v>
      </c>
      <c r="M107" s="35" t="s">
        <v>19</v>
      </c>
      <c r="N107" s="35" t="s">
        <v>19</v>
      </c>
      <c r="O107" s="35" t="s">
        <v>19</v>
      </c>
      <c r="P107" s="35" t="s">
        <v>19</v>
      </c>
      <c r="Q107" s="35" t="s">
        <v>824</v>
      </c>
      <c r="R107" s="35">
        <v>20</v>
      </c>
      <c r="S107" s="35" t="s">
        <v>34</v>
      </c>
      <c r="T107" s="35" t="s">
        <v>810</v>
      </c>
      <c r="U107" s="35" t="s">
        <v>810</v>
      </c>
      <c r="V107" s="35" t="s">
        <v>23</v>
      </c>
      <c r="W107" s="35" t="s">
        <v>24</v>
      </c>
      <c r="X107">
        <v>290</v>
      </c>
    </row>
    <row r="108" spans="1:25" x14ac:dyDescent="0.35">
      <c r="A108">
        <f>+IF(C108&lt;&gt;'Free IN_OUT Service'!$B$1,"",IF(COUNTIF(C:C,C108)&gt;0,COUNTIF(C$3:C108,C108),""))</f>
        <v>106</v>
      </c>
      <c r="B108" t="s">
        <v>440</v>
      </c>
      <c r="C108" t="s">
        <v>803</v>
      </c>
      <c r="D108" t="s">
        <v>825</v>
      </c>
      <c r="E108" t="s">
        <v>805</v>
      </c>
      <c r="F108" s="34">
        <v>44866</v>
      </c>
      <c r="G108" s="35" t="s">
        <v>813</v>
      </c>
      <c r="H108" s="35" t="s">
        <v>814</v>
      </c>
      <c r="I108" s="35" t="s">
        <v>440</v>
      </c>
      <c r="J108" s="35" t="s">
        <v>19</v>
      </c>
      <c r="K108" s="35" t="s">
        <v>19</v>
      </c>
      <c r="L108" s="35" t="s">
        <v>19</v>
      </c>
      <c r="M108" s="35" t="s">
        <v>19</v>
      </c>
      <c r="N108" s="35" t="s">
        <v>19</v>
      </c>
      <c r="O108" s="35" t="s">
        <v>19</v>
      </c>
      <c r="P108" s="35" t="s">
        <v>19</v>
      </c>
      <c r="Q108" s="35" t="s">
        <v>823</v>
      </c>
      <c r="R108" s="35">
        <v>20</v>
      </c>
      <c r="S108" s="35" t="s">
        <v>822</v>
      </c>
      <c r="T108" s="35" t="s">
        <v>810</v>
      </c>
      <c r="U108" s="35" t="s">
        <v>810</v>
      </c>
      <c r="V108" s="35" t="s">
        <v>23</v>
      </c>
      <c r="W108" s="35" t="s">
        <v>24</v>
      </c>
      <c r="X108">
        <v>130</v>
      </c>
    </row>
    <row r="109" spans="1:25" x14ac:dyDescent="0.35">
      <c r="A109">
        <f>+IF(C109&lt;&gt;'Free IN_OUT Service'!$B$1,"",IF(COUNTIF(C:C,C109)&gt;0,COUNTIF(C$3:C109,C109),""))</f>
        <v>107</v>
      </c>
      <c r="B109" t="s">
        <v>440</v>
      </c>
      <c r="C109" t="s">
        <v>803</v>
      </c>
      <c r="D109" t="s">
        <v>825</v>
      </c>
      <c r="E109" t="s">
        <v>805</v>
      </c>
      <c r="F109" s="34">
        <v>44866</v>
      </c>
      <c r="G109" s="35" t="s">
        <v>813</v>
      </c>
      <c r="H109" s="35" t="s">
        <v>814</v>
      </c>
      <c r="I109" s="35" t="s">
        <v>440</v>
      </c>
      <c r="J109" s="35" t="s">
        <v>19</v>
      </c>
      <c r="K109" s="35" t="s">
        <v>19</v>
      </c>
      <c r="L109" s="35" t="s">
        <v>19</v>
      </c>
      <c r="M109" s="35" t="s">
        <v>19</v>
      </c>
      <c r="N109" s="35" t="s">
        <v>19</v>
      </c>
      <c r="O109" s="35" t="s">
        <v>19</v>
      </c>
      <c r="P109" s="35" t="s">
        <v>19</v>
      </c>
      <c r="Q109" s="35" t="s">
        <v>824</v>
      </c>
      <c r="R109" s="35">
        <v>20</v>
      </c>
      <c r="S109" s="35" t="s">
        <v>822</v>
      </c>
      <c r="T109" s="35" t="s">
        <v>810</v>
      </c>
      <c r="U109" s="35" t="s">
        <v>810</v>
      </c>
      <c r="V109" s="35" t="s">
        <v>23</v>
      </c>
      <c r="W109" s="35" t="s">
        <v>24</v>
      </c>
      <c r="X109">
        <v>235</v>
      </c>
    </row>
    <row r="110" spans="1:25" x14ac:dyDescent="0.35">
      <c r="A110">
        <f>+IF(C110&lt;&gt;'Free IN_OUT Service'!$B$1,"",IF(COUNTIF(C:C,C110)&gt;0,COUNTIF(C$3:C110,C110),""))</f>
        <v>108</v>
      </c>
      <c r="B110" t="s">
        <v>440</v>
      </c>
      <c r="C110" t="s">
        <v>803</v>
      </c>
      <c r="D110" t="s">
        <v>825</v>
      </c>
      <c r="E110" t="s">
        <v>805</v>
      </c>
      <c r="F110" s="34">
        <v>44866</v>
      </c>
      <c r="G110" s="35" t="s">
        <v>813</v>
      </c>
      <c r="H110" s="35" t="s">
        <v>814</v>
      </c>
      <c r="I110" s="35" t="s">
        <v>440</v>
      </c>
      <c r="J110" s="35" t="s">
        <v>19</v>
      </c>
      <c r="K110" s="35" t="s">
        <v>19</v>
      </c>
      <c r="L110" s="35" t="s">
        <v>19</v>
      </c>
      <c r="M110" s="35" t="s">
        <v>19</v>
      </c>
      <c r="N110" s="35" t="s">
        <v>19</v>
      </c>
      <c r="O110" s="35" t="s">
        <v>19</v>
      </c>
      <c r="P110" s="35" t="s">
        <v>19</v>
      </c>
      <c r="Q110" s="35" t="s">
        <v>77</v>
      </c>
      <c r="R110" s="35">
        <v>20</v>
      </c>
      <c r="S110" s="35" t="s">
        <v>772</v>
      </c>
      <c r="T110" s="35" t="s">
        <v>810</v>
      </c>
      <c r="U110" s="35" t="s">
        <v>810</v>
      </c>
      <c r="V110" s="35" t="s">
        <v>23</v>
      </c>
      <c r="W110" s="35" t="s">
        <v>24</v>
      </c>
      <c r="X110">
        <v>560</v>
      </c>
      <c r="Y110">
        <v>1</v>
      </c>
    </row>
    <row r="111" spans="1:25" x14ac:dyDescent="0.35">
      <c r="A111">
        <f>+IF(C111&lt;&gt;'Free IN_OUT Service'!$B$1,"",IF(COUNTIF(C:C,C111)&gt;0,COUNTIF(C$3:C111,C111),""))</f>
        <v>109</v>
      </c>
      <c r="B111" t="s">
        <v>440</v>
      </c>
      <c r="C111" t="s">
        <v>803</v>
      </c>
      <c r="D111" t="s">
        <v>825</v>
      </c>
      <c r="E111" t="s">
        <v>805</v>
      </c>
      <c r="F111" s="34">
        <v>44866</v>
      </c>
      <c r="G111" s="35" t="s">
        <v>813</v>
      </c>
      <c r="H111" s="35" t="s">
        <v>814</v>
      </c>
      <c r="I111" s="35" t="s">
        <v>440</v>
      </c>
      <c r="J111" s="35" t="s">
        <v>19</v>
      </c>
      <c r="K111" s="35" t="s">
        <v>19</v>
      </c>
      <c r="L111" s="35" t="s">
        <v>19</v>
      </c>
      <c r="M111" s="35" t="s">
        <v>19</v>
      </c>
      <c r="N111" s="35" t="s">
        <v>19</v>
      </c>
      <c r="O111" s="35" t="s">
        <v>19</v>
      </c>
      <c r="P111" s="35" t="s">
        <v>19</v>
      </c>
      <c r="Q111" s="35" t="s">
        <v>63</v>
      </c>
      <c r="R111" s="35">
        <v>20</v>
      </c>
      <c r="S111" s="35" t="s">
        <v>772</v>
      </c>
      <c r="T111" s="35" t="s">
        <v>810</v>
      </c>
      <c r="U111" s="35" t="s">
        <v>810</v>
      </c>
      <c r="V111" s="35" t="s">
        <v>23</v>
      </c>
      <c r="W111" s="35" t="s">
        <v>24</v>
      </c>
      <c r="X111">
        <v>560</v>
      </c>
    </row>
    <row r="112" spans="1:25" x14ac:dyDescent="0.35">
      <c r="A112">
        <f>+IF(C112&lt;&gt;'Free IN_OUT Service'!$B$1,"",IF(COUNTIF(C:C,C112)&gt;0,COUNTIF(C$3:C112,C112),""))</f>
        <v>110</v>
      </c>
      <c r="B112" t="s">
        <v>440</v>
      </c>
      <c r="C112" t="s">
        <v>803</v>
      </c>
      <c r="D112" t="s">
        <v>825</v>
      </c>
      <c r="E112" t="s">
        <v>805</v>
      </c>
      <c r="F112" s="34">
        <v>44866</v>
      </c>
      <c r="G112" s="35" t="s">
        <v>813</v>
      </c>
      <c r="H112" s="35" t="s">
        <v>814</v>
      </c>
      <c r="I112" s="35" t="s">
        <v>440</v>
      </c>
      <c r="J112" s="35" t="s">
        <v>19</v>
      </c>
      <c r="K112" s="35" t="s">
        <v>19</v>
      </c>
      <c r="L112" s="35" t="s">
        <v>19</v>
      </c>
      <c r="M112" s="35" t="s">
        <v>19</v>
      </c>
      <c r="N112" s="35" t="s">
        <v>19</v>
      </c>
      <c r="O112" s="35" t="s">
        <v>19</v>
      </c>
      <c r="P112" s="35" t="s">
        <v>19</v>
      </c>
      <c r="Q112" s="35" t="s">
        <v>59</v>
      </c>
      <c r="R112" s="35">
        <v>20</v>
      </c>
      <c r="S112" s="35" t="s">
        <v>772</v>
      </c>
      <c r="T112" s="35" t="s">
        <v>810</v>
      </c>
      <c r="U112" s="35" t="s">
        <v>810</v>
      </c>
      <c r="V112" s="35" t="s">
        <v>23</v>
      </c>
      <c r="W112" s="35" t="s">
        <v>24</v>
      </c>
      <c r="X112">
        <v>560</v>
      </c>
    </row>
    <row r="113" spans="1:24" x14ac:dyDescent="0.35">
      <c r="A113">
        <f>+IF(C113&lt;&gt;'Free IN_OUT Service'!$B$1,"",IF(COUNTIF(C:C,C113)&gt;0,COUNTIF(C$3:C113,C113),""))</f>
        <v>111</v>
      </c>
      <c r="B113" t="s">
        <v>440</v>
      </c>
      <c r="C113" t="s">
        <v>803</v>
      </c>
      <c r="D113" t="s">
        <v>825</v>
      </c>
      <c r="E113" t="s">
        <v>805</v>
      </c>
      <c r="F113" s="34">
        <v>44866</v>
      </c>
      <c r="G113" s="35" t="s">
        <v>813</v>
      </c>
      <c r="H113" s="35" t="s">
        <v>814</v>
      </c>
      <c r="I113" s="35" t="s">
        <v>440</v>
      </c>
      <c r="J113" s="35" t="s">
        <v>19</v>
      </c>
      <c r="K113" s="35" t="s">
        <v>19</v>
      </c>
      <c r="L113" s="35" t="s">
        <v>19</v>
      </c>
      <c r="M113" s="35" t="s">
        <v>19</v>
      </c>
      <c r="N113" s="35" t="s">
        <v>19</v>
      </c>
      <c r="O113" s="35" t="s">
        <v>19</v>
      </c>
      <c r="P113" s="35" t="s">
        <v>19</v>
      </c>
      <c r="Q113" s="35" t="s">
        <v>56</v>
      </c>
      <c r="R113" s="35">
        <v>20</v>
      </c>
      <c r="S113" s="35" t="s">
        <v>772</v>
      </c>
      <c r="T113" s="35" t="s">
        <v>810</v>
      </c>
      <c r="U113" s="35" t="s">
        <v>810</v>
      </c>
      <c r="V113" s="35" t="s">
        <v>23</v>
      </c>
      <c r="W113" s="35" t="s">
        <v>24</v>
      </c>
      <c r="X113">
        <v>560</v>
      </c>
    </row>
    <row r="114" spans="1:24" x14ac:dyDescent="0.35">
      <c r="A114">
        <f>+IF(C114&lt;&gt;'Free IN_OUT Service'!$B$1,"",IF(COUNTIF(C:C,C114)&gt;0,COUNTIF(C$3:C114,C114),""))</f>
        <v>112</v>
      </c>
      <c r="B114" t="s">
        <v>440</v>
      </c>
      <c r="C114" t="s">
        <v>803</v>
      </c>
      <c r="D114" t="s">
        <v>825</v>
      </c>
      <c r="E114" t="s">
        <v>805</v>
      </c>
      <c r="F114" s="34">
        <v>44866</v>
      </c>
      <c r="G114" s="35" t="s">
        <v>813</v>
      </c>
      <c r="H114" s="35" t="s">
        <v>814</v>
      </c>
      <c r="I114" s="35" t="s">
        <v>440</v>
      </c>
      <c r="J114" s="35" t="s">
        <v>19</v>
      </c>
      <c r="K114" s="35" t="s">
        <v>19</v>
      </c>
      <c r="L114" s="35" t="s">
        <v>19</v>
      </c>
      <c r="M114" s="35" t="s">
        <v>19</v>
      </c>
      <c r="N114" s="35" t="s">
        <v>19</v>
      </c>
      <c r="O114" s="35" t="s">
        <v>19</v>
      </c>
      <c r="P114" s="35" t="s">
        <v>19</v>
      </c>
      <c r="Q114" s="35" t="s">
        <v>61</v>
      </c>
      <c r="R114" s="35">
        <v>20</v>
      </c>
      <c r="S114" s="35" t="s">
        <v>772</v>
      </c>
      <c r="T114" s="35" t="s">
        <v>810</v>
      </c>
      <c r="U114" s="35" t="s">
        <v>810</v>
      </c>
      <c r="V114" s="35" t="s">
        <v>23</v>
      </c>
      <c r="W114" s="35" t="s">
        <v>24</v>
      </c>
      <c r="X114">
        <v>560</v>
      </c>
    </row>
    <row r="115" spans="1:24" x14ac:dyDescent="0.35">
      <c r="A115">
        <f>+IF(C115&lt;&gt;'Free IN_OUT Service'!$B$1,"",IF(COUNTIF(C:C,C115)&gt;0,COUNTIF(C$3:C115,C115),""))</f>
        <v>113</v>
      </c>
      <c r="B115" t="s">
        <v>440</v>
      </c>
      <c r="C115" t="s">
        <v>803</v>
      </c>
      <c r="D115" t="s">
        <v>825</v>
      </c>
      <c r="E115" t="s">
        <v>805</v>
      </c>
      <c r="F115" s="34">
        <v>44866</v>
      </c>
      <c r="G115" s="35" t="s">
        <v>813</v>
      </c>
      <c r="H115" s="35" t="s">
        <v>814</v>
      </c>
      <c r="I115" s="35" t="s">
        <v>440</v>
      </c>
      <c r="J115" s="35" t="s">
        <v>19</v>
      </c>
      <c r="K115" s="35" t="s">
        <v>19</v>
      </c>
      <c r="L115" s="35" t="s">
        <v>19</v>
      </c>
      <c r="M115" s="35" t="s">
        <v>19</v>
      </c>
      <c r="N115" s="35" t="s">
        <v>19</v>
      </c>
      <c r="O115" s="35" t="s">
        <v>19</v>
      </c>
      <c r="P115" s="35" t="s">
        <v>19</v>
      </c>
      <c r="Q115" s="35" t="s">
        <v>77</v>
      </c>
      <c r="R115" s="35">
        <v>20</v>
      </c>
      <c r="S115" s="35" t="s">
        <v>815</v>
      </c>
      <c r="T115" s="35" t="s">
        <v>810</v>
      </c>
      <c r="U115" s="35" t="s">
        <v>810</v>
      </c>
      <c r="V115" s="35" t="s">
        <v>23</v>
      </c>
      <c r="W115" s="35" t="s">
        <v>24</v>
      </c>
      <c r="X115">
        <v>235</v>
      </c>
    </row>
    <row r="116" spans="1:24" x14ac:dyDescent="0.35">
      <c r="A116">
        <f>+IF(C116&lt;&gt;'Free IN_OUT Service'!$B$1,"",IF(COUNTIF(C:C,C116)&gt;0,COUNTIF(C$3:C116,C116),""))</f>
        <v>114</v>
      </c>
      <c r="B116" t="s">
        <v>440</v>
      </c>
      <c r="C116" t="s">
        <v>803</v>
      </c>
      <c r="D116" t="s">
        <v>825</v>
      </c>
      <c r="E116" t="s">
        <v>805</v>
      </c>
      <c r="F116" s="34">
        <v>44866</v>
      </c>
      <c r="G116" s="35" t="s">
        <v>813</v>
      </c>
      <c r="H116" s="35" t="s">
        <v>814</v>
      </c>
      <c r="I116" s="35" t="s">
        <v>440</v>
      </c>
      <c r="J116" s="35" t="s">
        <v>19</v>
      </c>
      <c r="K116" s="35" t="s">
        <v>19</v>
      </c>
      <c r="L116" s="35" t="s">
        <v>19</v>
      </c>
      <c r="M116" s="35" t="s">
        <v>19</v>
      </c>
      <c r="N116" s="35" t="s">
        <v>19</v>
      </c>
      <c r="O116" s="35" t="s">
        <v>19</v>
      </c>
      <c r="P116" s="35" t="s">
        <v>19</v>
      </c>
      <c r="Q116" s="35" t="s">
        <v>63</v>
      </c>
      <c r="R116" s="35">
        <v>20</v>
      </c>
      <c r="S116" s="35" t="s">
        <v>815</v>
      </c>
      <c r="T116" s="35" t="s">
        <v>810</v>
      </c>
      <c r="U116" s="35" t="s">
        <v>810</v>
      </c>
      <c r="V116" s="35" t="s">
        <v>23</v>
      </c>
      <c r="W116" s="35" t="s">
        <v>24</v>
      </c>
      <c r="X116">
        <v>235</v>
      </c>
    </row>
    <row r="117" spans="1:24" x14ac:dyDescent="0.35">
      <c r="A117">
        <f>+IF(C117&lt;&gt;'Free IN_OUT Service'!$B$1,"",IF(COUNTIF(C:C,C117)&gt;0,COUNTIF(C$3:C117,C117),""))</f>
        <v>115</v>
      </c>
      <c r="B117" t="s">
        <v>440</v>
      </c>
      <c r="C117" t="s">
        <v>803</v>
      </c>
      <c r="D117" t="s">
        <v>825</v>
      </c>
      <c r="E117" t="s">
        <v>805</v>
      </c>
      <c r="F117" s="34">
        <v>44866</v>
      </c>
      <c r="G117" s="35" t="s">
        <v>813</v>
      </c>
      <c r="H117" s="35" t="s">
        <v>814</v>
      </c>
      <c r="I117" s="35" t="s">
        <v>440</v>
      </c>
      <c r="J117" s="35" t="s">
        <v>19</v>
      </c>
      <c r="K117" s="35" t="s">
        <v>19</v>
      </c>
      <c r="L117" s="35" t="s">
        <v>19</v>
      </c>
      <c r="M117" s="35" t="s">
        <v>19</v>
      </c>
      <c r="N117" s="35" t="s">
        <v>19</v>
      </c>
      <c r="O117" s="35" t="s">
        <v>19</v>
      </c>
      <c r="P117" s="35" t="s">
        <v>19</v>
      </c>
      <c r="Q117" s="35" t="s">
        <v>59</v>
      </c>
      <c r="R117" s="35">
        <v>20</v>
      </c>
      <c r="S117" s="35" t="s">
        <v>815</v>
      </c>
      <c r="T117" s="35" t="s">
        <v>810</v>
      </c>
      <c r="U117" s="35" t="s">
        <v>810</v>
      </c>
      <c r="V117" s="35" t="s">
        <v>23</v>
      </c>
      <c r="W117" s="35" t="s">
        <v>24</v>
      </c>
      <c r="X117">
        <v>235</v>
      </c>
    </row>
    <row r="118" spans="1:24" x14ac:dyDescent="0.35">
      <c r="A118">
        <f>+IF(C118&lt;&gt;'Free IN_OUT Service'!$B$1,"",IF(COUNTIF(C:C,C118)&gt;0,COUNTIF(C$3:C118,C118),""))</f>
        <v>116</v>
      </c>
      <c r="B118" t="s">
        <v>440</v>
      </c>
      <c r="C118" t="s">
        <v>803</v>
      </c>
      <c r="D118" t="s">
        <v>825</v>
      </c>
      <c r="E118" t="s">
        <v>805</v>
      </c>
      <c r="F118" s="34">
        <v>44866</v>
      </c>
      <c r="G118" s="35" t="s">
        <v>813</v>
      </c>
      <c r="H118" s="35" t="s">
        <v>814</v>
      </c>
      <c r="I118" s="35" t="s">
        <v>440</v>
      </c>
      <c r="J118" s="35" t="s">
        <v>19</v>
      </c>
      <c r="K118" s="35" t="s">
        <v>19</v>
      </c>
      <c r="L118" s="35" t="s">
        <v>19</v>
      </c>
      <c r="M118" s="35" t="s">
        <v>19</v>
      </c>
      <c r="N118" s="35" t="s">
        <v>19</v>
      </c>
      <c r="O118" s="35" t="s">
        <v>19</v>
      </c>
      <c r="P118" s="35" t="s">
        <v>19</v>
      </c>
      <c r="Q118" s="35" t="s">
        <v>56</v>
      </c>
      <c r="R118" s="35">
        <v>20</v>
      </c>
      <c r="S118" s="35" t="s">
        <v>815</v>
      </c>
      <c r="T118" s="35" t="s">
        <v>810</v>
      </c>
      <c r="U118" s="35" t="s">
        <v>810</v>
      </c>
      <c r="V118" s="35" t="s">
        <v>23</v>
      </c>
      <c r="W118" s="35" t="s">
        <v>24</v>
      </c>
      <c r="X118">
        <v>235</v>
      </c>
    </row>
    <row r="119" spans="1:24" x14ac:dyDescent="0.35">
      <c r="A119">
        <f>+IF(C119&lt;&gt;'Free IN_OUT Service'!$B$1,"",IF(COUNTIF(C:C,C119)&gt;0,COUNTIF(C$3:C119,C119),""))</f>
        <v>117</v>
      </c>
      <c r="B119" t="s">
        <v>440</v>
      </c>
      <c r="C119" t="s">
        <v>803</v>
      </c>
      <c r="D119" t="s">
        <v>825</v>
      </c>
      <c r="E119" t="s">
        <v>805</v>
      </c>
      <c r="F119" s="34">
        <v>44866</v>
      </c>
      <c r="G119" s="35" t="s">
        <v>813</v>
      </c>
      <c r="H119" s="35" t="s">
        <v>814</v>
      </c>
      <c r="I119" s="35" t="s">
        <v>440</v>
      </c>
      <c r="J119" s="35" t="s">
        <v>19</v>
      </c>
      <c r="K119" s="35" t="s">
        <v>19</v>
      </c>
      <c r="L119" s="35" t="s">
        <v>19</v>
      </c>
      <c r="M119" s="35" t="s">
        <v>19</v>
      </c>
      <c r="N119" s="35" t="s">
        <v>19</v>
      </c>
      <c r="O119" s="35" t="s">
        <v>19</v>
      </c>
      <c r="P119" s="35" t="s">
        <v>19</v>
      </c>
      <c r="Q119" s="35" t="s">
        <v>61</v>
      </c>
      <c r="R119" s="35">
        <v>20</v>
      </c>
      <c r="S119" s="35" t="s">
        <v>815</v>
      </c>
      <c r="T119" s="35" t="s">
        <v>810</v>
      </c>
      <c r="U119" s="35" t="s">
        <v>810</v>
      </c>
      <c r="V119" s="35" t="s">
        <v>23</v>
      </c>
      <c r="W119" s="35" t="s">
        <v>24</v>
      </c>
      <c r="X119">
        <v>235</v>
      </c>
    </row>
    <row r="120" spans="1:24" x14ac:dyDescent="0.35">
      <c r="A120">
        <f>+IF(C120&lt;&gt;'Free IN_OUT Service'!$B$1,"",IF(COUNTIF(C:C,C120)&gt;0,COUNTIF(C$3:C120,C120),""))</f>
        <v>118</v>
      </c>
      <c r="B120" t="s">
        <v>440</v>
      </c>
      <c r="C120" t="s">
        <v>803</v>
      </c>
      <c r="D120" t="s">
        <v>825</v>
      </c>
      <c r="E120" t="s">
        <v>805</v>
      </c>
      <c r="F120" s="34">
        <v>44866</v>
      </c>
      <c r="G120" s="35" t="s">
        <v>813</v>
      </c>
      <c r="H120" s="35" t="s">
        <v>814</v>
      </c>
      <c r="I120" s="35" t="s">
        <v>440</v>
      </c>
      <c r="J120" s="35" t="s">
        <v>19</v>
      </c>
      <c r="K120" s="35" t="s">
        <v>19</v>
      </c>
      <c r="L120" s="35" t="s">
        <v>19</v>
      </c>
      <c r="M120" s="35" t="s">
        <v>19</v>
      </c>
      <c r="N120" s="35" t="s">
        <v>19</v>
      </c>
      <c r="O120" s="35" t="s">
        <v>19</v>
      </c>
      <c r="P120" s="35" t="s">
        <v>19</v>
      </c>
      <c r="Q120" s="35" t="s">
        <v>821</v>
      </c>
      <c r="R120" s="35">
        <v>45</v>
      </c>
      <c r="S120" s="35" t="s">
        <v>34</v>
      </c>
      <c r="T120" s="35" t="s">
        <v>810</v>
      </c>
      <c r="U120" s="35" t="s">
        <v>810</v>
      </c>
      <c r="V120" s="35" t="s">
        <v>23</v>
      </c>
      <c r="W120" s="35" t="s">
        <v>24</v>
      </c>
      <c r="X120">
        <v>325</v>
      </c>
    </row>
    <row r="121" spans="1:24" x14ac:dyDescent="0.35">
      <c r="A121">
        <f>+IF(C121&lt;&gt;'Free IN_OUT Service'!$B$1,"",IF(COUNTIF(C:C,C121)&gt;0,COUNTIF(C$3:C121,C121),""))</f>
        <v>119</v>
      </c>
      <c r="B121" t="s">
        <v>440</v>
      </c>
      <c r="C121" t="s">
        <v>803</v>
      </c>
      <c r="D121" t="s">
        <v>825</v>
      </c>
      <c r="E121" t="s">
        <v>805</v>
      </c>
      <c r="F121" s="34">
        <v>44866</v>
      </c>
      <c r="G121" s="35" t="s">
        <v>813</v>
      </c>
      <c r="H121" s="35" t="s">
        <v>814</v>
      </c>
      <c r="I121" s="35" t="s">
        <v>440</v>
      </c>
      <c r="J121" s="35" t="s">
        <v>19</v>
      </c>
      <c r="K121" s="35" t="s">
        <v>19</v>
      </c>
      <c r="L121" s="35" t="s">
        <v>19</v>
      </c>
      <c r="M121" s="35" t="s">
        <v>19</v>
      </c>
      <c r="N121" s="35" t="s">
        <v>19</v>
      </c>
      <c r="O121" s="35" t="s">
        <v>19</v>
      </c>
      <c r="P121" s="35" t="s">
        <v>19</v>
      </c>
      <c r="Q121" s="35" t="s">
        <v>821</v>
      </c>
      <c r="R121" s="35">
        <v>45</v>
      </c>
      <c r="S121" s="35" t="s">
        <v>822</v>
      </c>
      <c r="T121" s="35" t="s">
        <v>810</v>
      </c>
      <c r="U121" s="35" t="s">
        <v>810</v>
      </c>
      <c r="V121" s="35" t="s">
        <v>23</v>
      </c>
      <c r="W121" s="35" t="s">
        <v>24</v>
      </c>
      <c r="X121">
        <v>205</v>
      </c>
    </row>
    <row r="122" spans="1:24" x14ac:dyDescent="0.35">
      <c r="A122">
        <f>+IF(C122&lt;&gt;'Free IN_OUT Service'!$B$1,"",IF(COUNTIF(C:C,C122)&gt;0,COUNTIF(C$3:C122,C122),""))</f>
        <v>120</v>
      </c>
      <c r="B122" t="s">
        <v>440</v>
      </c>
      <c r="C122" t="s">
        <v>803</v>
      </c>
      <c r="D122" t="s">
        <v>825</v>
      </c>
      <c r="E122" t="s">
        <v>805</v>
      </c>
      <c r="F122" s="34">
        <v>44866</v>
      </c>
      <c r="G122" s="35" t="s">
        <v>813</v>
      </c>
      <c r="H122" s="35" t="s">
        <v>814</v>
      </c>
      <c r="I122" s="35" t="s">
        <v>440</v>
      </c>
      <c r="J122" s="35" t="s">
        <v>19</v>
      </c>
      <c r="K122" s="35" t="s">
        <v>19</v>
      </c>
      <c r="L122" s="35" t="s">
        <v>19</v>
      </c>
      <c r="M122" s="35" t="s">
        <v>19</v>
      </c>
      <c r="N122" s="35" t="s">
        <v>19</v>
      </c>
      <c r="O122" s="35" t="s">
        <v>19</v>
      </c>
      <c r="P122" s="35" t="s">
        <v>19</v>
      </c>
      <c r="Q122" s="35" t="s">
        <v>20</v>
      </c>
      <c r="R122" s="35" t="s">
        <v>820</v>
      </c>
      <c r="S122" s="35" t="s">
        <v>34</v>
      </c>
      <c r="T122" s="35" t="s">
        <v>810</v>
      </c>
      <c r="U122" s="35" t="s">
        <v>810</v>
      </c>
      <c r="V122" s="35" t="s">
        <v>23</v>
      </c>
      <c r="W122" s="35" t="s">
        <v>24</v>
      </c>
      <c r="X122">
        <v>325</v>
      </c>
    </row>
    <row r="123" spans="1:24" x14ac:dyDescent="0.35">
      <c r="A123">
        <f>+IF(C123&lt;&gt;'Free IN_OUT Service'!$B$1,"",IF(COUNTIF(C:C,C123)&gt;0,COUNTIF(C$3:C123,C123),""))</f>
        <v>121</v>
      </c>
      <c r="B123" t="s">
        <v>440</v>
      </c>
      <c r="C123" t="s">
        <v>803</v>
      </c>
      <c r="D123" t="s">
        <v>825</v>
      </c>
      <c r="E123" t="s">
        <v>805</v>
      </c>
      <c r="F123" s="34">
        <v>44866</v>
      </c>
      <c r="G123" s="35" t="s">
        <v>813</v>
      </c>
      <c r="H123" s="35" t="s">
        <v>814</v>
      </c>
      <c r="I123" s="35" t="s">
        <v>440</v>
      </c>
      <c r="J123" s="35" t="s">
        <v>19</v>
      </c>
      <c r="K123" s="35" t="s">
        <v>19</v>
      </c>
      <c r="L123" s="35" t="s">
        <v>19</v>
      </c>
      <c r="M123" s="35" t="s">
        <v>19</v>
      </c>
      <c r="N123" s="35" t="s">
        <v>19</v>
      </c>
      <c r="O123" s="35" t="s">
        <v>19</v>
      </c>
      <c r="P123" s="35" t="s">
        <v>19</v>
      </c>
      <c r="Q123" s="35" t="s">
        <v>38</v>
      </c>
      <c r="R123" s="35" t="s">
        <v>820</v>
      </c>
      <c r="S123" s="35" t="s">
        <v>34</v>
      </c>
      <c r="T123" s="35" t="s">
        <v>810</v>
      </c>
      <c r="U123" s="35" t="s">
        <v>810</v>
      </c>
      <c r="V123" s="35" t="s">
        <v>23</v>
      </c>
      <c r="W123" s="35" t="s">
        <v>24</v>
      </c>
      <c r="X123">
        <v>325</v>
      </c>
    </row>
    <row r="124" spans="1:24" x14ac:dyDescent="0.35">
      <c r="A124">
        <f>+IF(C124&lt;&gt;'Free IN_OUT Service'!$B$1,"",IF(COUNTIF(C:C,C124)&gt;0,COUNTIF(C$3:C124,C124),""))</f>
        <v>122</v>
      </c>
      <c r="B124" t="s">
        <v>440</v>
      </c>
      <c r="C124" t="s">
        <v>803</v>
      </c>
      <c r="D124" t="s">
        <v>825</v>
      </c>
      <c r="E124" t="s">
        <v>805</v>
      </c>
      <c r="F124" s="34">
        <v>44866</v>
      </c>
      <c r="G124" s="35" t="s">
        <v>813</v>
      </c>
      <c r="H124" s="35" t="s">
        <v>814</v>
      </c>
      <c r="I124" s="35" t="s">
        <v>440</v>
      </c>
      <c r="J124" s="35" t="s">
        <v>19</v>
      </c>
      <c r="K124" s="35" t="s">
        <v>19</v>
      </c>
      <c r="L124" s="35" t="s">
        <v>19</v>
      </c>
      <c r="M124" s="35" t="s">
        <v>19</v>
      </c>
      <c r="N124" s="35" t="s">
        <v>19</v>
      </c>
      <c r="O124" s="35" t="s">
        <v>19</v>
      </c>
      <c r="P124" s="35" t="s">
        <v>19</v>
      </c>
      <c r="Q124" s="35" t="s">
        <v>20</v>
      </c>
      <c r="R124" s="35" t="s">
        <v>820</v>
      </c>
      <c r="S124" s="35" t="s">
        <v>822</v>
      </c>
      <c r="T124" s="35" t="s">
        <v>810</v>
      </c>
      <c r="U124" s="35" t="s">
        <v>810</v>
      </c>
      <c r="V124" s="35" t="s">
        <v>23</v>
      </c>
      <c r="W124" s="35" t="s">
        <v>24</v>
      </c>
      <c r="X124">
        <v>185</v>
      </c>
    </row>
    <row r="125" spans="1:24" x14ac:dyDescent="0.35">
      <c r="A125">
        <f>+IF(C125&lt;&gt;'Free IN_OUT Service'!$B$1,"",IF(COUNTIF(C:C,C125)&gt;0,COUNTIF(C$3:C125,C125),""))</f>
        <v>123</v>
      </c>
      <c r="B125" t="s">
        <v>440</v>
      </c>
      <c r="C125" t="s">
        <v>803</v>
      </c>
      <c r="D125" t="s">
        <v>825</v>
      </c>
      <c r="E125" t="s">
        <v>805</v>
      </c>
      <c r="F125" s="34">
        <v>44866</v>
      </c>
      <c r="G125" s="35" t="s">
        <v>813</v>
      </c>
      <c r="H125" s="35" t="s">
        <v>814</v>
      </c>
      <c r="I125" s="35" t="s">
        <v>440</v>
      </c>
      <c r="J125" s="35" t="s">
        <v>19</v>
      </c>
      <c r="K125" s="35" t="s">
        <v>19</v>
      </c>
      <c r="L125" s="35" t="s">
        <v>19</v>
      </c>
      <c r="M125" s="35" t="s">
        <v>19</v>
      </c>
      <c r="N125" s="35" t="s">
        <v>19</v>
      </c>
      <c r="O125" s="35" t="s">
        <v>19</v>
      </c>
      <c r="P125" s="35" t="s">
        <v>19</v>
      </c>
      <c r="Q125" s="35" t="s">
        <v>38</v>
      </c>
      <c r="R125" s="35" t="s">
        <v>820</v>
      </c>
      <c r="S125" s="35" t="s">
        <v>822</v>
      </c>
      <c r="T125" s="35" t="s">
        <v>810</v>
      </c>
      <c r="U125" s="35" t="s">
        <v>810</v>
      </c>
      <c r="V125" s="35" t="s">
        <v>23</v>
      </c>
      <c r="W125" s="35" t="s">
        <v>24</v>
      </c>
      <c r="X125">
        <v>290</v>
      </c>
    </row>
    <row r="126" spans="1:24" x14ac:dyDescent="0.35">
      <c r="A126">
        <f>+IF(C126&lt;&gt;'Free IN_OUT Service'!$B$1,"",IF(COUNTIF(C:C,C126)&gt;0,COUNTIF(C$3:C126,C126),""))</f>
        <v>124</v>
      </c>
      <c r="B126" t="s">
        <v>440</v>
      </c>
      <c r="C126" t="s">
        <v>803</v>
      </c>
      <c r="D126" t="s">
        <v>825</v>
      </c>
      <c r="E126" t="s">
        <v>805</v>
      </c>
      <c r="F126" s="34">
        <v>44866</v>
      </c>
      <c r="G126" s="35" t="s">
        <v>813</v>
      </c>
      <c r="H126" s="35" t="s">
        <v>814</v>
      </c>
      <c r="I126" s="35" t="s">
        <v>440</v>
      </c>
      <c r="J126" s="35" t="s">
        <v>19</v>
      </c>
      <c r="K126" s="35" t="s">
        <v>19</v>
      </c>
      <c r="L126" s="35" t="s">
        <v>19</v>
      </c>
      <c r="M126" s="35" t="s">
        <v>19</v>
      </c>
      <c r="N126" s="35" t="s">
        <v>19</v>
      </c>
      <c r="O126" s="35" t="s">
        <v>19</v>
      </c>
      <c r="P126" s="35" t="s">
        <v>19</v>
      </c>
      <c r="Q126" s="35" t="s">
        <v>33</v>
      </c>
      <c r="R126" s="35" t="s">
        <v>820</v>
      </c>
      <c r="S126" s="35" t="s">
        <v>772</v>
      </c>
      <c r="T126" s="35" t="s">
        <v>810</v>
      </c>
      <c r="U126" s="35" t="s">
        <v>810</v>
      </c>
      <c r="V126" s="35" t="s">
        <v>23</v>
      </c>
      <c r="W126" s="35" t="s">
        <v>24</v>
      </c>
      <c r="X126">
        <v>640</v>
      </c>
    </row>
    <row r="127" spans="1:24" x14ac:dyDescent="0.35">
      <c r="A127">
        <f>+IF(C127&lt;&gt;'Free IN_OUT Service'!$B$1,"",IF(COUNTIF(C:C,C127)&gt;0,COUNTIF(C$3:C127,C127),""))</f>
        <v>125</v>
      </c>
      <c r="B127" t="s">
        <v>440</v>
      </c>
      <c r="C127" t="s">
        <v>803</v>
      </c>
      <c r="D127" t="s">
        <v>825</v>
      </c>
      <c r="E127" t="s">
        <v>805</v>
      </c>
      <c r="F127" s="34">
        <v>44866</v>
      </c>
      <c r="G127" s="35" t="s">
        <v>813</v>
      </c>
      <c r="H127" s="35" t="s">
        <v>814</v>
      </c>
      <c r="I127" s="35" t="s">
        <v>440</v>
      </c>
      <c r="J127" s="35" t="s">
        <v>19</v>
      </c>
      <c r="K127" s="35" t="s">
        <v>19</v>
      </c>
      <c r="L127" s="35" t="s">
        <v>19</v>
      </c>
      <c r="M127" s="35" t="s">
        <v>19</v>
      </c>
      <c r="N127" s="35" t="s">
        <v>19</v>
      </c>
      <c r="O127" s="35" t="s">
        <v>19</v>
      </c>
      <c r="P127" s="35" t="s">
        <v>19</v>
      </c>
      <c r="Q127" s="35" t="s">
        <v>60</v>
      </c>
      <c r="R127" s="35" t="s">
        <v>820</v>
      </c>
      <c r="S127" s="35" t="s">
        <v>772</v>
      </c>
      <c r="T127" s="35" t="s">
        <v>810</v>
      </c>
      <c r="U127" s="35" t="s">
        <v>810</v>
      </c>
      <c r="V127" s="35" t="s">
        <v>23</v>
      </c>
      <c r="W127" s="35" t="s">
        <v>24</v>
      </c>
      <c r="X127">
        <v>640</v>
      </c>
    </row>
    <row r="128" spans="1:24" x14ac:dyDescent="0.35">
      <c r="A128">
        <f>+IF(C128&lt;&gt;'Free IN_OUT Service'!$B$1,"",IF(COUNTIF(C:C,C128)&gt;0,COUNTIF(C$3:C128,C128),""))</f>
        <v>126</v>
      </c>
      <c r="B128" t="s">
        <v>440</v>
      </c>
      <c r="C128" t="s">
        <v>803</v>
      </c>
      <c r="D128" t="s">
        <v>825</v>
      </c>
      <c r="E128" t="s">
        <v>805</v>
      </c>
      <c r="F128" s="34">
        <v>44866</v>
      </c>
      <c r="G128" s="35" t="s">
        <v>813</v>
      </c>
      <c r="H128" s="35" t="s">
        <v>814</v>
      </c>
      <c r="I128" s="35" t="s">
        <v>440</v>
      </c>
      <c r="J128" s="35" t="s">
        <v>19</v>
      </c>
      <c r="K128" s="35" t="s">
        <v>19</v>
      </c>
      <c r="L128" s="35" t="s">
        <v>19</v>
      </c>
      <c r="M128" s="35" t="s">
        <v>19</v>
      </c>
      <c r="N128" s="35" t="s">
        <v>19</v>
      </c>
      <c r="O128" s="35" t="s">
        <v>19</v>
      </c>
      <c r="P128" s="35" t="s">
        <v>19</v>
      </c>
      <c r="Q128" s="35" t="s">
        <v>64</v>
      </c>
      <c r="R128" s="35" t="s">
        <v>820</v>
      </c>
      <c r="S128" s="35" t="s">
        <v>772</v>
      </c>
      <c r="T128" s="35" t="s">
        <v>810</v>
      </c>
      <c r="U128" s="35" t="s">
        <v>810</v>
      </c>
      <c r="V128" s="35" t="s">
        <v>23</v>
      </c>
      <c r="W128" s="35" t="s">
        <v>24</v>
      </c>
      <c r="X128">
        <v>640</v>
      </c>
    </row>
    <row r="129" spans="1:24" x14ac:dyDescent="0.35">
      <c r="A129">
        <f>+IF(C129&lt;&gt;'Free IN_OUT Service'!$B$1,"",IF(COUNTIF(C:C,C129)&gt;0,COUNTIF(C$3:C129,C129),""))</f>
        <v>127</v>
      </c>
      <c r="B129" t="s">
        <v>440</v>
      </c>
      <c r="C129" t="s">
        <v>803</v>
      </c>
      <c r="D129" t="s">
        <v>825</v>
      </c>
      <c r="E129" t="s">
        <v>805</v>
      </c>
      <c r="F129" s="34">
        <v>44866</v>
      </c>
      <c r="G129" s="35" t="s">
        <v>813</v>
      </c>
      <c r="H129" s="35" t="s">
        <v>814</v>
      </c>
      <c r="I129" s="35" t="s">
        <v>440</v>
      </c>
      <c r="J129" s="35" t="s">
        <v>19</v>
      </c>
      <c r="K129" s="35" t="s">
        <v>19</v>
      </c>
      <c r="L129" s="35" t="s">
        <v>19</v>
      </c>
      <c r="M129" s="35" t="s">
        <v>19</v>
      </c>
      <c r="N129" s="35" t="s">
        <v>19</v>
      </c>
      <c r="O129" s="35" t="s">
        <v>19</v>
      </c>
      <c r="P129" s="35" t="s">
        <v>19</v>
      </c>
      <c r="Q129" s="35" t="s">
        <v>58</v>
      </c>
      <c r="R129" s="35" t="s">
        <v>820</v>
      </c>
      <c r="S129" s="35" t="s">
        <v>772</v>
      </c>
      <c r="T129" s="35" t="s">
        <v>810</v>
      </c>
      <c r="U129" s="35" t="s">
        <v>810</v>
      </c>
      <c r="V129" s="35" t="s">
        <v>23</v>
      </c>
      <c r="W129" s="35" t="s">
        <v>24</v>
      </c>
      <c r="X129">
        <v>640</v>
      </c>
    </row>
    <row r="130" spans="1:24" x14ac:dyDescent="0.35">
      <c r="A130">
        <f>+IF(C130&lt;&gt;'Free IN_OUT Service'!$B$1,"",IF(COUNTIF(C:C,C130)&gt;0,COUNTIF(C$3:C130,C130),""))</f>
        <v>128</v>
      </c>
      <c r="B130" t="s">
        <v>440</v>
      </c>
      <c r="C130" t="s">
        <v>803</v>
      </c>
      <c r="D130" t="s">
        <v>825</v>
      </c>
      <c r="E130" t="s">
        <v>805</v>
      </c>
      <c r="F130" s="34">
        <v>44866</v>
      </c>
      <c r="G130" s="35" t="s">
        <v>813</v>
      </c>
      <c r="H130" s="35" t="s">
        <v>814</v>
      </c>
      <c r="I130" s="35" t="s">
        <v>440</v>
      </c>
      <c r="J130" s="35" t="s">
        <v>19</v>
      </c>
      <c r="K130" s="35" t="s">
        <v>19</v>
      </c>
      <c r="L130" s="35" t="s">
        <v>19</v>
      </c>
      <c r="M130" s="35" t="s">
        <v>19</v>
      </c>
      <c r="N130" s="35" t="s">
        <v>19</v>
      </c>
      <c r="O130" s="35" t="s">
        <v>19</v>
      </c>
      <c r="P130" s="35" t="s">
        <v>19</v>
      </c>
      <c r="Q130" s="35" t="s">
        <v>33</v>
      </c>
      <c r="R130" s="35" t="s">
        <v>820</v>
      </c>
      <c r="S130" s="35" t="s">
        <v>815</v>
      </c>
      <c r="T130" s="35" t="s">
        <v>810</v>
      </c>
      <c r="U130" s="35" t="s">
        <v>810</v>
      </c>
      <c r="V130" s="35" t="s">
        <v>23</v>
      </c>
      <c r="W130" s="35" t="s">
        <v>24</v>
      </c>
      <c r="X130">
        <v>290</v>
      </c>
    </row>
    <row r="131" spans="1:24" x14ac:dyDescent="0.35">
      <c r="A131">
        <f>+IF(C131&lt;&gt;'Free IN_OUT Service'!$B$1,"",IF(COUNTIF(C:C,C131)&gt;0,COUNTIF(C$3:C131,C131),""))</f>
        <v>129</v>
      </c>
      <c r="B131" t="s">
        <v>440</v>
      </c>
      <c r="C131" t="s">
        <v>803</v>
      </c>
      <c r="D131" t="s">
        <v>825</v>
      </c>
      <c r="E131" t="s">
        <v>805</v>
      </c>
      <c r="F131" s="34">
        <v>44866</v>
      </c>
      <c r="G131" s="35" t="s">
        <v>813</v>
      </c>
      <c r="H131" s="35" t="s">
        <v>814</v>
      </c>
      <c r="I131" s="35" t="s">
        <v>440</v>
      </c>
      <c r="J131" s="35" t="s">
        <v>19</v>
      </c>
      <c r="K131" s="35" t="s">
        <v>19</v>
      </c>
      <c r="L131" s="35" t="s">
        <v>19</v>
      </c>
      <c r="M131" s="35" t="s">
        <v>19</v>
      </c>
      <c r="N131" s="35" t="s">
        <v>19</v>
      </c>
      <c r="O131" s="35" t="s">
        <v>19</v>
      </c>
      <c r="P131" s="35" t="s">
        <v>19</v>
      </c>
      <c r="Q131" s="35" t="s">
        <v>60</v>
      </c>
      <c r="R131" s="35" t="s">
        <v>820</v>
      </c>
      <c r="S131" s="35" t="s">
        <v>815</v>
      </c>
      <c r="T131" s="35" t="s">
        <v>810</v>
      </c>
      <c r="U131" s="35" t="s">
        <v>810</v>
      </c>
      <c r="V131" s="35" t="s">
        <v>23</v>
      </c>
      <c r="W131" s="35" t="s">
        <v>24</v>
      </c>
      <c r="X131">
        <v>290</v>
      </c>
    </row>
    <row r="132" spans="1:24" x14ac:dyDescent="0.35">
      <c r="A132">
        <f>+IF(C132&lt;&gt;'Free IN_OUT Service'!$B$1,"",IF(COUNTIF(C:C,C132)&gt;0,COUNTIF(C$3:C132,C132),""))</f>
        <v>130</v>
      </c>
      <c r="B132" t="s">
        <v>440</v>
      </c>
      <c r="C132" t="s">
        <v>803</v>
      </c>
      <c r="D132" t="s">
        <v>825</v>
      </c>
      <c r="E132" t="s">
        <v>805</v>
      </c>
      <c r="F132" s="34">
        <v>44866</v>
      </c>
      <c r="G132" s="35" t="s">
        <v>813</v>
      </c>
      <c r="H132" s="35" t="s">
        <v>814</v>
      </c>
      <c r="I132" s="35" t="s">
        <v>440</v>
      </c>
      <c r="J132" s="35" t="s">
        <v>19</v>
      </c>
      <c r="K132" s="35" t="s">
        <v>19</v>
      </c>
      <c r="L132" s="35" t="s">
        <v>19</v>
      </c>
      <c r="M132" s="35" t="s">
        <v>19</v>
      </c>
      <c r="N132" s="35" t="s">
        <v>19</v>
      </c>
      <c r="O132" s="35" t="s">
        <v>19</v>
      </c>
      <c r="P132" s="35" t="s">
        <v>19</v>
      </c>
      <c r="Q132" s="35" t="s">
        <v>64</v>
      </c>
      <c r="R132" s="35" t="s">
        <v>820</v>
      </c>
      <c r="S132" s="35" t="s">
        <v>815</v>
      </c>
      <c r="T132" s="35" t="s">
        <v>810</v>
      </c>
      <c r="U132" s="35" t="s">
        <v>810</v>
      </c>
      <c r="V132" s="35" t="s">
        <v>23</v>
      </c>
      <c r="W132" s="35" t="s">
        <v>24</v>
      </c>
      <c r="X132">
        <v>290</v>
      </c>
    </row>
    <row r="133" spans="1:24" x14ac:dyDescent="0.35">
      <c r="A133">
        <f>+IF(C133&lt;&gt;'Free IN_OUT Service'!$B$1,"",IF(COUNTIF(C:C,C133)&gt;0,COUNTIF(C$3:C133,C133),""))</f>
        <v>131</v>
      </c>
      <c r="B133" t="s">
        <v>440</v>
      </c>
      <c r="C133" t="s">
        <v>803</v>
      </c>
      <c r="D133" t="s">
        <v>825</v>
      </c>
      <c r="E133" t="s">
        <v>805</v>
      </c>
      <c r="F133" s="34">
        <v>44866</v>
      </c>
      <c r="G133" s="35" t="s">
        <v>813</v>
      </c>
      <c r="H133" s="35" t="s">
        <v>814</v>
      </c>
      <c r="I133" s="35" t="s">
        <v>440</v>
      </c>
      <c r="J133" s="35" t="s">
        <v>19</v>
      </c>
      <c r="K133" s="35" t="s">
        <v>19</v>
      </c>
      <c r="L133" s="35" t="s">
        <v>19</v>
      </c>
      <c r="M133" s="35" t="s">
        <v>19</v>
      </c>
      <c r="N133" s="35" t="s">
        <v>19</v>
      </c>
      <c r="O133" s="35" t="s">
        <v>19</v>
      </c>
      <c r="P133" s="35" t="s">
        <v>19</v>
      </c>
      <c r="Q133" s="35" t="s">
        <v>58</v>
      </c>
      <c r="R133" s="35" t="s">
        <v>820</v>
      </c>
      <c r="S133" s="35" t="s">
        <v>815</v>
      </c>
      <c r="T133" s="35" t="s">
        <v>810</v>
      </c>
      <c r="U133" s="35" t="s">
        <v>810</v>
      </c>
      <c r="V133" s="35" t="s">
        <v>23</v>
      </c>
      <c r="W133" s="35" t="s">
        <v>24</v>
      </c>
      <c r="X133">
        <v>290</v>
      </c>
    </row>
    <row r="134" spans="1:24" x14ac:dyDescent="0.35">
      <c r="A134">
        <f>+IF(C134&lt;&gt;'Free IN_OUT Service'!$B$1,"",IF(COUNTIF(C:C,C134)&gt;0,COUNTIF(C$3:C134,C134),""))</f>
        <v>132</v>
      </c>
      <c r="B134" t="s">
        <v>440</v>
      </c>
      <c r="C134" t="s">
        <v>803</v>
      </c>
      <c r="D134" t="s">
        <v>825</v>
      </c>
      <c r="E134" t="s">
        <v>805</v>
      </c>
      <c r="F134" s="34">
        <v>44866</v>
      </c>
      <c r="G134" s="35" t="s">
        <v>806</v>
      </c>
      <c r="H134" s="35" t="s">
        <v>807</v>
      </c>
      <c r="I134" s="35" t="s">
        <v>440</v>
      </c>
      <c r="J134" s="35" t="s">
        <v>19</v>
      </c>
      <c r="K134" s="35" t="s">
        <v>19</v>
      </c>
      <c r="L134" s="35" t="s">
        <v>19</v>
      </c>
      <c r="M134" s="35" t="s">
        <v>19</v>
      </c>
      <c r="N134" s="35" t="s">
        <v>19</v>
      </c>
      <c r="O134" s="35" t="s">
        <v>19</v>
      </c>
      <c r="P134" s="35" t="s">
        <v>19</v>
      </c>
      <c r="Q134" s="35" t="s">
        <v>823</v>
      </c>
      <c r="R134" s="35">
        <v>20</v>
      </c>
      <c r="S134" s="35" t="s">
        <v>34</v>
      </c>
      <c r="T134" s="35" t="s">
        <v>810</v>
      </c>
      <c r="U134" s="35" t="s">
        <v>810</v>
      </c>
      <c r="V134" s="35" t="s">
        <v>23</v>
      </c>
      <c r="W134" s="35" t="s">
        <v>24</v>
      </c>
      <c r="X134">
        <v>210</v>
      </c>
    </row>
    <row r="135" spans="1:24" x14ac:dyDescent="0.35">
      <c r="A135">
        <f>+IF(C135&lt;&gt;'Free IN_OUT Service'!$B$1,"",IF(COUNTIF(C:C,C135)&gt;0,COUNTIF(C$3:C135,C135),""))</f>
        <v>133</v>
      </c>
      <c r="B135" t="s">
        <v>440</v>
      </c>
      <c r="C135" t="s">
        <v>803</v>
      </c>
      <c r="D135" t="s">
        <v>825</v>
      </c>
      <c r="E135" t="s">
        <v>805</v>
      </c>
      <c r="F135" s="34">
        <v>44866</v>
      </c>
      <c r="G135" s="35" t="s">
        <v>806</v>
      </c>
      <c r="H135" s="35" t="s">
        <v>807</v>
      </c>
      <c r="I135" s="35" t="s">
        <v>440</v>
      </c>
      <c r="J135" s="35" t="s">
        <v>19</v>
      </c>
      <c r="K135" s="35" t="s">
        <v>19</v>
      </c>
      <c r="L135" s="35" t="s">
        <v>19</v>
      </c>
      <c r="M135" s="35" t="s">
        <v>19</v>
      </c>
      <c r="N135" s="35" t="s">
        <v>19</v>
      </c>
      <c r="O135" s="35" t="s">
        <v>19</v>
      </c>
      <c r="P135" s="35" t="s">
        <v>19</v>
      </c>
      <c r="Q135" s="35" t="s">
        <v>824</v>
      </c>
      <c r="R135" s="35">
        <v>20</v>
      </c>
      <c r="S135" s="35" t="s">
        <v>34</v>
      </c>
      <c r="T135" s="35" t="s">
        <v>810</v>
      </c>
      <c r="U135" s="35" t="s">
        <v>810</v>
      </c>
      <c r="V135" s="35" t="s">
        <v>23</v>
      </c>
      <c r="W135" s="35" t="s">
        <v>24</v>
      </c>
      <c r="X135">
        <v>250</v>
      </c>
    </row>
    <row r="136" spans="1:24" x14ac:dyDescent="0.35">
      <c r="A136">
        <f>+IF(C136&lt;&gt;'Free IN_OUT Service'!$B$1,"",IF(COUNTIF(C:C,C136)&gt;0,COUNTIF(C$3:C136,C136),""))</f>
        <v>134</v>
      </c>
      <c r="B136" t="s">
        <v>440</v>
      </c>
      <c r="C136" t="s">
        <v>803</v>
      </c>
      <c r="D136" t="s">
        <v>825</v>
      </c>
      <c r="E136" t="s">
        <v>805</v>
      </c>
      <c r="F136" s="34">
        <v>44866</v>
      </c>
      <c r="G136" s="35" t="s">
        <v>806</v>
      </c>
      <c r="H136" s="35" t="s">
        <v>807</v>
      </c>
      <c r="I136" s="35" t="s">
        <v>440</v>
      </c>
      <c r="J136" s="35" t="s">
        <v>19</v>
      </c>
      <c r="K136" s="35" t="s">
        <v>19</v>
      </c>
      <c r="L136" s="35" t="s">
        <v>19</v>
      </c>
      <c r="M136" s="35" t="s">
        <v>19</v>
      </c>
      <c r="N136" s="35" t="s">
        <v>19</v>
      </c>
      <c r="O136" s="35" t="s">
        <v>19</v>
      </c>
      <c r="P136" s="35" t="s">
        <v>19</v>
      </c>
      <c r="Q136" s="35" t="s">
        <v>823</v>
      </c>
      <c r="R136" s="35">
        <v>20</v>
      </c>
      <c r="S136" s="35" t="s">
        <v>822</v>
      </c>
      <c r="T136" s="35" t="s">
        <v>810</v>
      </c>
      <c r="U136" s="35" t="s">
        <v>810</v>
      </c>
      <c r="V136" s="35" t="s">
        <v>23</v>
      </c>
      <c r="W136" s="35" t="s">
        <v>24</v>
      </c>
      <c r="X136">
        <v>145</v>
      </c>
    </row>
    <row r="137" spans="1:24" x14ac:dyDescent="0.35">
      <c r="A137">
        <f>+IF(C137&lt;&gt;'Free IN_OUT Service'!$B$1,"",IF(COUNTIF(C:C,C137)&gt;0,COUNTIF(C$3:C137,C137),""))</f>
        <v>135</v>
      </c>
      <c r="B137" t="s">
        <v>440</v>
      </c>
      <c r="C137" t="s">
        <v>803</v>
      </c>
      <c r="D137" t="s">
        <v>825</v>
      </c>
      <c r="E137" t="s">
        <v>805</v>
      </c>
      <c r="F137" s="34">
        <v>44866</v>
      </c>
      <c r="G137" s="35" t="s">
        <v>806</v>
      </c>
      <c r="H137" s="35" t="s">
        <v>807</v>
      </c>
      <c r="I137" s="35" t="s">
        <v>440</v>
      </c>
      <c r="J137" s="35" t="s">
        <v>19</v>
      </c>
      <c r="K137" s="35" t="s">
        <v>19</v>
      </c>
      <c r="L137" s="35" t="s">
        <v>19</v>
      </c>
      <c r="M137" s="35" t="s">
        <v>19</v>
      </c>
      <c r="N137" s="35" t="s">
        <v>19</v>
      </c>
      <c r="O137" s="35" t="s">
        <v>19</v>
      </c>
      <c r="P137" s="35" t="s">
        <v>19</v>
      </c>
      <c r="Q137" s="35" t="s">
        <v>824</v>
      </c>
      <c r="R137" s="35">
        <v>20</v>
      </c>
      <c r="S137" s="35" t="s">
        <v>822</v>
      </c>
      <c r="T137" s="35" t="s">
        <v>810</v>
      </c>
      <c r="U137" s="35" t="s">
        <v>810</v>
      </c>
      <c r="V137" s="35" t="s">
        <v>23</v>
      </c>
      <c r="W137" s="35" t="s">
        <v>24</v>
      </c>
      <c r="X137">
        <v>250</v>
      </c>
    </row>
    <row r="138" spans="1:24" x14ac:dyDescent="0.35">
      <c r="A138">
        <f>+IF(C138&lt;&gt;'Free IN_OUT Service'!$B$1,"",IF(COUNTIF(C:C,C138)&gt;0,COUNTIF(C$3:C138,C138),""))</f>
        <v>136</v>
      </c>
      <c r="B138" t="s">
        <v>440</v>
      </c>
      <c r="C138" t="s">
        <v>803</v>
      </c>
      <c r="D138" t="s">
        <v>825</v>
      </c>
      <c r="E138" t="s">
        <v>805</v>
      </c>
      <c r="F138" s="34">
        <v>44866</v>
      </c>
      <c r="G138" s="35" t="s">
        <v>806</v>
      </c>
      <c r="H138" s="35" t="s">
        <v>807</v>
      </c>
      <c r="I138" s="35" t="s">
        <v>440</v>
      </c>
      <c r="J138" s="35" t="s">
        <v>19</v>
      </c>
      <c r="K138" s="35" t="s">
        <v>19</v>
      </c>
      <c r="L138" s="35" t="s">
        <v>19</v>
      </c>
      <c r="M138" s="35" t="s">
        <v>19</v>
      </c>
      <c r="N138" s="35" t="s">
        <v>19</v>
      </c>
      <c r="O138" s="35" t="s">
        <v>19</v>
      </c>
      <c r="P138" s="35" t="s">
        <v>19</v>
      </c>
      <c r="Q138" s="35" t="s">
        <v>77</v>
      </c>
      <c r="R138" s="35">
        <v>20</v>
      </c>
      <c r="S138" s="35" t="s">
        <v>772</v>
      </c>
      <c r="T138" s="35" t="s">
        <v>810</v>
      </c>
      <c r="U138" s="35" t="s">
        <v>810</v>
      </c>
      <c r="V138" s="35" t="s">
        <v>23</v>
      </c>
      <c r="W138" s="35" t="s">
        <v>24</v>
      </c>
      <c r="X138">
        <v>300</v>
      </c>
    </row>
    <row r="139" spans="1:24" x14ac:dyDescent="0.35">
      <c r="A139">
        <f>+IF(C139&lt;&gt;'Free IN_OUT Service'!$B$1,"",IF(COUNTIF(C:C,C139)&gt;0,COUNTIF(C$3:C139,C139),""))</f>
        <v>137</v>
      </c>
      <c r="B139" t="s">
        <v>440</v>
      </c>
      <c r="C139" t="s">
        <v>803</v>
      </c>
      <c r="D139" t="s">
        <v>825</v>
      </c>
      <c r="E139" t="s">
        <v>805</v>
      </c>
      <c r="F139" s="34">
        <v>44866</v>
      </c>
      <c r="G139" s="35" t="s">
        <v>806</v>
      </c>
      <c r="H139" s="35" t="s">
        <v>807</v>
      </c>
      <c r="I139" s="35" t="s">
        <v>440</v>
      </c>
      <c r="J139" s="35" t="s">
        <v>19</v>
      </c>
      <c r="K139" s="35" t="s">
        <v>19</v>
      </c>
      <c r="L139" s="35" t="s">
        <v>19</v>
      </c>
      <c r="M139" s="35" t="s">
        <v>19</v>
      </c>
      <c r="N139" s="35" t="s">
        <v>19</v>
      </c>
      <c r="O139" s="35" t="s">
        <v>19</v>
      </c>
      <c r="P139" s="35" t="s">
        <v>19</v>
      </c>
      <c r="Q139" s="35" t="s">
        <v>63</v>
      </c>
      <c r="R139" s="35">
        <v>20</v>
      </c>
      <c r="S139" s="35" t="s">
        <v>772</v>
      </c>
      <c r="T139" s="35" t="s">
        <v>810</v>
      </c>
      <c r="U139" s="35" t="s">
        <v>810</v>
      </c>
      <c r="V139" s="35" t="s">
        <v>23</v>
      </c>
      <c r="W139" s="35" t="s">
        <v>24</v>
      </c>
      <c r="X139">
        <v>300</v>
      </c>
    </row>
    <row r="140" spans="1:24" x14ac:dyDescent="0.35">
      <c r="A140">
        <f>+IF(C140&lt;&gt;'Free IN_OUT Service'!$B$1,"",IF(COUNTIF(C:C,C140)&gt;0,COUNTIF(C$3:C140,C140),""))</f>
        <v>138</v>
      </c>
      <c r="B140" t="s">
        <v>440</v>
      </c>
      <c r="C140" t="s">
        <v>803</v>
      </c>
      <c r="D140" t="s">
        <v>825</v>
      </c>
      <c r="E140" t="s">
        <v>805</v>
      </c>
      <c r="F140" s="34">
        <v>44866</v>
      </c>
      <c r="G140" s="35" t="s">
        <v>806</v>
      </c>
      <c r="H140" s="35" t="s">
        <v>807</v>
      </c>
      <c r="I140" s="35" t="s">
        <v>440</v>
      </c>
      <c r="J140" s="35" t="s">
        <v>19</v>
      </c>
      <c r="K140" s="35" t="s">
        <v>19</v>
      </c>
      <c r="L140" s="35" t="s">
        <v>19</v>
      </c>
      <c r="M140" s="35" t="s">
        <v>19</v>
      </c>
      <c r="N140" s="35" t="s">
        <v>19</v>
      </c>
      <c r="O140" s="35" t="s">
        <v>19</v>
      </c>
      <c r="P140" s="35" t="s">
        <v>19</v>
      </c>
      <c r="Q140" s="35" t="s">
        <v>59</v>
      </c>
      <c r="R140" s="35">
        <v>20</v>
      </c>
      <c r="S140" s="35" t="s">
        <v>772</v>
      </c>
      <c r="T140" s="35" t="s">
        <v>810</v>
      </c>
      <c r="U140" s="35" t="s">
        <v>810</v>
      </c>
      <c r="V140" s="35" t="s">
        <v>23</v>
      </c>
      <c r="W140" s="35" t="s">
        <v>24</v>
      </c>
      <c r="X140">
        <v>300</v>
      </c>
    </row>
    <row r="141" spans="1:24" x14ac:dyDescent="0.35">
      <c r="A141">
        <f>+IF(C141&lt;&gt;'Free IN_OUT Service'!$B$1,"",IF(COUNTIF(C:C,C141)&gt;0,COUNTIF(C$3:C141,C141),""))</f>
        <v>139</v>
      </c>
      <c r="B141" t="s">
        <v>440</v>
      </c>
      <c r="C141" t="s">
        <v>803</v>
      </c>
      <c r="D141" t="s">
        <v>825</v>
      </c>
      <c r="E141" t="s">
        <v>805</v>
      </c>
      <c r="F141" s="34">
        <v>44866</v>
      </c>
      <c r="G141" s="35" t="s">
        <v>806</v>
      </c>
      <c r="H141" s="35" t="s">
        <v>807</v>
      </c>
      <c r="I141" s="35" t="s">
        <v>440</v>
      </c>
      <c r="J141" s="35" t="s">
        <v>19</v>
      </c>
      <c r="K141" s="35" t="s">
        <v>19</v>
      </c>
      <c r="L141" s="35" t="s">
        <v>19</v>
      </c>
      <c r="M141" s="35" t="s">
        <v>19</v>
      </c>
      <c r="N141" s="35" t="s">
        <v>19</v>
      </c>
      <c r="O141" s="35" t="s">
        <v>19</v>
      </c>
      <c r="P141" s="35" t="s">
        <v>19</v>
      </c>
      <c r="Q141" s="35" t="s">
        <v>56</v>
      </c>
      <c r="R141" s="35">
        <v>20</v>
      </c>
      <c r="S141" s="35" t="s">
        <v>772</v>
      </c>
      <c r="T141" s="35" t="s">
        <v>810</v>
      </c>
      <c r="U141" s="35" t="s">
        <v>810</v>
      </c>
      <c r="V141" s="35" t="s">
        <v>23</v>
      </c>
      <c r="W141" s="35" t="s">
        <v>24</v>
      </c>
      <c r="X141">
        <v>300</v>
      </c>
    </row>
    <row r="142" spans="1:24" x14ac:dyDescent="0.35">
      <c r="A142">
        <f>+IF(C142&lt;&gt;'Free IN_OUT Service'!$B$1,"",IF(COUNTIF(C:C,C142)&gt;0,COUNTIF(C$3:C142,C142),""))</f>
        <v>140</v>
      </c>
      <c r="B142" t="s">
        <v>440</v>
      </c>
      <c r="C142" t="s">
        <v>803</v>
      </c>
      <c r="D142" t="s">
        <v>825</v>
      </c>
      <c r="E142" t="s">
        <v>805</v>
      </c>
      <c r="F142" s="34">
        <v>44866</v>
      </c>
      <c r="G142" s="35" t="s">
        <v>806</v>
      </c>
      <c r="H142" s="35" t="s">
        <v>807</v>
      </c>
      <c r="I142" s="35" t="s">
        <v>440</v>
      </c>
      <c r="J142" s="35" t="s">
        <v>19</v>
      </c>
      <c r="K142" s="35" t="s">
        <v>19</v>
      </c>
      <c r="L142" s="35" t="s">
        <v>19</v>
      </c>
      <c r="M142" s="35" t="s">
        <v>19</v>
      </c>
      <c r="N142" s="35" t="s">
        <v>19</v>
      </c>
      <c r="O142" s="35" t="s">
        <v>19</v>
      </c>
      <c r="P142" s="35" t="s">
        <v>19</v>
      </c>
      <c r="Q142" s="35" t="s">
        <v>61</v>
      </c>
      <c r="R142" s="35">
        <v>20</v>
      </c>
      <c r="S142" s="35" t="s">
        <v>772</v>
      </c>
      <c r="T142" s="35" t="s">
        <v>810</v>
      </c>
      <c r="U142" s="35" t="s">
        <v>810</v>
      </c>
      <c r="V142" s="35" t="s">
        <v>23</v>
      </c>
      <c r="W142" s="35" t="s">
        <v>24</v>
      </c>
      <c r="X142">
        <v>300</v>
      </c>
    </row>
    <row r="143" spans="1:24" x14ac:dyDescent="0.35">
      <c r="A143">
        <f>+IF(C143&lt;&gt;'Free IN_OUT Service'!$B$1,"",IF(COUNTIF(C:C,C143)&gt;0,COUNTIF(C$3:C143,C143),""))</f>
        <v>141</v>
      </c>
      <c r="B143" t="s">
        <v>440</v>
      </c>
      <c r="C143" t="s">
        <v>803</v>
      </c>
      <c r="D143" t="s">
        <v>825</v>
      </c>
      <c r="E143" t="s">
        <v>805</v>
      </c>
      <c r="F143" s="34">
        <v>44866</v>
      </c>
      <c r="G143" s="35" t="s">
        <v>806</v>
      </c>
      <c r="H143" s="35" t="s">
        <v>807</v>
      </c>
      <c r="I143" s="35" t="s">
        <v>440</v>
      </c>
      <c r="J143" s="35" t="s">
        <v>19</v>
      </c>
      <c r="K143" s="35" t="s">
        <v>19</v>
      </c>
      <c r="L143" s="35" t="s">
        <v>19</v>
      </c>
      <c r="M143" s="35" t="s">
        <v>19</v>
      </c>
      <c r="N143" s="35" t="s">
        <v>19</v>
      </c>
      <c r="O143" s="35" t="s">
        <v>19</v>
      </c>
      <c r="P143" s="35" t="s">
        <v>19</v>
      </c>
      <c r="Q143" s="35" t="s">
        <v>77</v>
      </c>
      <c r="R143" s="35">
        <v>20</v>
      </c>
      <c r="S143" s="35" t="s">
        <v>815</v>
      </c>
      <c r="T143" s="35" t="s">
        <v>810</v>
      </c>
      <c r="U143" s="35" t="s">
        <v>810</v>
      </c>
      <c r="V143" s="35" t="s">
        <v>23</v>
      </c>
      <c r="W143" s="35" t="s">
        <v>24</v>
      </c>
      <c r="X143">
        <v>250</v>
      </c>
    </row>
    <row r="144" spans="1:24" x14ac:dyDescent="0.35">
      <c r="A144">
        <f>+IF(C144&lt;&gt;'Free IN_OUT Service'!$B$1,"",IF(COUNTIF(C:C,C144)&gt;0,COUNTIF(C$3:C144,C144),""))</f>
        <v>142</v>
      </c>
      <c r="B144" t="s">
        <v>440</v>
      </c>
      <c r="C144" t="s">
        <v>803</v>
      </c>
      <c r="D144" t="s">
        <v>825</v>
      </c>
      <c r="E144" t="s">
        <v>805</v>
      </c>
      <c r="F144" s="34">
        <v>44866</v>
      </c>
      <c r="G144" s="35" t="s">
        <v>806</v>
      </c>
      <c r="H144" s="35" t="s">
        <v>807</v>
      </c>
      <c r="I144" s="35" t="s">
        <v>440</v>
      </c>
      <c r="J144" s="35" t="s">
        <v>19</v>
      </c>
      <c r="K144" s="35" t="s">
        <v>19</v>
      </c>
      <c r="L144" s="35" t="s">
        <v>19</v>
      </c>
      <c r="M144" s="35" t="s">
        <v>19</v>
      </c>
      <c r="N144" s="35" t="s">
        <v>19</v>
      </c>
      <c r="O144" s="35" t="s">
        <v>19</v>
      </c>
      <c r="P144" s="35" t="s">
        <v>19</v>
      </c>
      <c r="Q144" s="35" t="s">
        <v>63</v>
      </c>
      <c r="R144" s="35">
        <v>20</v>
      </c>
      <c r="S144" s="35" t="s">
        <v>815</v>
      </c>
      <c r="T144" s="35" t="s">
        <v>810</v>
      </c>
      <c r="U144" s="35" t="s">
        <v>810</v>
      </c>
      <c r="V144" s="35" t="s">
        <v>23</v>
      </c>
      <c r="W144" s="35" t="s">
        <v>24</v>
      </c>
      <c r="X144">
        <v>250</v>
      </c>
    </row>
    <row r="145" spans="1:24" x14ac:dyDescent="0.35">
      <c r="A145">
        <f>+IF(C145&lt;&gt;'Free IN_OUT Service'!$B$1,"",IF(COUNTIF(C:C,C145)&gt;0,COUNTIF(C$3:C145,C145),""))</f>
        <v>143</v>
      </c>
      <c r="B145" t="s">
        <v>440</v>
      </c>
      <c r="C145" t="s">
        <v>803</v>
      </c>
      <c r="D145" t="s">
        <v>825</v>
      </c>
      <c r="E145" t="s">
        <v>805</v>
      </c>
      <c r="F145" s="34">
        <v>44866</v>
      </c>
      <c r="G145" s="35" t="s">
        <v>806</v>
      </c>
      <c r="H145" s="35" t="s">
        <v>807</v>
      </c>
      <c r="I145" s="35" t="s">
        <v>440</v>
      </c>
      <c r="J145" s="35" t="s">
        <v>19</v>
      </c>
      <c r="K145" s="35" t="s">
        <v>19</v>
      </c>
      <c r="L145" s="35" t="s">
        <v>19</v>
      </c>
      <c r="M145" s="35" t="s">
        <v>19</v>
      </c>
      <c r="N145" s="35" t="s">
        <v>19</v>
      </c>
      <c r="O145" s="35" t="s">
        <v>19</v>
      </c>
      <c r="P145" s="35" t="s">
        <v>19</v>
      </c>
      <c r="Q145" s="35" t="s">
        <v>59</v>
      </c>
      <c r="R145" s="35">
        <v>20</v>
      </c>
      <c r="S145" s="35" t="s">
        <v>815</v>
      </c>
      <c r="T145" s="35" t="s">
        <v>810</v>
      </c>
      <c r="U145" s="35" t="s">
        <v>810</v>
      </c>
      <c r="V145" s="35" t="s">
        <v>23</v>
      </c>
      <c r="W145" s="35" t="s">
        <v>24</v>
      </c>
      <c r="X145">
        <v>250</v>
      </c>
    </row>
    <row r="146" spans="1:24" x14ac:dyDescent="0.35">
      <c r="A146">
        <f>+IF(C146&lt;&gt;'Free IN_OUT Service'!$B$1,"",IF(COUNTIF(C:C,C146)&gt;0,COUNTIF(C$3:C146,C146),""))</f>
        <v>144</v>
      </c>
      <c r="B146" t="s">
        <v>440</v>
      </c>
      <c r="C146" t="s">
        <v>803</v>
      </c>
      <c r="D146" t="s">
        <v>825</v>
      </c>
      <c r="E146" t="s">
        <v>805</v>
      </c>
      <c r="F146" s="34">
        <v>44866</v>
      </c>
      <c r="G146" s="35" t="s">
        <v>806</v>
      </c>
      <c r="H146" s="35" t="s">
        <v>807</v>
      </c>
      <c r="I146" s="35" t="s">
        <v>440</v>
      </c>
      <c r="J146" s="35" t="s">
        <v>19</v>
      </c>
      <c r="K146" s="35" t="s">
        <v>19</v>
      </c>
      <c r="L146" s="35" t="s">
        <v>19</v>
      </c>
      <c r="M146" s="35" t="s">
        <v>19</v>
      </c>
      <c r="N146" s="35" t="s">
        <v>19</v>
      </c>
      <c r="O146" s="35" t="s">
        <v>19</v>
      </c>
      <c r="P146" s="35" t="s">
        <v>19</v>
      </c>
      <c r="Q146" s="35" t="s">
        <v>56</v>
      </c>
      <c r="R146" s="35">
        <v>20</v>
      </c>
      <c r="S146" s="35" t="s">
        <v>815</v>
      </c>
      <c r="T146" s="35" t="s">
        <v>810</v>
      </c>
      <c r="U146" s="35" t="s">
        <v>810</v>
      </c>
      <c r="V146" s="35" t="s">
        <v>23</v>
      </c>
      <c r="W146" s="35" t="s">
        <v>24</v>
      </c>
      <c r="X146">
        <v>250</v>
      </c>
    </row>
    <row r="147" spans="1:24" x14ac:dyDescent="0.35">
      <c r="A147">
        <f>+IF(C147&lt;&gt;'Free IN_OUT Service'!$B$1,"",IF(COUNTIF(C:C,C147)&gt;0,COUNTIF(C$3:C147,C147),""))</f>
        <v>145</v>
      </c>
      <c r="B147" t="s">
        <v>440</v>
      </c>
      <c r="C147" t="s">
        <v>803</v>
      </c>
      <c r="D147" t="s">
        <v>825</v>
      </c>
      <c r="E147" t="s">
        <v>805</v>
      </c>
      <c r="F147" s="34">
        <v>44866</v>
      </c>
      <c r="G147" s="35" t="s">
        <v>806</v>
      </c>
      <c r="H147" s="35" t="s">
        <v>807</v>
      </c>
      <c r="I147" s="35" t="s">
        <v>440</v>
      </c>
      <c r="J147" s="35" t="s">
        <v>19</v>
      </c>
      <c r="K147" s="35" t="s">
        <v>19</v>
      </c>
      <c r="L147" s="35" t="s">
        <v>19</v>
      </c>
      <c r="M147" s="35" t="s">
        <v>19</v>
      </c>
      <c r="N147" s="35" t="s">
        <v>19</v>
      </c>
      <c r="O147" s="35" t="s">
        <v>19</v>
      </c>
      <c r="P147" s="35" t="s">
        <v>19</v>
      </c>
      <c r="Q147" s="35" t="s">
        <v>61</v>
      </c>
      <c r="R147" s="35">
        <v>20</v>
      </c>
      <c r="S147" s="35" t="s">
        <v>815</v>
      </c>
      <c r="T147" s="35" t="s">
        <v>810</v>
      </c>
      <c r="U147" s="35" t="s">
        <v>810</v>
      </c>
      <c r="V147" s="35" t="s">
        <v>23</v>
      </c>
      <c r="W147" s="35" t="s">
        <v>24</v>
      </c>
      <c r="X147">
        <v>250</v>
      </c>
    </row>
    <row r="148" spans="1:24" x14ac:dyDescent="0.35">
      <c r="A148">
        <f>+IF(C148&lt;&gt;'Free IN_OUT Service'!$B$1,"",IF(COUNTIF(C:C,C148)&gt;0,COUNTIF(C$3:C148,C148),""))</f>
        <v>146</v>
      </c>
      <c r="B148" t="s">
        <v>440</v>
      </c>
      <c r="C148" t="s">
        <v>803</v>
      </c>
      <c r="D148" t="s">
        <v>825</v>
      </c>
      <c r="E148" t="s">
        <v>805</v>
      </c>
      <c r="F148" s="34">
        <v>44866</v>
      </c>
      <c r="G148" s="35" t="s">
        <v>806</v>
      </c>
      <c r="H148" s="35" t="s">
        <v>807</v>
      </c>
      <c r="I148" s="35" t="s">
        <v>440</v>
      </c>
      <c r="J148" s="35" t="s">
        <v>19</v>
      </c>
      <c r="K148" s="35" t="s">
        <v>19</v>
      </c>
      <c r="L148" s="35" t="s">
        <v>19</v>
      </c>
      <c r="M148" s="35" t="s">
        <v>19</v>
      </c>
      <c r="N148" s="35" t="s">
        <v>19</v>
      </c>
      <c r="O148" s="35" t="s">
        <v>19</v>
      </c>
      <c r="P148" s="35" t="s">
        <v>19</v>
      </c>
      <c r="Q148" s="35" t="s">
        <v>821</v>
      </c>
      <c r="R148" s="35">
        <v>45</v>
      </c>
      <c r="S148" s="35" t="s">
        <v>34</v>
      </c>
      <c r="T148" s="35" t="s">
        <v>810</v>
      </c>
      <c r="U148" s="35" t="s">
        <v>810</v>
      </c>
      <c r="V148" s="35" t="s">
        <v>23</v>
      </c>
      <c r="W148" s="35" t="s">
        <v>24</v>
      </c>
      <c r="X148">
        <v>300</v>
      </c>
    </row>
    <row r="149" spans="1:24" x14ac:dyDescent="0.35">
      <c r="A149">
        <f>+IF(C149&lt;&gt;'Free IN_OUT Service'!$B$1,"",IF(COUNTIF(C:C,C149)&gt;0,COUNTIF(C$3:C149,C149),""))</f>
        <v>147</v>
      </c>
      <c r="B149" t="s">
        <v>440</v>
      </c>
      <c r="C149" t="s">
        <v>803</v>
      </c>
      <c r="D149" t="s">
        <v>825</v>
      </c>
      <c r="E149" t="s">
        <v>805</v>
      </c>
      <c r="F149" s="34">
        <v>44866</v>
      </c>
      <c r="G149" s="35" t="s">
        <v>806</v>
      </c>
      <c r="H149" s="35" t="s">
        <v>807</v>
      </c>
      <c r="I149" s="35" t="s">
        <v>440</v>
      </c>
      <c r="J149" s="35" t="s">
        <v>19</v>
      </c>
      <c r="K149" s="35" t="s">
        <v>19</v>
      </c>
      <c r="L149" s="35" t="s">
        <v>19</v>
      </c>
      <c r="M149" s="35" t="s">
        <v>19</v>
      </c>
      <c r="N149" s="35" t="s">
        <v>19</v>
      </c>
      <c r="O149" s="35" t="s">
        <v>19</v>
      </c>
      <c r="P149" s="35" t="s">
        <v>19</v>
      </c>
      <c r="Q149" s="35" t="s">
        <v>821</v>
      </c>
      <c r="R149" s="35">
        <v>45</v>
      </c>
      <c r="S149" s="35" t="s">
        <v>822</v>
      </c>
      <c r="T149" s="35" t="s">
        <v>810</v>
      </c>
      <c r="U149" s="35" t="s">
        <v>810</v>
      </c>
      <c r="V149" s="35" t="s">
        <v>23</v>
      </c>
      <c r="W149" s="35" t="s">
        <v>24</v>
      </c>
      <c r="X149">
        <v>195</v>
      </c>
    </row>
    <row r="150" spans="1:24" x14ac:dyDescent="0.35">
      <c r="A150">
        <f>+IF(C150&lt;&gt;'Free IN_OUT Service'!$B$1,"",IF(COUNTIF(C:C,C150)&gt;0,COUNTIF(C$3:C150,C150),""))</f>
        <v>148</v>
      </c>
      <c r="B150" t="s">
        <v>440</v>
      </c>
      <c r="C150" t="s">
        <v>803</v>
      </c>
      <c r="D150" t="s">
        <v>825</v>
      </c>
      <c r="E150" t="s">
        <v>805</v>
      </c>
      <c r="F150" s="34">
        <v>44866</v>
      </c>
      <c r="G150" s="35" t="s">
        <v>806</v>
      </c>
      <c r="H150" s="35" t="s">
        <v>807</v>
      </c>
      <c r="I150" s="35" t="s">
        <v>440</v>
      </c>
      <c r="J150" s="35" t="s">
        <v>19</v>
      </c>
      <c r="K150" s="35" t="s">
        <v>19</v>
      </c>
      <c r="L150" s="35" t="s">
        <v>19</v>
      </c>
      <c r="M150" s="35" t="s">
        <v>19</v>
      </c>
      <c r="N150" s="35" t="s">
        <v>19</v>
      </c>
      <c r="O150" s="35" t="s">
        <v>19</v>
      </c>
      <c r="P150" s="35" t="s">
        <v>19</v>
      </c>
      <c r="Q150" s="35" t="s">
        <v>20</v>
      </c>
      <c r="R150" s="35" t="s">
        <v>820</v>
      </c>
      <c r="S150" s="35" t="s">
        <v>34</v>
      </c>
      <c r="T150" s="35" t="s">
        <v>810</v>
      </c>
      <c r="U150" s="35" t="s">
        <v>810</v>
      </c>
      <c r="V150" s="35" t="s">
        <v>23</v>
      </c>
      <c r="W150" s="35" t="s">
        <v>24</v>
      </c>
      <c r="X150">
        <v>350</v>
      </c>
    </row>
    <row r="151" spans="1:24" x14ac:dyDescent="0.35">
      <c r="A151">
        <f>+IF(C151&lt;&gt;'Free IN_OUT Service'!$B$1,"",IF(COUNTIF(C:C,C151)&gt;0,COUNTIF(C$3:C151,C151),""))</f>
        <v>149</v>
      </c>
      <c r="B151" t="s">
        <v>440</v>
      </c>
      <c r="C151" t="s">
        <v>803</v>
      </c>
      <c r="D151" t="s">
        <v>825</v>
      </c>
      <c r="E151" t="s">
        <v>805</v>
      </c>
      <c r="F151" s="34">
        <v>44866</v>
      </c>
      <c r="G151" s="35" t="s">
        <v>806</v>
      </c>
      <c r="H151" s="35" t="s">
        <v>807</v>
      </c>
      <c r="I151" s="35" t="s">
        <v>440</v>
      </c>
      <c r="J151" s="35" t="s">
        <v>19</v>
      </c>
      <c r="K151" s="35" t="s">
        <v>19</v>
      </c>
      <c r="L151" s="35" t="s">
        <v>19</v>
      </c>
      <c r="M151" s="35" t="s">
        <v>19</v>
      </c>
      <c r="N151" s="35" t="s">
        <v>19</v>
      </c>
      <c r="O151" s="35" t="s">
        <v>19</v>
      </c>
      <c r="P151" s="35" t="s">
        <v>19</v>
      </c>
      <c r="Q151" s="35" t="s">
        <v>38</v>
      </c>
      <c r="R151" s="35" t="s">
        <v>820</v>
      </c>
      <c r="S151" s="35" t="s">
        <v>34</v>
      </c>
      <c r="T151" s="35" t="s">
        <v>810</v>
      </c>
      <c r="U151" s="35" t="s">
        <v>810</v>
      </c>
      <c r="V151" s="35" t="s">
        <v>23</v>
      </c>
      <c r="W151" s="35" t="s">
        <v>24</v>
      </c>
      <c r="X151">
        <v>300</v>
      </c>
    </row>
    <row r="152" spans="1:24" x14ac:dyDescent="0.35">
      <c r="A152">
        <f>+IF(C152&lt;&gt;'Free IN_OUT Service'!$B$1,"",IF(COUNTIF(C:C,C152)&gt;0,COUNTIF(C$3:C152,C152),""))</f>
        <v>150</v>
      </c>
      <c r="B152" t="s">
        <v>440</v>
      </c>
      <c r="C152" t="s">
        <v>803</v>
      </c>
      <c r="D152" t="s">
        <v>825</v>
      </c>
      <c r="E152" t="s">
        <v>805</v>
      </c>
      <c r="F152" s="34">
        <v>44866</v>
      </c>
      <c r="G152" s="35" t="s">
        <v>806</v>
      </c>
      <c r="H152" s="35" t="s">
        <v>807</v>
      </c>
      <c r="I152" s="35" t="s">
        <v>440</v>
      </c>
      <c r="J152" s="35" t="s">
        <v>19</v>
      </c>
      <c r="K152" s="35" t="s">
        <v>19</v>
      </c>
      <c r="L152" s="35" t="s">
        <v>19</v>
      </c>
      <c r="M152" s="35" t="s">
        <v>19</v>
      </c>
      <c r="N152" s="35" t="s">
        <v>19</v>
      </c>
      <c r="O152" s="35" t="s">
        <v>19</v>
      </c>
      <c r="P152" s="35" t="s">
        <v>19</v>
      </c>
      <c r="Q152" s="35" t="s">
        <v>20</v>
      </c>
      <c r="R152" s="35" t="s">
        <v>820</v>
      </c>
      <c r="S152" s="35" t="s">
        <v>822</v>
      </c>
      <c r="T152" s="35" t="s">
        <v>810</v>
      </c>
      <c r="U152" s="35" t="s">
        <v>810</v>
      </c>
      <c r="V152" s="35" t="s">
        <v>23</v>
      </c>
      <c r="W152" s="35" t="s">
        <v>24</v>
      </c>
      <c r="X152">
        <v>195</v>
      </c>
    </row>
    <row r="153" spans="1:24" x14ac:dyDescent="0.35">
      <c r="A153">
        <f>+IF(C153&lt;&gt;'Free IN_OUT Service'!$B$1,"",IF(COUNTIF(C:C,C153)&gt;0,COUNTIF(C$3:C153,C153),""))</f>
        <v>151</v>
      </c>
      <c r="B153" t="s">
        <v>440</v>
      </c>
      <c r="C153" t="s">
        <v>803</v>
      </c>
      <c r="D153" t="s">
        <v>825</v>
      </c>
      <c r="E153" t="s">
        <v>805</v>
      </c>
      <c r="F153" s="34">
        <v>44866</v>
      </c>
      <c r="G153" s="35" t="s">
        <v>806</v>
      </c>
      <c r="H153" s="35" t="s">
        <v>807</v>
      </c>
      <c r="I153" s="35" t="s">
        <v>440</v>
      </c>
      <c r="J153" s="35" t="s">
        <v>19</v>
      </c>
      <c r="K153" s="35" t="s">
        <v>19</v>
      </c>
      <c r="L153" s="35" t="s">
        <v>19</v>
      </c>
      <c r="M153" s="35" t="s">
        <v>19</v>
      </c>
      <c r="N153" s="35" t="s">
        <v>19</v>
      </c>
      <c r="O153" s="35" t="s">
        <v>19</v>
      </c>
      <c r="P153" s="35" t="s">
        <v>19</v>
      </c>
      <c r="Q153" s="35" t="s">
        <v>38</v>
      </c>
      <c r="R153" s="35" t="s">
        <v>820</v>
      </c>
      <c r="S153" s="35" t="s">
        <v>822</v>
      </c>
      <c r="T153" s="35" t="s">
        <v>810</v>
      </c>
      <c r="U153" s="35" t="s">
        <v>810</v>
      </c>
      <c r="V153" s="35" t="s">
        <v>23</v>
      </c>
      <c r="W153" s="35" t="s">
        <v>24</v>
      </c>
      <c r="X153">
        <v>300</v>
      </c>
    </row>
    <row r="154" spans="1:24" x14ac:dyDescent="0.35">
      <c r="A154">
        <f>+IF(C154&lt;&gt;'Free IN_OUT Service'!$B$1,"",IF(COUNTIF(C:C,C154)&gt;0,COUNTIF(C$3:C154,C154),""))</f>
        <v>152</v>
      </c>
      <c r="B154" t="s">
        <v>440</v>
      </c>
      <c r="C154" t="s">
        <v>803</v>
      </c>
      <c r="D154" t="s">
        <v>825</v>
      </c>
      <c r="E154" t="s">
        <v>805</v>
      </c>
      <c r="F154" s="34">
        <v>44866</v>
      </c>
      <c r="G154" s="35" t="s">
        <v>806</v>
      </c>
      <c r="H154" s="35" t="s">
        <v>807</v>
      </c>
      <c r="I154" s="35" t="s">
        <v>440</v>
      </c>
      <c r="J154" s="35" t="s">
        <v>19</v>
      </c>
      <c r="K154" s="35" t="s">
        <v>19</v>
      </c>
      <c r="L154" s="35" t="s">
        <v>19</v>
      </c>
      <c r="M154" s="35" t="s">
        <v>19</v>
      </c>
      <c r="N154" s="35" t="s">
        <v>19</v>
      </c>
      <c r="O154" s="35" t="s">
        <v>19</v>
      </c>
      <c r="P154" s="35" t="s">
        <v>19</v>
      </c>
      <c r="Q154" s="35" t="s">
        <v>33</v>
      </c>
      <c r="R154" s="35" t="s">
        <v>820</v>
      </c>
      <c r="S154" s="35" t="s">
        <v>772</v>
      </c>
      <c r="T154" s="35" t="s">
        <v>810</v>
      </c>
      <c r="U154" s="35" t="s">
        <v>810</v>
      </c>
      <c r="V154" s="35" t="s">
        <v>23</v>
      </c>
      <c r="W154" s="35" t="s">
        <v>24</v>
      </c>
      <c r="X154">
        <v>560</v>
      </c>
    </row>
    <row r="155" spans="1:24" x14ac:dyDescent="0.35">
      <c r="A155">
        <f>+IF(C155&lt;&gt;'Free IN_OUT Service'!$B$1,"",IF(COUNTIF(C:C,C155)&gt;0,COUNTIF(C$3:C155,C155),""))</f>
        <v>153</v>
      </c>
      <c r="B155" t="s">
        <v>440</v>
      </c>
      <c r="C155" t="s">
        <v>803</v>
      </c>
      <c r="D155" t="s">
        <v>825</v>
      </c>
      <c r="E155" t="s">
        <v>805</v>
      </c>
      <c r="F155" s="34">
        <v>44866</v>
      </c>
      <c r="G155" s="35" t="s">
        <v>806</v>
      </c>
      <c r="H155" s="35" t="s">
        <v>807</v>
      </c>
      <c r="I155" s="35" t="s">
        <v>440</v>
      </c>
      <c r="J155" s="35" t="s">
        <v>19</v>
      </c>
      <c r="K155" s="35" t="s">
        <v>19</v>
      </c>
      <c r="L155" s="35" t="s">
        <v>19</v>
      </c>
      <c r="M155" s="35" t="s">
        <v>19</v>
      </c>
      <c r="N155" s="35" t="s">
        <v>19</v>
      </c>
      <c r="O155" s="35" t="s">
        <v>19</v>
      </c>
      <c r="P155" s="35" t="s">
        <v>19</v>
      </c>
      <c r="Q155" s="35" t="s">
        <v>60</v>
      </c>
      <c r="R155" s="35" t="s">
        <v>820</v>
      </c>
      <c r="S155" s="35" t="s">
        <v>772</v>
      </c>
      <c r="T155" s="35" t="s">
        <v>810</v>
      </c>
      <c r="U155" s="35" t="s">
        <v>810</v>
      </c>
      <c r="V155" s="35" t="s">
        <v>23</v>
      </c>
      <c r="W155" s="35" t="s">
        <v>24</v>
      </c>
      <c r="X155">
        <v>560</v>
      </c>
    </row>
    <row r="156" spans="1:24" x14ac:dyDescent="0.35">
      <c r="A156">
        <f>+IF(C156&lt;&gt;'Free IN_OUT Service'!$B$1,"",IF(COUNTIF(C:C,C156)&gt;0,COUNTIF(C$3:C156,C156),""))</f>
        <v>154</v>
      </c>
      <c r="B156" t="s">
        <v>440</v>
      </c>
      <c r="C156" t="s">
        <v>803</v>
      </c>
      <c r="D156" t="s">
        <v>825</v>
      </c>
      <c r="E156" t="s">
        <v>805</v>
      </c>
      <c r="F156" s="34">
        <v>44866</v>
      </c>
      <c r="G156" s="35" t="s">
        <v>806</v>
      </c>
      <c r="H156" s="35" t="s">
        <v>807</v>
      </c>
      <c r="I156" s="35" t="s">
        <v>440</v>
      </c>
      <c r="J156" s="35" t="s">
        <v>19</v>
      </c>
      <c r="K156" s="35" t="s">
        <v>19</v>
      </c>
      <c r="L156" s="35" t="s">
        <v>19</v>
      </c>
      <c r="M156" s="35" t="s">
        <v>19</v>
      </c>
      <c r="N156" s="35" t="s">
        <v>19</v>
      </c>
      <c r="O156" s="35" t="s">
        <v>19</v>
      </c>
      <c r="P156" s="35" t="s">
        <v>19</v>
      </c>
      <c r="Q156" s="35" t="s">
        <v>64</v>
      </c>
      <c r="R156" s="35" t="s">
        <v>820</v>
      </c>
      <c r="S156" s="35" t="s">
        <v>772</v>
      </c>
      <c r="T156" s="35" t="s">
        <v>810</v>
      </c>
      <c r="U156" s="35" t="s">
        <v>810</v>
      </c>
      <c r="V156" s="35" t="s">
        <v>23</v>
      </c>
      <c r="W156" s="35" t="s">
        <v>24</v>
      </c>
      <c r="X156">
        <v>560</v>
      </c>
    </row>
    <row r="157" spans="1:24" x14ac:dyDescent="0.35">
      <c r="A157">
        <f>+IF(C157&lt;&gt;'Free IN_OUT Service'!$B$1,"",IF(COUNTIF(C:C,C157)&gt;0,COUNTIF(C$3:C157,C157),""))</f>
        <v>155</v>
      </c>
      <c r="B157" t="s">
        <v>440</v>
      </c>
      <c r="C157" t="s">
        <v>803</v>
      </c>
      <c r="D157" t="s">
        <v>825</v>
      </c>
      <c r="E157" t="s">
        <v>805</v>
      </c>
      <c r="F157" s="34">
        <v>44866</v>
      </c>
      <c r="G157" s="35" t="s">
        <v>806</v>
      </c>
      <c r="H157" s="35" t="s">
        <v>807</v>
      </c>
      <c r="I157" s="35" t="s">
        <v>440</v>
      </c>
      <c r="J157" s="35" t="s">
        <v>19</v>
      </c>
      <c r="K157" s="35" t="s">
        <v>19</v>
      </c>
      <c r="L157" s="35" t="s">
        <v>19</v>
      </c>
      <c r="M157" s="35" t="s">
        <v>19</v>
      </c>
      <c r="N157" s="35" t="s">
        <v>19</v>
      </c>
      <c r="O157" s="35" t="s">
        <v>19</v>
      </c>
      <c r="P157" s="35" t="s">
        <v>19</v>
      </c>
      <c r="Q157" s="35" t="s">
        <v>58</v>
      </c>
      <c r="R157" s="35" t="s">
        <v>820</v>
      </c>
      <c r="S157" s="35" t="s">
        <v>772</v>
      </c>
      <c r="T157" s="35" t="s">
        <v>810</v>
      </c>
      <c r="U157" s="35" t="s">
        <v>810</v>
      </c>
      <c r="V157" s="35" t="s">
        <v>23</v>
      </c>
      <c r="W157" s="35" t="s">
        <v>24</v>
      </c>
      <c r="X157">
        <v>560</v>
      </c>
    </row>
    <row r="158" spans="1:24" x14ac:dyDescent="0.35">
      <c r="A158">
        <f>+IF(C158&lt;&gt;'Free IN_OUT Service'!$B$1,"",IF(COUNTIF(C:C,C158)&gt;0,COUNTIF(C$3:C158,C158),""))</f>
        <v>156</v>
      </c>
      <c r="B158" t="s">
        <v>440</v>
      </c>
      <c r="C158" t="s">
        <v>803</v>
      </c>
      <c r="D158" t="s">
        <v>825</v>
      </c>
      <c r="E158" t="s">
        <v>805</v>
      </c>
      <c r="F158" s="34">
        <v>44866</v>
      </c>
      <c r="G158" s="35" t="s">
        <v>806</v>
      </c>
      <c r="H158" s="35" t="s">
        <v>807</v>
      </c>
      <c r="I158" s="35" t="s">
        <v>440</v>
      </c>
      <c r="J158" s="35" t="s">
        <v>19</v>
      </c>
      <c r="K158" s="35" t="s">
        <v>19</v>
      </c>
      <c r="L158" s="35" t="s">
        <v>19</v>
      </c>
      <c r="M158" s="35" t="s">
        <v>19</v>
      </c>
      <c r="N158" s="35" t="s">
        <v>19</v>
      </c>
      <c r="O158" s="35" t="s">
        <v>19</v>
      </c>
      <c r="P158" s="35" t="s">
        <v>19</v>
      </c>
      <c r="Q158" s="35" t="s">
        <v>33</v>
      </c>
      <c r="R158" s="35" t="s">
        <v>820</v>
      </c>
      <c r="S158" s="35" t="s">
        <v>815</v>
      </c>
      <c r="T158" s="35" t="s">
        <v>810</v>
      </c>
      <c r="U158" s="35" t="s">
        <v>810</v>
      </c>
      <c r="V158" s="35" t="s">
        <v>23</v>
      </c>
      <c r="W158" s="35" t="s">
        <v>24</v>
      </c>
      <c r="X158">
        <v>300</v>
      </c>
    </row>
    <row r="159" spans="1:24" x14ac:dyDescent="0.35">
      <c r="A159">
        <f>+IF(C159&lt;&gt;'Free IN_OUT Service'!$B$1,"",IF(COUNTIF(C:C,C159)&gt;0,COUNTIF(C$3:C159,C159),""))</f>
        <v>157</v>
      </c>
      <c r="B159" t="s">
        <v>440</v>
      </c>
      <c r="C159" t="s">
        <v>803</v>
      </c>
      <c r="D159" t="s">
        <v>825</v>
      </c>
      <c r="E159" t="s">
        <v>805</v>
      </c>
      <c r="F159" s="34">
        <v>44866</v>
      </c>
      <c r="G159" s="35" t="s">
        <v>806</v>
      </c>
      <c r="H159" s="35" t="s">
        <v>807</v>
      </c>
      <c r="I159" s="35" t="s">
        <v>440</v>
      </c>
      <c r="J159" s="35" t="s">
        <v>19</v>
      </c>
      <c r="K159" s="35" t="s">
        <v>19</v>
      </c>
      <c r="L159" s="35" t="s">
        <v>19</v>
      </c>
      <c r="M159" s="35" t="s">
        <v>19</v>
      </c>
      <c r="N159" s="35" t="s">
        <v>19</v>
      </c>
      <c r="O159" s="35" t="s">
        <v>19</v>
      </c>
      <c r="P159" s="35" t="s">
        <v>19</v>
      </c>
      <c r="Q159" s="35" t="s">
        <v>60</v>
      </c>
      <c r="R159" s="35" t="s">
        <v>820</v>
      </c>
      <c r="S159" s="35" t="s">
        <v>815</v>
      </c>
      <c r="T159" s="35" t="s">
        <v>810</v>
      </c>
      <c r="U159" s="35" t="s">
        <v>810</v>
      </c>
      <c r="V159" s="35" t="s">
        <v>23</v>
      </c>
      <c r="W159" s="35" t="s">
        <v>24</v>
      </c>
      <c r="X159">
        <v>300</v>
      </c>
    </row>
    <row r="160" spans="1:24" x14ac:dyDescent="0.35">
      <c r="A160">
        <f>+IF(C160&lt;&gt;'Free IN_OUT Service'!$B$1,"",IF(COUNTIF(C:C,C160)&gt;0,COUNTIF(C$3:C160,C160),""))</f>
        <v>158</v>
      </c>
      <c r="B160" t="s">
        <v>440</v>
      </c>
      <c r="C160" t="s">
        <v>803</v>
      </c>
      <c r="D160" t="s">
        <v>825</v>
      </c>
      <c r="E160" t="s">
        <v>805</v>
      </c>
      <c r="F160" s="34">
        <v>44866</v>
      </c>
      <c r="G160" s="35" t="s">
        <v>806</v>
      </c>
      <c r="H160" s="35" t="s">
        <v>807</v>
      </c>
      <c r="I160" s="35" t="s">
        <v>440</v>
      </c>
      <c r="J160" s="35" t="s">
        <v>19</v>
      </c>
      <c r="K160" s="35" t="s">
        <v>19</v>
      </c>
      <c r="L160" s="35" t="s">
        <v>19</v>
      </c>
      <c r="M160" s="35" t="s">
        <v>19</v>
      </c>
      <c r="N160" s="35" t="s">
        <v>19</v>
      </c>
      <c r="O160" s="35" t="s">
        <v>19</v>
      </c>
      <c r="P160" s="35" t="s">
        <v>19</v>
      </c>
      <c r="Q160" s="35" t="s">
        <v>64</v>
      </c>
      <c r="R160" s="35" t="s">
        <v>820</v>
      </c>
      <c r="S160" s="35" t="s">
        <v>815</v>
      </c>
      <c r="T160" s="35" t="s">
        <v>810</v>
      </c>
      <c r="U160" s="35" t="s">
        <v>810</v>
      </c>
      <c r="V160" s="35" t="s">
        <v>23</v>
      </c>
      <c r="W160" s="35" t="s">
        <v>24</v>
      </c>
      <c r="X160">
        <v>300</v>
      </c>
    </row>
    <row r="161" spans="1:24" x14ac:dyDescent="0.35">
      <c r="A161">
        <f>+IF(C161&lt;&gt;'Free IN_OUT Service'!$B$1,"",IF(COUNTIF(C:C,C161)&gt;0,COUNTIF(C$3:C161,C161),""))</f>
        <v>159</v>
      </c>
      <c r="B161" t="s">
        <v>440</v>
      </c>
      <c r="C161" t="s">
        <v>803</v>
      </c>
      <c r="D161" t="s">
        <v>825</v>
      </c>
      <c r="E161" t="s">
        <v>805</v>
      </c>
      <c r="F161" s="34">
        <v>44866</v>
      </c>
      <c r="G161" s="35" t="s">
        <v>806</v>
      </c>
      <c r="H161" s="35" t="s">
        <v>807</v>
      </c>
      <c r="I161" s="35" t="s">
        <v>440</v>
      </c>
      <c r="J161" s="35" t="s">
        <v>19</v>
      </c>
      <c r="K161" s="35" t="s">
        <v>19</v>
      </c>
      <c r="L161" s="35" t="s">
        <v>19</v>
      </c>
      <c r="M161" s="35" t="s">
        <v>19</v>
      </c>
      <c r="N161" s="35" t="s">
        <v>19</v>
      </c>
      <c r="O161" s="35" t="s">
        <v>19</v>
      </c>
      <c r="P161" s="35" t="s">
        <v>19</v>
      </c>
      <c r="Q161" s="35" t="s">
        <v>58</v>
      </c>
      <c r="R161" s="35" t="s">
        <v>820</v>
      </c>
      <c r="S161" s="35" t="s">
        <v>815</v>
      </c>
      <c r="T161" s="35" t="s">
        <v>810</v>
      </c>
      <c r="U161" s="35" t="s">
        <v>810</v>
      </c>
      <c r="V161" s="35" t="s">
        <v>23</v>
      </c>
      <c r="W161" s="35" t="s">
        <v>24</v>
      </c>
      <c r="X161">
        <v>300</v>
      </c>
    </row>
    <row r="162" spans="1:24" x14ac:dyDescent="0.35">
      <c r="A162" t="str">
        <f>+IF(C162&lt;&gt;'Free IN_OUT Service'!$B$1,"",IF(COUNTIF(C:C,C162)&gt;0,COUNTIF(C$3:C162,C162),""))</f>
        <v/>
      </c>
      <c r="B162" t="s">
        <v>440</v>
      </c>
      <c r="C162" t="s">
        <v>804</v>
      </c>
      <c r="D162" t="s">
        <v>825</v>
      </c>
      <c r="E162" t="s">
        <v>805</v>
      </c>
      <c r="F162" s="34">
        <v>44866</v>
      </c>
      <c r="G162" s="35" t="s">
        <v>19</v>
      </c>
      <c r="H162" s="35" t="s">
        <v>19</v>
      </c>
      <c r="I162" s="35" t="s">
        <v>19</v>
      </c>
      <c r="J162" s="35" t="s">
        <v>19</v>
      </c>
      <c r="K162" s="35" t="s">
        <v>19</v>
      </c>
      <c r="L162" s="35" t="s">
        <v>19</v>
      </c>
      <c r="M162" s="35" t="s">
        <v>19</v>
      </c>
      <c r="N162" s="35" t="s">
        <v>816</v>
      </c>
      <c r="O162" s="37" t="s">
        <v>817</v>
      </c>
      <c r="P162" s="35" t="s">
        <v>440</v>
      </c>
      <c r="Q162" s="35" t="s">
        <v>823</v>
      </c>
      <c r="R162" s="35">
        <v>20</v>
      </c>
      <c r="S162" s="35" t="s">
        <v>34</v>
      </c>
      <c r="T162" s="35" t="s">
        <v>810</v>
      </c>
      <c r="U162" s="35" t="s">
        <v>810</v>
      </c>
      <c r="V162" s="35" t="s">
        <v>23</v>
      </c>
      <c r="W162" s="35" t="s">
        <v>24</v>
      </c>
      <c r="X162">
        <v>275</v>
      </c>
    </row>
    <row r="163" spans="1:24" x14ac:dyDescent="0.35">
      <c r="A163" t="str">
        <f>+IF(C163&lt;&gt;'Free IN_OUT Service'!$B$1,"",IF(COUNTIF(C:C,C163)&gt;0,COUNTIF(C$3:C163,C163),""))</f>
        <v/>
      </c>
      <c r="B163" t="s">
        <v>440</v>
      </c>
      <c r="C163" t="s">
        <v>804</v>
      </c>
      <c r="D163" t="s">
        <v>825</v>
      </c>
      <c r="E163" t="s">
        <v>805</v>
      </c>
      <c r="F163" s="34">
        <v>44866</v>
      </c>
      <c r="G163" s="35" t="s">
        <v>19</v>
      </c>
      <c r="H163" s="35" t="s">
        <v>19</v>
      </c>
      <c r="I163" s="35" t="s">
        <v>19</v>
      </c>
      <c r="J163" s="35" t="s">
        <v>19</v>
      </c>
      <c r="K163" s="35" t="s">
        <v>19</v>
      </c>
      <c r="L163" s="35" t="s">
        <v>19</v>
      </c>
      <c r="M163" s="35" t="s">
        <v>19</v>
      </c>
      <c r="N163" s="35" t="s">
        <v>816</v>
      </c>
      <c r="O163" s="37" t="s">
        <v>817</v>
      </c>
      <c r="P163" s="35" t="s">
        <v>440</v>
      </c>
      <c r="Q163" s="35" t="s">
        <v>824</v>
      </c>
      <c r="R163" s="35">
        <v>20</v>
      </c>
      <c r="S163" s="35" t="s">
        <v>34</v>
      </c>
      <c r="T163" s="35" t="s">
        <v>810</v>
      </c>
      <c r="U163" s="35" t="s">
        <v>810</v>
      </c>
      <c r="V163" s="35" t="s">
        <v>23</v>
      </c>
      <c r="W163" s="35" t="s">
        <v>24</v>
      </c>
      <c r="X163">
        <v>275</v>
      </c>
    </row>
    <row r="164" spans="1:24" x14ac:dyDescent="0.35">
      <c r="A164" t="str">
        <f>+IF(C164&lt;&gt;'Free IN_OUT Service'!$B$1,"",IF(COUNTIF(C:C,C164)&gt;0,COUNTIF(C$3:C164,C164),""))</f>
        <v/>
      </c>
      <c r="B164" t="s">
        <v>440</v>
      </c>
      <c r="C164" t="s">
        <v>804</v>
      </c>
      <c r="D164" t="s">
        <v>825</v>
      </c>
      <c r="E164" t="s">
        <v>805</v>
      </c>
      <c r="F164" s="34">
        <v>44866</v>
      </c>
      <c r="G164" s="35" t="s">
        <v>19</v>
      </c>
      <c r="H164" s="35" t="s">
        <v>19</v>
      </c>
      <c r="I164" s="35" t="s">
        <v>19</v>
      </c>
      <c r="J164" s="35" t="s">
        <v>19</v>
      </c>
      <c r="K164" s="35" t="s">
        <v>19</v>
      </c>
      <c r="L164" s="35" t="s">
        <v>19</v>
      </c>
      <c r="M164" s="35" t="s">
        <v>19</v>
      </c>
      <c r="N164" s="35" t="s">
        <v>816</v>
      </c>
      <c r="O164" s="37" t="s">
        <v>817</v>
      </c>
      <c r="P164" s="35" t="s">
        <v>440</v>
      </c>
      <c r="Q164" s="35" t="s">
        <v>823</v>
      </c>
      <c r="R164" s="35">
        <v>20</v>
      </c>
      <c r="S164" s="35" t="s">
        <v>822</v>
      </c>
      <c r="T164" s="35" t="s">
        <v>810</v>
      </c>
      <c r="U164" s="35" t="s">
        <v>810</v>
      </c>
      <c r="V164" s="35" t="s">
        <v>23</v>
      </c>
      <c r="W164" s="35" t="s">
        <v>24</v>
      </c>
      <c r="X164">
        <v>250</v>
      </c>
    </row>
    <row r="165" spans="1:24" x14ac:dyDescent="0.35">
      <c r="A165" t="str">
        <f>+IF(C165&lt;&gt;'Free IN_OUT Service'!$B$1,"",IF(COUNTIF(C:C,C165)&gt;0,COUNTIF(C$3:C165,C165),""))</f>
        <v/>
      </c>
      <c r="B165" t="s">
        <v>440</v>
      </c>
      <c r="C165" t="s">
        <v>804</v>
      </c>
      <c r="D165" t="s">
        <v>825</v>
      </c>
      <c r="E165" t="s">
        <v>805</v>
      </c>
      <c r="F165" s="34">
        <v>44866</v>
      </c>
      <c r="G165" s="35" t="s">
        <v>19</v>
      </c>
      <c r="H165" s="35" t="s">
        <v>19</v>
      </c>
      <c r="I165" s="35" t="s">
        <v>19</v>
      </c>
      <c r="J165" s="35" t="s">
        <v>19</v>
      </c>
      <c r="K165" s="35" t="s">
        <v>19</v>
      </c>
      <c r="L165" s="35" t="s">
        <v>19</v>
      </c>
      <c r="M165" s="35" t="s">
        <v>19</v>
      </c>
      <c r="N165" s="35" t="s">
        <v>816</v>
      </c>
      <c r="O165" s="37" t="s">
        <v>817</v>
      </c>
      <c r="P165" s="35" t="s">
        <v>440</v>
      </c>
      <c r="Q165" s="35" t="s">
        <v>824</v>
      </c>
      <c r="R165" s="35">
        <v>20</v>
      </c>
      <c r="S165" s="35" t="s">
        <v>822</v>
      </c>
      <c r="T165" s="35" t="s">
        <v>810</v>
      </c>
      <c r="U165" s="35" t="s">
        <v>810</v>
      </c>
      <c r="V165" s="35" t="s">
        <v>23</v>
      </c>
      <c r="W165" s="35" t="s">
        <v>24</v>
      </c>
      <c r="X165">
        <v>275</v>
      </c>
    </row>
    <row r="166" spans="1:24" x14ac:dyDescent="0.35">
      <c r="A166" t="str">
        <f>+IF(C166&lt;&gt;'Free IN_OUT Service'!$B$1,"",IF(COUNTIF(C:C,C166)&gt;0,COUNTIF(C$3:C166,C166),""))</f>
        <v/>
      </c>
      <c r="B166" t="s">
        <v>440</v>
      </c>
      <c r="C166" t="s">
        <v>804</v>
      </c>
      <c r="D166" t="s">
        <v>825</v>
      </c>
      <c r="E166" t="s">
        <v>805</v>
      </c>
      <c r="F166" s="34">
        <v>44866</v>
      </c>
      <c r="G166" s="35" t="s">
        <v>19</v>
      </c>
      <c r="H166" s="35" t="s">
        <v>19</v>
      </c>
      <c r="I166" s="35" t="s">
        <v>19</v>
      </c>
      <c r="J166" s="35" t="s">
        <v>19</v>
      </c>
      <c r="K166" s="35" t="s">
        <v>19</v>
      </c>
      <c r="L166" s="35" t="s">
        <v>19</v>
      </c>
      <c r="M166" s="35" t="s">
        <v>19</v>
      </c>
      <c r="N166" s="35" t="s">
        <v>816</v>
      </c>
      <c r="O166" s="37" t="s">
        <v>817</v>
      </c>
      <c r="P166" s="35" t="s">
        <v>440</v>
      </c>
      <c r="Q166" s="35" t="s">
        <v>77</v>
      </c>
      <c r="R166" s="35">
        <v>20</v>
      </c>
      <c r="S166" s="35" t="s">
        <v>772</v>
      </c>
      <c r="T166" s="35" t="s">
        <v>810</v>
      </c>
      <c r="U166" s="35" t="s">
        <v>810</v>
      </c>
      <c r="V166" s="35" t="s">
        <v>23</v>
      </c>
      <c r="W166" s="35" t="s">
        <v>24</v>
      </c>
      <c r="X166">
        <v>385</v>
      </c>
    </row>
    <row r="167" spans="1:24" x14ac:dyDescent="0.35">
      <c r="A167" t="str">
        <f>+IF(C167&lt;&gt;'Free IN_OUT Service'!$B$1,"",IF(COUNTIF(C:C,C167)&gt;0,COUNTIF(C$3:C167,C167),""))</f>
        <v/>
      </c>
      <c r="B167" t="s">
        <v>440</v>
      </c>
      <c r="C167" t="s">
        <v>804</v>
      </c>
      <c r="D167" t="s">
        <v>825</v>
      </c>
      <c r="E167" t="s">
        <v>805</v>
      </c>
      <c r="F167" s="34">
        <v>44866</v>
      </c>
      <c r="G167" s="35" t="s">
        <v>19</v>
      </c>
      <c r="H167" s="35" t="s">
        <v>19</v>
      </c>
      <c r="I167" s="35" t="s">
        <v>19</v>
      </c>
      <c r="J167" s="35" t="s">
        <v>19</v>
      </c>
      <c r="K167" s="35" t="s">
        <v>19</v>
      </c>
      <c r="L167" s="35" t="s">
        <v>19</v>
      </c>
      <c r="M167" s="35" t="s">
        <v>19</v>
      </c>
      <c r="N167" s="35" t="s">
        <v>816</v>
      </c>
      <c r="O167" s="37" t="s">
        <v>817</v>
      </c>
      <c r="P167" s="35" t="s">
        <v>440</v>
      </c>
      <c r="Q167" s="35" t="s">
        <v>61</v>
      </c>
      <c r="R167" s="35">
        <v>20</v>
      </c>
      <c r="S167" s="35" t="s">
        <v>772</v>
      </c>
      <c r="T167" s="35" t="s">
        <v>810</v>
      </c>
      <c r="U167" s="35" t="s">
        <v>810</v>
      </c>
      <c r="V167" s="35" t="s">
        <v>23</v>
      </c>
      <c r="W167" s="35" t="s">
        <v>24</v>
      </c>
      <c r="X167">
        <v>385</v>
      </c>
    </row>
    <row r="168" spans="1:24" x14ac:dyDescent="0.35">
      <c r="A168" t="str">
        <f>+IF(C168&lt;&gt;'Free IN_OUT Service'!$B$1,"",IF(COUNTIF(C:C,C168)&gt;0,COUNTIF(C$3:C168,C168),""))</f>
        <v/>
      </c>
      <c r="B168" t="s">
        <v>440</v>
      </c>
      <c r="C168" t="s">
        <v>804</v>
      </c>
      <c r="D168" t="s">
        <v>825</v>
      </c>
      <c r="E168" t="s">
        <v>805</v>
      </c>
      <c r="F168" s="34">
        <v>44866</v>
      </c>
      <c r="G168" s="35" t="s">
        <v>19</v>
      </c>
      <c r="H168" s="35" t="s">
        <v>19</v>
      </c>
      <c r="I168" s="35" t="s">
        <v>19</v>
      </c>
      <c r="J168" s="35" t="s">
        <v>19</v>
      </c>
      <c r="K168" s="35" t="s">
        <v>19</v>
      </c>
      <c r="L168" s="35" t="s">
        <v>19</v>
      </c>
      <c r="M168" s="35" t="s">
        <v>19</v>
      </c>
      <c r="N168" s="35" t="s">
        <v>816</v>
      </c>
      <c r="O168" s="37" t="s">
        <v>817</v>
      </c>
      <c r="P168" s="35" t="s">
        <v>440</v>
      </c>
      <c r="Q168" s="35" t="s">
        <v>59</v>
      </c>
      <c r="R168" s="35">
        <v>20</v>
      </c>
      <c r="S168" s="35" t="s">
        <v>772</v>
      </c>
      <c r="T168" s="35" t="s">
        <v>810</v>
      </c>
      <c r="U168" s="35" t="s">
        <v>810</v>
      </c>
      <c r="V168" s="35" t="s">
        <v>23</v>
      </c>
      <c r="W168" s="35" t="s">
        <v>24</v>
      </c>
      <c r="X168">
        <v>385</v>
      </c>
    </row>
    <row r="169" spans="1:24" x14ac:dyDescent="0.35">
      <c r="A169" t="str">
        <f>+IF(C169&lt;&gt;'Free IN_OUT Service'!$B$1,"",IF(COUNTIF(C:C,C169)&gt;0,COUNTIF(C$3:C169,C169),""))</f>
        <v/>
      </c>
      <c r="B169" t="s">
        <v>440</v>
      </c>
      <c r="C169" t="s">
        <v>804</v>
      </c>
      <c r="D169" t="s">
        <v>825</v>
      </c>
      <c r="E169" t="s">
        <v>805</v>
      </c>
      <c r="F169" s="34">
        <v>44866</v>
      </c>
      <c r="G169" s="35" t="s">
        <v>19</v>
      </c>
      <c r="H169" s="35" t="s">
        <v>19</v>
      </c>
      <c r="I169" s="35" t="s">
        <v>19</v>
      </c>
      <c r="J169" s="35" t="s">
        <v>19</v>
      </c>
      <c r="K169" s="35" t="s">
        <v>19</v>
      </c>
      <c r="L169" s="35" t="s">
        <v>19</v>
      </c>
      <c r="M169" s="35" t="s">
        <v>19</v>
      </c>
      <c r="N169" s="35" t="s">
        <v>816</v>
      </c>
      <c r="O169" s="37" t="s">
        <v>817</v>
      </c>
      <c r="P169" s="35" t="s">
        <v>440</v>
      </c>
      <c r="Q169" s="35" t="s">
        <v>63</v>
      </c>
      <c r="R169" s="35">
        <v>20</v>
      </c>
      <c r="S169" s="35" t="s">
        <v>772</v>
      </c>
      <c r="T169" s="35" t="s">
        <v>810</v>
      </c>
      <c r="U169" s="35" t="s">
        <v>810</v>
      </c>
      <c r="V169" s="35" t="s">
        <v>23</v>
      </c>
      <c r="W169" s="35" t="s">
        <v>24</v>
      </c>
      <c r="X169">
        <v>385</v>
      </c>
    </row>
    <row r="170" spans="1:24" x14ac:dyDescent="0.35">
      <c r="A170" t="str">
        <f>+IF(C170&lt;&gt;'Free IN_OUT Service'!$B$1,"",IF(COUNTIF(C:C,C170)&gt;0,COUNTIF(C$3:C170,C170),""))</f>
        <v/>
      </c>
      <c r="B170" t="s">
        <v>440</v>
      </c>
      <c r="C170" t="s">
        <v>804</v>
      </c>
      <c r="D170" t="s">
        <v>825</v>
      </c>
      <c r="E170" t="s">
        <v>805</v>
      </c>
      <c r="F170" s="34">
        <v>44866</v>
      </c>
      <c r="G170" s="35" t="s">
        <v>19</v>
      </c>
      <c r="H170" s="35" t="s">
        <v>19</v>
      </c>
      <c r="I170" s="35" t="s">
        <v>19</v>
      </c>
      <c r="J170" s="35" t="s">
        <v>19</v>
      </c>
      <c r="K170" s="35" t="s">
        <v>19</v>
      </c>
      <c r="L170" s="35" t="s">
        <v>19</v>
      </c>
      <c r="M170" s="35" t="s">
        <v>19</v>
      </c>
      <c r="N170" s="35" t="s">
        <v>816</v>
      </c>
      <c r="O170" s="37" t="s">
        <v>817</v>
      </c>
      <c r="P170" s="35" t="s">
        <v>440</v>
      </c>
      <c r="Q170" s="35" t="s">
        <v>56</v>
      </c>
      <c r="R170" s="35">
        <v>20</v>
      </c>
      <c r="S170" s="35" t="s">
        <v>772</v>
      </c>
      <c r="T170" s="35" t="s">
        <v>810</v>
      </c>
      <c r="U170" s="35" t="s">
        <v>810</v>
      </c>
      <c r="V170" s="35" t="s">
        <v>23</v>
      </c>
      <c r="W170" s="35" t="s">
        <v>24</v>
      </c>
      <c r="X170">
        <v>385</v>
      </c>
    </row>
    <row r="171" spans="1:24" x14ac:dyDescent="0.35">
      <c r="A171" t="str">
        <f>+IF(C171&lt;&gt;'Free IN_OUT Service'!$B$1,"",IF(COUNTIF(C:C,C171)&gt;0,COUNTIF(C$3:C171,C171),""))</f>
        <v/>
      </c>
      <c r="B171" t="s">
        <v>440</v>
      </c>
      <c r="C171" t="s">
        <v>804</v>
      </c>
      <c r="D171" t="s">
        <v>825</v>
      </c>
      <c r="E171" t="s">
        <v>805</v>
      </c>
      <c r="F171" s="34">
        <v>44866</v>
      </c>
      <c r="G171" s="35" t="s">
        <v>19</v>
      </c>
      <c r="H171" s="35" t="s">
        <v>19</v>
      </c>
      <c r="I171" s="35" t="s">
        <v>19</v>
      </c>
      <c r="J171" s="35" t="s">
        <v>19</v>
      </c>
      <c r="K171" s="35" t="s">
        <v>19</v>
      </c>
      <c r="L171" s="35" t="s">
        <v>19</v>
      </c>
      <c r="M171" s="35" t="s">
        <v>19</v>
      </c>
      <c r="N171" s="35" t="s">
        <v>816</v>
      </c>
      <c r="O171" s="37" t="s">
        <v>817</v>
      </c>
      <c r="P171" s="35" t="s">
        <v>440</v>
      </c>
      <c r="Q171" s="35" t="s">
        <v>38</v>
      </c>
      <c r="R171" s="35">
        <v>40</v>
      </c>
      <c r="S171" s="35" t="s">
        <v>34</v>
      </c>
      <c r="T171" s="35" t="s">
        <v>810</v>
      </c>
      <c r="U171" s="35" t="s">
        <v>810</v>
      </c>
      <c r="V171" s="35" t="s">
        <v>23</v>
      </c>
      <c r="W171" s="35" t="s">
        <v>24</v>
      </c>
      <c r="X171">
        <v>385</v>
      </c>
    </row>
    <row r="172" spans="1:24" x14ac:dyDescent="0.35">
      <c r="A172" t="str">
        <f>+IF(C172&lt;&gt;'Free IN_OUT Service'!$B$1,"",IF(COUNTIF(C:C,C172)&gt;0,COUNTIF(C$3:C172,C172),""))</f>
        <v/>
      </c>
      <c r="B172" t="s">
        <v>440</v>
      </c>
      <c r="C172" t="s">
        <v>804</v>
      </c>
      <c r="D172" t="s">
        <v>825</v>
      </c>
      <c r="E172" t="s">
        <v>805</v>
      </c>
      <c r="F172" s="34">
        <v>44866</v>
      </c>
      <c r="G172" s="35" t="s">
        <v>19</v>
      </c>
      <c r="H172" s="35" t="s">
        <v>19</v>
      </c>
      <c r="I172" s="35" t="s">
        <v>19</v>
      </c>
      <c r="J172" s="35" t="s">
        <v>19</v>
      </c>
      <c r="K172" s="35" t="s">
        <v>19</v>
      </c>
      <c r="L172" s="35" t="s">
        <v>19</v>
      </c>
      <c r="M172" s="35" t="s">
        <v>19</v>
      </c>
      <c r="N172" s="35" t="s">
        <v>816</v>
      </c>
      <c r="O172" s="37" t="s">
        <v>817</v>
      </c>
      <c r="P172" s="35" t="s">
        <v>440</v>
      </c>
      <c r="Q172" s="35" t="s">
        <v>20</v>
      </c>
      <c r="R172" s="35">
        <v>40</v>
      </c>
      <c r="S172" s="35" t="s">
        <v>34</v>
      </c>
      <c r="T172" s="35" t="s">
        <v>810</v>
      </c>
      <c r="U172" s="35" t="s">
        <v>810</v>
      </c>
      <c r="V172" s="35" t="s">
        <v>23</v>
      </c>
      <c r="W172" s="35" t="s">
        <v>24</v>
      </c>
      <c r="X172">
        <v>385</v>
      </c>
    </row>
    <row r="173" spans="1:24" x14ac:dyDescent="0.35">
      <c r="A173" t="str">
        <f>+IF(C173&lt;&gt;'Free IN_OUT Service'!$B$1,"",IF(COUNTIF(C:C,C173)&gt;0,COUNTIF(C$3:C173,C173),""))</f>
        <v/>
      </c>
      <c r="B173" t="s">
        <v>440</v>
      </c>
      <c r="C173" t="s">
        <v>804</v>
      </c>
      <c r="D173" t="s">
        <v>825</v>
      </c>
      <c r="E173" t="s">
        <v>805</v>
      </c>
      <c r="F173" s="34">
        <v>44866</v>
      </c>
      <c r="G173" s="35" t="s">
        <v>19</v>
      </c>
      <c r="H173" s="35" t="s">
        <v>19</v>
      </c>
      <c r="I173" s="35" t="s">
        <v>19</v>
      </c>
      <c r="J173" s="35" t="s">
        <v>19</v>
      </c>
      <c r="K173" s="35" t="s">
        <v>19</v>
      </c>
      <c r="L173" s="35" t="s">
        <v>19</v>
      </c>
      <c r="M173" s="35" t="s">
        <v>19</v>
      </c>
      <c r="N173" s="35" t="s">
        <v>816</v>
      </c>
      <c r="O173" s="37" t="s">
        <v>817</v>
      </c>
      <c r="P173" s="35" t="s">
        <v>440</v>
      </c>
      <c r="Q173" s="35" t="s">
        <v>20</v>
      </c>
      <c r="R173" s="35">
        <v>40</v>
      </c>
      <c r="S173" s="35" t="s">
        <v>822</v>
      </c>
      <c r="T173" s="35" t="s">
        <v>810</v>
      </c>
      <c r="U173" s="35" t="s">
        <v>810</v>
      </c>
      <c r="V173" s="35" t="s">
        <v>23</v>
      </c>
      <c r="W173" s="35" t="s">
        <v>24</v>
      </c>
      <c r="X173">
        <v>330</v>
      </c>
    </row>
    <row r="174" spans="1:24" x14ac:dyDescent="0.35">
      <c r="A174" t="str">
        <f>+IF(C174&lt;&gt;'Free IN_OUT Service'!$B$1,"",IF(COUNTIF(C:C,C174)&gt;0,COUNTIF(C$3:C174,C174),""))</f>
        <v/>
      </c>
      <c r="B174" t="s">
        <v>440</v>
      </c>
      <c r="C174" t="s">
        <v>804</v>
      </c>
      <c r="D174" t="s">
        <v>825</v>
      </c>
      <c r="E174" t="s">
        <v>805</v>
      </c>
      <c r="F174" s="34">
        <v>44866</v>
      </c>
      <c r="G174" s="35" t="s">
        <v>19</v>
      </c>
      <c r="H174" s="35" t="s">
        <v>19</v>
      </c>
      <c r="I174" s="35" t="s">
        <v>19</v>
      </c>
      <c r="J174" s="35" t="s">
        <v>19</v>
      </c>
      <c r="K174" s="35" t="s">
        <v>19</v>
      </c>
      <c r="L174" s="35" t="s">
        <v>19</v>
      </c>
      <c r="M174" s="35" t="s">
        <v>19</v>
      </c>
      <c r="N174" s="35" t="s">
        <v>816</v>
      </c>
      <c r="O174" s="37" t="s">
        <v>817</v>
      </c>
      <c r="P174" s="35" t="s">
        <v>440</v>
      </c>
      <c r="Q174" s="35" t="s">
        <v>38</v>
      </c>
      <c r="R174" s="35">
        <v>40</v>
      </c>
      <c r="S174" s="35" t="s">
        <v>822</v>
      </c>
      <c r="T174" s="35" t="s">
        <v>810</v>
      </c>
      <c r="U174" s="35" t="s">
        <v>810</v>
      </c>
      <c r="V174" s="35" t="s">
        <v>23</v>
      </c>
      <c r="W174" s="35" t="s">
        <v>24</v>
      </c>
      <c r="X174">
        <v>350</v>
      </c>
    </row>
    <row r="175" spans="1:24" x14ac:dyDescent="0.35">
      <c r="A175" t="str">
        <f>+IF(C175&lt;&gt;'Free IN_OUT Service'!$B$1,"",IF(COUNTIF(C:C,C175)&gt;0,COUNTIF(C$3:C175,C175),""))</f>
        <v/>
      </c>
      <c r="B175" t="s">
        <v>440</v>
      </c>
      <c r="C175" t="s">
        <v>804</v>
      </c>
      <c r="D175" t="s">
        <v>825</v>
      </c>
      <c r="E175" t="s">
        <v>805</v>
      </c>
      <c r="F175" s="34">
        <v>44866</v>
      </c>
      <c r="G175" s="35" t="s">
        <v>19</v>
      </c>
      <c r="H175" s="35" t="s">
        <v>19</v>
      </c>
      <c r="I175" s="35" t="s">
        <v>19</v>
      </c>
      <c r="J175" s="35" t="s">
        <v>19</v>
      </c>
      <c r="K175" s="35" t="s">
        <v>19</v>
      </c>
      <c r="L175" s="35" t="s">
        <v>19</v>
      </c>
      <c r="M175" s="35" t="s">
        <v>19</v>
      </c>
      <c r="N175" s="35" t="s">
        <v>816</v>
      </c>
      <c r="O175" s="37" t="s">
        <v>817</v>
      </c>
      <c r="P175" s="35" t="s">
        <v>440</v>
      </c>
      <c r="Q175" s="35" t="s">
        <v>64</v>
      </c>
      <c r="R175" s="35">
        <v>40</v>
      </c>
      <c r="S175" s="35" t="s">
        <v>772</v>
      </c>
      <c r="T175" s="35" t="s">
        <v>810</v>
      </c>
      <c r="U175" s="35" t="s">
        <v>810</v>
      </c>
      <c r="V175" s="35" t="s">
        <v>23</v>
      </c>
      <c r="W175" s="35" t="s">
        <v>24</v>
      </c>
      <c r="X175">
        <v>495</v>
      </c>
    </row>
    <row r="176" spans="1:24" x14ac:dyDescent="0.35">
      <c r="A176" t="str">
        <f>+IF(C176&lt;&gt;'Free IN_OUT Service'!$B$1,"",IF(COUNTIF(C:C,C176)&gt;0,COUNTIF(C$3:C176,C176),""))</f>
        <v/>
      </c>
      <c r="B176" t="s">
        <v>440</v>
      </c>
      <c r="C176" t="s">
        <v>804</v>
      </c>
      <c r="D176" t="s">
        <v>825</v>
      </c>
      <c r="E176" t="s">
        <v>805</v>
      </c>
      <c r="F176" s="34">
        <v>44866</v>
      </c>
      <c r="G176" s="35" t="s">
        <v>19</v>
      </c>
      <c r="H176" s="35" t="s">
        <v>19</v>
      </c>
      <c r="I176" s="35" t="s">
        <v>19</v>
      </c>
      <c r="J176" s="35" t="s">
        <v>19</v>
      </c>
      <c r="K176" s="35" t="s">
        <v>19</v>
      </c>
      <c r="L176" s="35" t="s">
        <v>19</v>
      </c>
      <c r="M176" s="35" t="s">
        <v>19</v>
      </c>
      <c r="N176" s="35" t="s">
        <v>816</v>
      </c>
      <c r="O176" s="37" t="s">
        <v>817</v>
      </c>
      <c r="P176" s="35" t="s">
        <v>440</v>
      </c>
      <c r="Q176" s="35" t="s">
        <v>60</v>
      </c>
      <c r="R176" s="35">
        <v>40</v>
      </c>
      <c r="S176" s="35" t="s">
        <v>772</v>
      </c>
      <c r="T176" s="35" t="s">
        <v>810</v>
      </c>
      <c r="U176" s="35" t="s">
        <v>810</v>
      </c>
      <c r="V176" s="35" t="s">
        <v>23</v>
      </c>
      <c r="W176" s="35" t="s">
        <v>24</v>
      </c>
      <c r="X176">
        <v>495</v>
      </c>
    </row>
    <row r="177" spans="1:24" x14ac:dyDescent="0.35">
      <c r="A177" t="str">
        <f>+IF(C177&lt;&gt;'Free IN_OUT Service'!$B$1,"",IF(COUNTIF(C:C,C177)&gt;0,COUNTIF(C$3:C177,C177),""))</f>
        <v/>
      </c>
      <c r="B177" t="s">
        <v>440</v>
      </c>
      <c r="C177" t="s">
        <v>804</v>
      </c>
      <c r="D177" t="s">
        <v>825</v>
      </c>
      <c r="E177" t="s">
        <v>805</v>
      </c>
      <c r="F177" s="34">
        <v>44866</v>
      </c>
      <c r="G177" s="35" t="s">
        <v>19</v>
      </c>
      <c r="H177" s="35" t="s">
        <v>19</v>
      </c>
      <c r="I177" s="35" t="s">
        <v>19</v>
      </c>
      <c r="J177" s="35" t="s">
        <v>19</v>
      </c>
      <c r="K177" s="35" t="s">
        <v>19</v>
      </c>
      <c r="L177" s="35" t="s">
        <v>19</v>
      </c>
      <c r="M177" s="35" t="s">
        <v>19</v>
      </c>
      <c r="N177" s="35" t="s">
        <v>816</v>
      </c>
      <c r="O177" s="37" t="s">
        <v>817</v>
      </c>
      <c r="P177" s="35" t="s">
        <v>440</v>
      </c>
      <c r="Q177" s="35" t="s">
        <v>33</v>
      </c>
      <c r="R177" s="35">
        <v>40</v>
      </c>
      <c r="S177" s="35" t="s">
        <v>772</v>
      </c>
      <c r="T177" s="35" t="s">
        <v>810</v>
      </c>
      <c r="U177" s="35" t="s">
        <v>810</v>
      </c>
      <c r="V177" s="35" t="s">
        <v>23</v>
      </c>
      <c r="W177" s="35" t="s">
        <v>24</v>
      </c>
      <c r="X177">
        <v>495</v>
      </c>
    </row>
    <row r="178" spans="1:24" x14ac:dyDescent="0.35">
      <c r="A178" t="str">
        <f>+IF(C178&lt;&gt;'Free IN_OUT Service'!$B$1,"",IF(COUNTIF(C:C,C178)&gt;0,COUNTIF(C$3:C178,C178),""))</f>
        <v/>
      </c>
      <c r="B178" t="s">
        <v>440</v>
      </c>
      <c r="C178" t="s">
        <v>804</v>
      </c>
      <c r="D178" t="s">
        <v>825</v>
      </c>
      <c r="E178" t="s">
        <v>805</v>
      </c>
      <c r="F178" s="34">
        <v>44866</v>
      </c>
      <c r="G178" s="35" t="s">
        <v>19</v>
      </c>
      <c r="H178" s="35" t="s">
        <v>19</v>
      </c>
      <c r="I178" s="35" t="s">
        <v>19</v>
      </c>
      <c r="J178" s="35" t="s">
        <v>19</v>
      </c>
      <c r="K178" s="35" t="s">
        <v>19</v>
      </c>
      <c r="L178" s="35" t="s">
        <v>19</v>
      </c>
      <c r="M178" s="35" t="s">
        <v>19</v>
      </c>
      <c r="N178" s="35" t="s">
        <v>816</v>
      </c>
      <c r="O178" s="37" t="s">
        <v>817</v>
      </c>
      <c r="P178" s="35" t="s">
        <v>440</v>
      </c>
      <c r="Q178" s="35" t="s">
        <v>58</v>
      </c>
      <c r="R178" s="35">
        <v>40</v>
      </c>
      <c r="S178" s="35" t="s">
        <v>772</v>
      </c>
      <c r="T178" s="35" t="s">
        <v>810</v>
      </c>
      <c r="U178" s="35" t="s">
        <v>810</v>
      </c>
      <c r="V178" s="35" t="s">
        <v>23</v>
      </c>
      <c r="W178" s="35" t="s">
        <v>24</v>
      </c>
      <c r="X178">
        <v>495</v>
      </c>
    </row>
    <row r="179" spans="1:24" x14ac:dyDescent="0.35">
      <c r="A179" t="str">
        <f>+IF(C179&lt;&gt;'Free IN_OUT Service'!$B$1,"",IF(COUNTIF(C:C,C179)&gt;0,COUNTIF(C$3:C179,C179),""))</f>
        <v/>
      </c>
      <c r="B179" t="s">
        <v>440</v>
      </c>
      <c r="C179" t="s">
        <v>804</v>
      </c>
      <c r="D179" t="s">
        <v>825</v>
      </c>
      <c r="E179" t="s">
        <v>805</v>
      </c>
      <c r="F179" s="34">
        <v>44866</v>
      </c>
      <c r="G179" s="35" t="s">
        <v>19</v>
      </c>
      <c r="H179" s="35" t="s">
        <v>19</v>
      </c>
      <c r="I179" s="35" t="s">
        <v>19</v>
      </c>
      <c r="J179" s="35" t="s">
        <v>19</v>
      </c>
      <c r="K179" s="35" t="s">
        <v>19</v>
      </c>
      <c r="L179" s="35" t="s">
        <v>19</v>
      </c>
      <c r="M179" s="35" t="s">
        <v>19</v>
      </c>
      <c r="N179" s="35" t="s">
        <v>816</v>
      </c>
      <c r="O179" s="37" t="s">
        <v>817</v>
      </c>
      <c r="P179" s="35" t="s">
        <v>440</v>
      </c>
      <c r="Q179" s="35" t="s">
        <v>821</v>
      </c>
      <c r="R179" s="35">
        <v>45</v>
      </c>
      <c r="S179" s="35" t="s">
        <v>34</v>
      </c>
      <c r="T179" s="35" t="s">
        <v>810</v>
      </c>
      <c r="U179" s="35" t="s">
        <v>810</v>
      </c>
      <c r="V179" s="35" t="s">
        <v>23</v>
      </c>
      <c r="W179" s="35" t="s">
        <v>24</v>
      </c>
      <c r="X179">
        <v>385</v>
      </c>
    </row>
    <row r="180" spans="1:24" x14ac:dyDescent="0.35">
      <c r="A180" t="str">
        <f>+IF(C180&lt;&gt;'Free IN_OUT Service'!$B$1,"",IF(COUNTIF(C:C,C180)&gt;0,COUNTIF(C$3:C180,C180),""))</f>
        <v/>
      </c>
      <c r="B180" t="s">
        <v>440</v>
      </c>
      <c r="C180" t="s">
        <v>804</v>
      </c>
      <c r="D180" t="s">
        <v>825</v>
      </c>
      <c r="E180" t="s">
        <v>805</v>
      </c>
      <c r="F180" s="34">
        <v>44866</v>
      </c>
      <c r="G180" s="35" t="s">
        <v>19</v>
      </c>
      <c r="H180" s="35" t="s">
        <v>19</v>
      </c>
      <c r="I180" s="35" t="s">
        <v>19</v>
      </c>
      <c r="J180" s="35" t="s">
        <v>19</v>
      </c>
      <c r="K180" s="35" t="s">
        <v>19</v>
      </c>
      <c r="L180" s="35" t="s">
        <v>19</v>
      </c>
      <c r="M180" s="35" t="s">
        <v>19</v>
      </c>
      <c r="N180" s="35" t="s">
        <v>816</v>
      </c>
      <c r="O180" s="37" t="s">
        <v>817</v>
      </c>
      <c r="P180" s="35" t="s">
        <v>440</v>
      </c>
      <c r="Q180" s="35" t="s">
        <v>821</v>
      </c>
      <c r="R180" s="35">
        <v>45</v>
      </c>
      <c r="S180" s="35" t="s">
        <v>822</v>
      </c>
      <c r="T180" s="35" t="s">
        <v>810</v>
      </c>
      <c r="U180" s="35" t="s">
        <v>810</v>
      </c>
      <c r="V180" s="35" t="s">
        <v>23</v>
      </c>
      <c r="W180" s="35" t="s">
        <v>24</v>
      </c>
      <c r="X180">
        <v>330</v>
      </c>
    </row>
    <row r="181" spans="1:24" x14ac:dyDescent="0.35">
      <c r="A181" t="str">
        <f>+IF(C181&lt;&gt;'Free IN_OUT Service'!$B$1,"",IF(COUNTIF(C:C,C181)&gt;0,COUNTIF(C$3:C181,C181),""))</f>
        <v/>
      </c>
      <c r="B181" t="s">
        <v>440</v>
      </c>
      <c r="C181" t="s">
        <v>804</v>
      </c>
      <c r="D181" t="s">
        <v>825</v>
      </c>
      <c r="E181" t="s">
        <v>805</v>
      </c>
      <c r="F181" s="34">
        <v>44866</v>
      </c>
      <c r="G181" s="35" t="s">
        <v>19</v>
      </c>
      <c r="H181" s="35" t="s">
        <v>19</v>
      </c>
      <c r="I181" s="35" t="s">
        <v>19</v>
      </c>
      <c r="J181" s="35" t="s">
        <v>19</v>
      </c>
      <c r="K181" s="35" t="s">
        <v>19</v>
      </c>
      <c r="L181" s="35" t="s">
        <v>19</v>
      </c>
      <c r="M181" s="35" t="s">
        <v>19</v>
      </c>
      <c r="N181" s="35" t="s">
        <v>818</v>
      </c>
      <c r="O181" s="35" t="s">
        <v>819</v>
      </c>
      <c r="P181" s="35" t="s">
        <v>440</v>
      </c>
      <c r="Q181" s="35" t="s">
        <v>823</v>
      </c>
      <c r="R181" s="35">
        <v>20</v>
      </c>
      <c r="S181" s="35" t="s">
        <v>34</v>
      </c>
      <c r="T181" s="35" t="s">
        <v>810</v>
      </c>
      <c r="U181" s="35" t="s">
        <v>810</v>
      </c>
      <c r="V181" s="35" t="s">
        <v>23</v>
      </c>
      <c r="W181" s="35" t="s">
        <v>24</v>
      </c>
      <c r="X181">
        <v>275</v>
      </c>
    </row>
    <row r="182" spans="1:24" x14ac:dyDescent="0.35">
      <c r="A182" t="str">
        <f>+IF(C182&lt;&gt;'Free IN_OUT Service'!$B$1,"",IF(COUNTIF(C:C,C182)&gt;0,COUNTIF(C$3:C182,C182),""))</f>
        <v/>
      </c>
      <c r="B182" t="s">
        <v>440</v>
      </c>
      <c r="C182" t="s">
        <v>804</v>
      </c>
      <c r="D182" t="s">
        <v>825</v>
      </c>
      <c r="E182" t="s">
        <v>805</v>
      </c>
      <c r="F182" s="34">
        <v>44866</v>
      </c>
      <c r="G182" s="35" t="s">
        <v>19</v>
      </c>
      <c r="H182" s="35" t="s">
        <v>19</v>
      </c>
      <c r="I182" s="35" t="s">
        <v>19</v>
      </c>
      <c r="J182" s="35" t="s">
        <v>19</v>
      </c>
      <c r="K182" s="35" t="s">
        <v>19</v>
      </c>
      <c r="L182" s="35" t="s">
        <v>19</v>
      </c>
      <c r="M182" s="35" t="s">
        <v>19</v>
      </c>
      <c r="N182" s="35" t="s">
        <v>818</v>
      </c>
      <c r="O182" s="35" t="s">
        <v>819</v>
      </c>
      <c r="P182" s="35" t="s">
        <v>440</v>
      </c>
      <c r="Q182" s="35" t="s">
        <v>824</v>
      </c>
      <c r="R182" s="35">
        <v>20</v>
      </c>
      <c r="S182" s="35" t="s">
        <v>34</v>
      </c>
      <c r="T182" s="35" t="s">
        <v>810</v>
      </c>
      <c r="U182" s="35" t="s">
        <v>810</v>
      </c>
      <c r="V182" s="35" t="s">
        <v>23</v>
      </c>
      <c r="W182" s="35" t="s">
        <v>24</v>
      </c>
      <c r="X182">
        <v>275</v>
      </c>
    </row>
    <row r="183" spans="1:24" x14ac:dyDescent="0.35">
      <c r="A183" t="str">
        <f>+IF(C183&lt;&gt;'Free IN_OUT Service'!$B$1,"",IF(COUNTIF(C:C,C183)&gt;0,COUNTIF(C$3:C183,C183),""))</f>
        <v/>
      </c>
      <c r="B183" t="s">
        <v>440</v>
      </c>
      <c r="C183" t="s">
        <v>804</v>
      </c>
      <c r="D183" t="s">
        <v>825</v>
      </c>
      <c r="E183" t="s">
        <v>805</v>
      </c>
      <c r="F183" s="34">
        <v>44866</v>
      </c>
      <c r="G183" s="35" t="s">
        <v>19</v>
      </c>
      <c r="H183" s="35" t="s">
        <v>19</v>
      </c>
      <c r="I183" s="35" t="s">
        <v>19</v>
      </c>
      <c r="J183" s="35" t="s">
        <v>19</v>
      </c>
      <c r="K183" s="35" t="s">
        <v>19</v>
      </c>
      <c r="L183" s="35" t="s">
        <v>19</v>
      </c>
      <c r="M183" s="35" t="s">
        <v>19</v>
      </c>
      <c r="N183" s="35" t="s">
        <v>818</v>
      </c>
      <c r="O183" s="35" t="s">
        <v>819</v>
      </c>
      <c r="P183" s="35" t="s">
        <v>440</v>
      </c>
      <c r="Q183" s="35" t="s">
        <v>823</v>
      </c>
      <c r="R183" s="35">
        <v>20</v>
      </c>
      <c r="S183" s="35" t="s">
        <v>822</v>
      </c>
      <c r="T183" s="35" t="s">
        <v>810</v>
      </c>
      <c r="U183" s="35" t="s">
        <v>810</v>
      </c>
      <c r="V183" s="35" t="s">
        <v>23</v>
      </c>
      <c r="W183" s="35" t="s">
        <v>24</v>
      </c>
      <c r="X183">
        <v>230</v>
      </c>
    </row>
    <row r="184" spans="1:24" x14ac:dyDescent="0.35">
      <c r="A184" t="str">
        <f>+IF(C184&lt;&gt;'Free IN_OUT Service'!$B$1,"",IF(COUNTIF(C:C,C184)&gt;0,COUNTIF(C$3:C184,C184),""))</f>
        <v/>
      </c>
      <c r="B184" t="s">
        <v>440</v>
      </c>
      <c r="C184" t="s">
        <v>804</v>
      </c>
      <c r="D184" t="s">
        <v>825</v>
      </c>
      <c r="E184" t="s">
        <v>805</v>
      </c>
      <c r="F184" s="34">
        <v>44866</v>
      </c>
      <c r="G184" s="35" t="s">
        <v>19</v>
      </c>
      <c r="H184" s="35" t="s">
        <v>19</v>
      </c>
      <c r="I184" s="35" t="s">
        <v>19</v>
      </c>
      <c r="J184" s="35" t="s">
        <v>19</v>
      </c>
      <c r="K184" s="35" t="s">
        <v>19</v>
      </c>
      <c r="L184" s="35" t="s">
        <v>19</v>
      </c>
      <c r="M184" s="35" t="s">
        <v>19</v>
      </c>
      <c r="N184" s="35" t="s">
        <v>818</v>
      </c>
      <c r="O184" s="35" t="s">
        <v>819</v>
      </c>
      <c r="P184" s="35" t="s">
        <v>440</v>
      </c>
      <c r="Q184" s="35" t="s">
        <v>824</v>
      </c>
      <c r="R184" s="35">
        <v>20</v>
      </c>
      <c r="S184" s="35" t="s">
        <v>822</v>
      </c>
      <c r="T184" s="35" t="s">
        <v>810</v>
      </c>
      <c r="U184" s="35" t="s">
        <v>810</v>
      </c>
      <c r="V184" s="35" t="s">
        <v>23</v>
      </c>
      <c r="W184" s="35" t="s">
        <v>24</v>
      </c>
      <c r="X184">
        <v>275</v>
      </c>
    </row>
    <row r="185" spans="1:24" x14ac:dyDescent="0.35">
      <c r="A185" t="str">
        <f>+IF(C185&lt;&gt;'Free IN_OUT Service'!$B$1,"",IF(COUNTIF(C:C,C185)&gt;0,COUNTIF(C$3:C185,C185),""))</f>
        <v/>
      </c>
      <c r="B185" t="s">
        <v>440</v>
      </c>
      <c r="C185" t="s">
        <v>804</v>
      </c>
      <c r="D185" t="s">
        <v>825</v>
      </c>
      <c r="E185" t="s">
        <v>805</v>
      </c>
      <c r="F185" s="34">
        <v>44866</v>
      </c>
      <c r="G185" s="35" t="s">
        <v>19</v>
      </c>
      <c r="H185" s="35" t="s">
        <v>19</v>
      </c>
      <c r="I185" s="35" t="s">
        <v>19</v>
      </c>
      <c r="J185" s="35" t="s">
        <v>19</v>
      </c>
      <c r="K185" s="35" t="s">
        <v>19</v>
      </c>
      <c r="L185" s="35" t="s">
        <v>19</v>
      </c>
      <c r="M185" s="35" t="s">
        <v>19</v>
      </c>
      <c r="N185" s="35" t="s">
        <v>818</v>
      </c>
      <c r="O185" s="35" t="s">
        <v>819</v>
      </c>
      <c r="P185" s="35" t="s">
        <v>440</v>
      </c>
      <c r="Q185" s="35" t="s">
        <v>77</v>
      </c>
      <c r="R185" s="35">
        <v>20</v>
      </c>
      <c r="S185" s="35" t="s">
        <v>772</v>
      </c>
      <c r="T185" s="35" t="s">
        <v>810</v>
      </c>
      <c r="U185" s="35" t="s">
        <v>810</v>
      </c>
      <c r="V185" s="35" t="s">
        <v>23</v>
      </c>
      <c r="W185" s="35" t="s">
        <v>24</v>
      </c>
      <c r="X185">
        <v>285</v>
      </c>
    </row>
    <row r="186" spans="1:24" x14ac:dyDescent="0.35">
      <c r="A186" t="str">
        <f>+IF(C186&lt;&gt;'Free IN_OUT Service'!$B$1,"",IF(COUNTIF(C:C,C186)&gt;0,COUNTIF(C$3:C186,C186),""))</f>
        <v/>
      </c>
      <c r="B186" t="s">
        <v>440</v>
      </c>
      <c r="C186" t="s">
        <v>804</v>
      </c>
      <c r="D186" t="s">
        <v>825</v>
      </c>
      <c r="E186" t="s">
        <v>805</v>
      </c>
      <c r="F186" s="34">
        <v>44866</v>
      </c>
      <c r="G186" s="35" t="s">
        <v>19</v>
      </c>
      <c r="H186" s="35" t="s">
        <v>19</v>
      </c>
      <c r="I186" s="35" t="s">
        <v>19</v>
      </c>
      <c r="J186" s="35" t="s">
        <v>19</v>
      </c>
      <c r="K186" s="35" t="s">
        <v>19</v>
      </c>
      <c r="L186" s="35" t="s">
        <v>19</v>
      </c>
      <c r="M186" s="35" t="s">
        <v>19</v>
      </c>
      <c r="N186" s="35" t="s">
        <v>818</v>
      </c>
      <c r="O186" s="35" t="s">
        <v>819</v>
      </c>
      <c r="P186" s="35" t="s">
        <v>440</v>
      </c>
      <c r="Q186" s="35" t="s">
        <v>63</v>
      </c>
      <c r="R186" s="35">
        <v>20</v>
      </c>
      <c r="S186" s="35" t="s">
        <v>772</v>
      </c>
      <c r="T186" s="35" t="s">
        <v>810</v>
      </c>
      <c r="U186" s="35" t="s">
        <v>810</v>
      </c>
      <c r="V186" s="35" t="s">
        <v>23</v>
      </c>
      <c r="W186" s="35" t="s">
        <v>24</v>
      </c>
      <c r="X186">
        <v>285</v>
      </c>
    </row>
    <row r="187" spans="1:24" x14ac:dyDescent="0.35">
      <c r="A187" t="str">
        <f>+IF(C187&lt;&gt;'Free IN_OUT Service'!$B$1,"",IF(COUNTIF(C:C,C187)&gt;0,COUNTIF(C$3:C187,C187),""))</f>
        <v/>
      </c>
      <c r="B187" t="s">
        <v>440</v>
      </c>
      <c r="C187" t="s">
        <v>804</v>
      </c>
      <c r="D187" t="s">
        <v>825</v>
      </c>
      <c r="E187" t="s">
        <v>805</v>
      </c>
      <c r="F187" s="34">
        <v>44866</v>
      </c>
      <c r="G187" s="35" t="s">
        <v>19</v>
      </c>
      <c r="H187" s="35" t="s">
        <v>19</v>
      </c>
      <c r="I187" s="35" t="s">
        <v>19</v>
      </c>
      <c r="J187" s="35" t="s">
        <v>19</v>
      </c>
      <c r="K187" s="35" t="s">
        <v>19</v>
      </c>
      <c r="L187" s="35" t="s">
        <v>19</v>
      </c>
      <c r="M187" s="35" t="s">
        <v>19</v>
      </c>
      <c r="N187" s="35" t="s">
        <v>818</v>
      </c>
      <c r="O187" s="35" t="s">
        <v>819</v>
      </c>
      <c r="P187" s="35" t="s">
        <v>440</v>
      </c>
      <c r="Q187" s="35" t="s">
        <v>59</v>
      </c>
      <c r="R187" s="35">
        <v>20</v>
      </c>
      <c r="S187" s="35" t="s">
        <v>772</v>
      </c>
      <c r="T187" s="35" t="s">
        <v>810</v>
      </c>
      <c r="U187" s="35" t="s">
        <v>810</v>
      </c>
      <c r="V187" s="35" t="s">
        <v>23</v>
      </c>
      <c r="W187" s="35" t="s">
        <v>24</v>
      </c>
      <c r="X187">
        <v>285</v>
      </c>
    </row>
    <row r="188" spans="1:24" x14ac:dyDescent="0.35">
      <c r="A188" t="str">
        <f>+IF(C188&lt;&gt;'Free IN_OUT Service'!$B$1,"",IF(COUNTIF(C:C,C188)&gt;0,COUNTIF(C$3:C188,C188),""))</f>
        <v/>
      </c>
      <c r="B188" t="s">
        <v>440</v>
      </c>
      <c r="C188" t="s">
        <v>804</v>
      </c>
      <c r="D188" t="s">
        <v>825</v>
      </c>
      <c r="E188" t="s">
        <v>805</v>
      </c>
      <c r="F188" s="34">
        <v>44866</v>
      </c>
      <c r="G188" s="35" t="s">
        <v>19</v>
      </c>
      <c r="H188" s="35" t="s">
        <v>19</v>
      </c>
      <c r="I188" s="35" t="s">
        <v>19</v>
      </c>
      <c r="J188" s="35" t="s">
        <v>19</v>
      </c>
      <c r="K188" s="35" t="s">
        <v>19</v>
      </c>
      <c r="L188" s="35" t="s">
        <v>19</v>
      </c>
      <c r="M188" s="35" t="s">
        <v>19</v>
      </c>
      <c r="N188" s="35" t="s">
        <v>818</v>
      </c>
      <c r="O188" s="35" t="s">
        <v>819</v>
      </c>
      <c r="P188" s="35" t="s">
        <v>440</v>
      </c>
      <c r="Q188" s="35" t="s">
        <v>56</v>
      </c>
      <c r="R188" s="35">
        <v>20</v>
      </c>
      <c r="S188" s="35" t="s">
        <v>772</v>
      </c>
      <c r="T188" s="35" t="s">
        <v>810</v>
      </c>
      <c r="U188" s="35" t="s">
        <v>810</v>
      </c>
      <c r="V188" s="35" t="s">
        <v>23</v>
      </c>
      <c r="W188" s="35" t="s">
        <v>24</v>
      </c>
      <c r="X188">
        <v>285</v>
      </c>
    </row>
    <row r="189" spans="1:24" x14ac:dyDescent="0.35">
      <c r="A189" t="str">
        <f>+IF(C189&lt;&gt;'Free IN_OUT Service'!$B$1,"",IF(COUNTIF(C:C,C189)&gt;0,COUNTIF(C$3:C189,C189),""))</f>
        <v/>
      </c>
      <c r="B189" t="s">
        <v>440</v>
      </c>
      <c r="C189" t="s">
        <v>804</v>
      </c>
      <c r="D189" t="s">
        <v>825</v>
      </c>
      <c r="E189" t="s">
        <v>805</v>
      </c>
      <c r="F189" s="34">
        <v>44866</v>
      </c>
      <c r="G189" s="35" t="s">
        <v>19</v>
      </c>
      <c r="H189" s="35" t="s">
        <v>19</v>
      </c>
      <c r="I189" s="35" t="s">
        <v>19</v>
      </c>
      <c r="J189" s="35" t="s">
        <v>19</v>
      </c>
      <c r="K189" s="35" t="s">
        <v>19</v>
      </c>
      <c r="L189" s="35" t="s">
        <v>19</v>
      </c>
      <c r="M189" s="35" t="s">
        <v>19</v>
      </c>
      <c r="N189" s="35" t="s">
        <v>818</v>
      </c>
      <c r="O189" s="35" t="s">
        <v>819</v>
      </c>
      <c r="P189" s="35" t="s">
        <v>440</v>
      </c>
      <c r="Q189" s="35" t="s">
        <v>61</v>
      </c>
      <c r="R189" s="35">
        <v>20</v>
      </c>
      <c r="S189" s="35" t="s">
        <v>772</v>
      </c>
      <c r="T189" s="35" t="s">
        <v>810</v>
      </c>
      <c r="U189" s="35" t="s">
        <v>810</v>
      </c>
      <c r="V189" s="35" t="s">
        <v>23</v>
      </c>
      <c r="W189" s="35" t="s">
        <v>24</v>
      </c>
      <c r="X189">
        <v>285</v>
      </c>
    </row>
    <row r="190" spans="1:24" x14ac:dyDescent="0.35">
      <c r="A190" t="str">
        <f>+IF(C190&lt;&gt;'Free IN_OUT Service'!$B$1,"",IF(COUNTIF(C:C,C190)&gt;0,COUNTIF(C$3:C190,C190),""))</f>
        <v/>
      </c>
      <c r="B190" t="s">
        <v>440</v>
      </c>
      <c r="C190" t="s">
        <v>804</v>
      </c>
      <c r="D190" t="s">
        <v>825</v>
      </c>
      <c r="E190" t="s">
        <v>805</v>
      </c>
      <c r="F190" s="34">
        <v>44866</v>
      </c>
      <c r="G190" s="35" t="s">
        <v>19</v>
      </c>
      <c r="H190" s="35" t="s">
        <v>19</v>
      </c>
      <c r="I190" s="35" t="s">
        <v>19</v>
      </c>
      <c r="J190" s="35" t="s">
        <v>19</v>
      </c>
      <c r="K190" s="35" t="s">
        <v>19</v>
      </c>
      <c r="L190" s="35" t="s">
        <v>19</v>
      </c>
      <c r="M190" s="35" t="s">
        <v>19</v>
      </c>
      <c r="N190" s="35" t="s">
        <v>818</v>
      </c>
      <c r="O190" s="35" t="s">
        <v>819</v>
      </c>
      <c r="P190" s="35" t="s">
        <v>440</v>
      </c>
      <c r="Q190" s="35" t="s">
        <v>20</v>
      </c>
      <c r="R190" s="35">
        <v>40</v>
      </c>
      <c r="S190" s="35" t="s">
        <v>34</v>
      </c>
      <c r="T190" s="35" t="s">
        <v>810</v>
      </c>
      <c r="U190" s="35" t="s">
        <v>810</v>
      </c>
      <c r="V190" s="35" t="s">
        <v>23</v>
      </c>
      <c r="W190" s="35" t="s">
        <v>24</v>
      </c>
      <c r="X190">
        <v>385</v>
      </c>
    </row>
    <row r="191" spans="1:24" x14ac:dyDescent="0.35">
      <c r="A191" t="str">
        <f>+IF(C191&lt;&gt;'Free IN_OUT Service'!$B$1,"",IF(COUNTIF(C:C,C191)&gt;0,COUNTIF(C$3:C191,C191),""))</f>
        <v/>
      </c>
      <c r="B191" t="s">
        <v>440</v>
      </c>
      <c r="C191" t="s">
        <v>804</v>
      </c>
      <c r="D191" t="s">
        <v>825</v>
      </c>
      <c r="E191" t="s">
        <v>805</v>
      </c>
      <c r="F191" s="34">
        <v>44866</v>
      </c>
      <c r="G191" s="35" t="s">
        <v>19</v>
      </c>
      <c r="H191" s="35" t="s">
        <v>19</v>
      </c>
      <c r="I191" s="35" t="s">
        <v>19</v>
      </c>
      <c r="J191" s="35" t="s">
        <v>19</v>
      </c>
      <c r="K191" s="35" t="s">
        <v>19</v>
      </c>
      <c r="L191" s="35" t="s">
        <v>19</v>
      </c>
      <c r="M191" s="35" t="s">
        <v>19</v>
      </c>
      <c r="N191" s="35" t="s">
        <v>818</v>
      </c>
      <c r="O191" s="35" t="s">
        <v>819</v>
      </c>
      <c r="P191" s="35" t="s">
        <v>440</v>
      </c>
      <c r="Q191" s="35" t="s">
        <v>38</v>
      </c>
      <c r="R191" s="35">
        <v>40</v>
      </c>
      <c r="S191" s="35" t="s">
        <v>34</v>
      </c>
      <c r="T191" s="35" t="s">
        <v>810</v>
      </c>
      <c r="U191" s="35" t="s">
        <v>810</v>
      </c>
      <c r="V191" s="35" t="s">
        <v>23</v>
      </c>
      <c r="W191" s="35" t="s">
        <v>24</v>
      </c>
      <c r="X191">
        <v>385</v>
      </c>
    </row>
    <row r="192" spans="1:24" x14ac:dyDescent="0.35">
      <c r="A192" t="str">
        <f>+IF(C192&lt;&gt;'Free IN_OUT Service'!$B$1,"",IF(COUNTIF(C:C,C192)&gt;0,COUNTIF(C$3:C192,C192),""))</f>
        <v/>
      </c>
      <c r="B192" t="s">
        <v>440</v>
      </c>
      <c r="C192" t="s">
        <v>804</v>
      </c>
      <c r="D192" t="s">
        <v>825</v>
      </c>
      <c r="E192" t="s">
        <v>805</v>
      </c>
      <c r="F192" s="34">
        <v>44866</v>
      </c>
      <c r="G192" s="35" t="s">
        <v>19</v>
      </c>
      <c r="H192" s="35" t="s">
        <v>19</v>
      </c>
      <c r="I192" s="35" t="s">
        <v>19</v>
      </c>
      <c r="J192" s="35" t="s">
        <v>19</v>
      </c>
      <c r="K192" s="35" t="s">
        <v>19</v>
      </c>
      <c r="L192" s="35" t="s">
        <v>19</v>
      </c>
      <c r="M192" s="35" t="s">
        <v>19</v>
      </c>
      <c r="N192" s="35" t="s">
        <v>818</v>
      </c>
      <c r="O192" s="35" t="s">
        <v>819</v>
      </c>
      <c r="P192" s="35" t="s">
        <v>440</v>
      </c>
      <c r="Q192" s="35" t="s">
        <v>20</v>
      </c>
      <c r="R192" s="35">
        <v>40</v>
      </c>
      <c r="S192" s="35" t="s">
        <v>822</v>
      </c>
      <c r="T192" s="35" t="s">
        <v>810</v>
      </c>
      <c r="U192" s="35" t="s">
        <v>810</v>
      </c>
      <c r="V192" s="35" t="s">
        <v>23</v>
      </c>
      <c r="W192" s="35" t="s">
        <v>24</v>
      </c>
      <c r="X192">
        <v>340</v>
      </c>
    </row>
    <row r="193" spans="1:24" x14ac:dyDescent="0.35">
      <c r="A193" t="str">
        <f>+IF(C193&lt;&gt;'Free IN_OUT Service'!$B$1,"",IF(COUNTIF(C:C,C193)&gt;0,COUNTIF(C$3:C193,C193),""))</f>
        <v/>
      </c>
      <c r="B193" t="s">
        <v>440</v>
      </c>
      <c r="C193" t="s">
        <v>804</v>
      </c>
      <c r="D193" t="s">
        <v>825</v>
      </c>
      <c r="E193" t="s">
        <v>805</v>
      </c>
      <c r="F193" s="34">
        <v>44866</v>
      </c>
      <c r="G193" s="35" t="s">
        <v>19</v>
      </c>
      <c r="H193" s="35" t="s">
        <v>19</v>
      </c>
      <c r="I193" s="35" t="s">
        <v>19</v>
      </c>
      <c r="J193" s="35" t="s">
        <v>19</v>
      </c>
      <c r="K193" s="35" t="s">
        <v>19</v>
      </c>
      <c r="L193" s="35" t="s">
        <v>19</v>
      </c>
      <c r="M193" s="35" t="s">
        <v>19</v>
      </c>
      <c r="N193" s="35" t="s">
        <v>818</v>
      </c>
      <c r="O193" s="35" t="s">
        <v>819</v>
      </c>
      <c r="P193" s="35" t="s">
        <v>440</v>
      </c>
      <c r="Q193" s="35" t="s">
        <v>38</v>
      </c>
      <c r="R193" s="35">
        <v>40</v>
      </c>
      <c r="S193" s="35" t="s">
        <v>822</v>
      </c>
      <c r="T193" s="35" t="s">
        <v>810</v>
      </c>
      <c r="U193" s="35" t="s">
        <v>810</v>
      </c>
      <c r="V193" s="35" t="s">
        <v>23</v>
      </c>
      <c r="W193" s="35" t="s">
        <v>24</v>
      </c>
      <c r="X193">
        <v>385</v>
      </c>
    </row>
    <row r="194" spans="1:24" x14ac:dyDescent="0.35">
      <c r="A194" t="str">
        <f>+IF(C194&lt;&gt;'Free IN_OUT Service'!$B$1,"",IF(COUNTIF(C:C,C194)&gt;0,COUNTIF(C$3:C194,C194),""))</f>
        <v/>
      </c>
      <c r="B194" t="s">
        <v>440</v>
      </c>
      <c r="C194" t="s">
        <v>804</v>
      </c>
      <c r="D194" t="s">
        <v>825</v>
      </c>
      <c r="E194" t="s">
        <v>805</v>
      </c>
      <c r="F194" s="34">
        <v>44866</v>
      </c>
      <c r="G194" s="35" t="s">
        <v>19</v>
      </c>
      <c r="H194" s="35" t="s">
        <v>19</v>
      </c>
      <c r="I194" s="35" t="s">
        <v>19</v>
      </c>
      <c r="J194" s="35" t="s">
        <v>19</v>
      </c>
      <c r="K194" s="35" t="s">
        <v>19</v>
      </c>
      <c r="L194" s="35" t="s">
        <v>19</v>
      </c>
      <c r="M194" s="35" t="s">
        <v>19</v>
      </c>
      <c r="N194" s="35" t="s">
        <v>818</v>
      </c>
      <c r="O194" s="35" t="s">
        <v>819</v>
      </c>
      <c r="P194" s="35" t="s">
        <v>440</v>
      </c>
      <c r="Q194" s="35" t="s">
        <v>33</v>
      </c>
      <c r="R194" s="35">
        <v>40</v>
      </c>
      <c r="S194" s="35" t="s">
        <v>772</v>
      </c>
      <c r="T194" s="35" t="s">
        <v>810</v>
      </c>
      <c r="U194" s="35" t="s">
        <v>810</v>
      </c>
      <c r="V194" s="35" t="s">
        <v>23</v>
      </c>
      <c r="W194" s="35" t="s">
        <v>24</v>
      </c>
      <c r="X194">
        <v>505</v>
      </c>
    </row>
    <row r="195" spans="1:24" x14ac:dyDescent="0.35">
      <c r="A195" t="str">
        <f>+IF(C195&lt;&gt;'Free IN_OUT Service'!$B$1,"",IF(COUNTIF(C:C,C195)&gt;0,COUNTIF(C$3:C195,C195),""))</f>
        <v/>
      </c>
      <c r="B195" t="s">
        <v>440</v>
      </c>
      <c r="C195" t="s">
        <v>804</v>
      </c>
      <c r="D195" t="s">
        <v>825</v>
      </c>
      <c r="E195" t="s">
        <v>805</v>
      </c>
      <c r="F195" s="34">
        <v>44866</v>
      </c>
      <c r="G195" s="35" t="s">
        <v>19</v>
      </c>
      <c r="H195" s="35" t="s">
        <v>19</v>
      </c>
      <c r="I195" s="35" t="s">
        <v>19</v>
      </c>
      <c r="J195" s="35" t="s">
        <v>19</v>
      </c>
      <c r="K195" s="35" t="s">
        <v>19</v>
      </c>
      <c r="L195" s="35" t="s">
        <v>19</v>
      </c>
      <c r="M195" s="35" t="s">
        <v>19</v>
      </c>
      <c r="N195" s="35" t="s">
        <v>818</v>
      </c>
      <c r="O195" s="35" t="s">
        <v>819</v>
      </c>
      <c r="P195" s="35" t="s">
        <v>440</v>
      </c>
      <c r="Q195" s="35" t="s">
        <v>60</v>
      </c>
      <c r="R195" s="35">
        <v>40</v>
      </c>
      <c r="S195" s="35" t="s">
        <v>772</v>
      </c>
      <c r="T195" s="35" t="s">
        <v>810</v>
      </c>
      <c r="U195" s="35" t="s">
        <v>810</v>
      </c>
      <c r="V195" s="35" t="s">
        <v>23</v>
      </c>
      <c r="W195" s="35" t="s">
        <v>24</v>
      </c>
      <c r="X195">
        <v>505</v>
      </c>
    </row>
    <row r="196" spans="1:24" x14ac:dyDescent="0.35">
      <c r="A196" t="str">
        <f>+IF(C196&lt;&gt;'Free IN_OUT Service'!$B$1,"",IF(COUNTIF(C:C,C196)&gt;0,COUNTIF(C$3:C196,C196),""))</f>
        <v/>
      </c>
      <c r="B196" t="s">
        <v>440</v>
      </c>
      <c r="C196" t="s">
        <v>804</v>
      </c>
      <c r="D196" t="s">
        <v>825</v>
      </c>
      <c r="E196" t="s">
        <v>805</v>
      </c>
      <c r="F196" s="34">
        <v>44866</v>
      </c>
      <c r="G196" s="35" t="s">
        <v>19</v>
      </c>
      <c r="H196" s="35" t="s">
        <v>19</v>
      </c>
      <c r="I196" s="35" t="s">
        <v>19</v>
      </c>
      <c r="J196" s="35" t="s">
        <v>19</v>
      </c>
      <c r="K196" s="35" t="s">
        <v>19</v>
      </c>
      <c r="L196" s="35" t="s">
        <v>19</v>
      </c>
      <c r="M196" s="35" t="s">
        <v>19</v>
      </c>
      <c r="N196" s="35" t="s">
        <v>818</v>
      </c>
      <c r="O196" s="35" t="s">
        <v>819</v>
      </c>
      <c r="P196" s="35" t="s">
        <v>440</v>
      </c>
      <c r="Q196" s="35" t="s">
        <v>64</v>
      </c>
      <c r="R196" s="35">
        <v>40</v>
      </c>
      <c r="S196" s="35" t="s">
        <v>772</v>
      </c>
      <c r="T196" s="35" t="s">
        <v>810</v>
      </c>
      <c r="U196" s="35" t="s">
        <v>810</v>
      </c>
      <c r="V196" s="35" t="s">
        <v>23</v>
      </c>
      <c r="W196" s="35" t="s">
        <v>24</v>
      </c>
      <c r="X196">
        <v>505</v>
      </c>
    </row>
    <row r="197" spans="1:24" x14ac:dyDescent="0.35">
      <c r="A197" t="str">
        <f>+IF(C197&lt;&gt;'Free IN_OUT Service'!$B$1,"",IF(COUNTIF(C:C,C197)&gt;0,COUNTIF(C$3:C197,C197),""))</f>
        <v/>
      </c>
      <c r="B197" t="s">
        <v>440</v>
      </c>
      <c r="C197" t="s">
        <v>804</v>
      </c>
      <c r="D197" t="s">
        <v>825</v>
      </c>
      <c r="E197" t="s">
        <v>805</v>
      </c>
      <c r="F197" s="34">
        <v>44866</v>
      </c>
      <c r="G197" s="35" t="s">
        <v>19</v>
      </c>
      <c r="H197" s="35" t="s">
        <v>19</v>
      </c>
      <c r="I197" s="35" t="s">
        <v>19</v>
      </c>
      <c r="J197" s="35" t="s">
        <v>19</v>
      </c>
      <c r="K197" s="35" t="s">
        <v>19</v>
      </c>
      <c r="L197" s="35" t="s">
        <v>19</v>
      </c>
      <c r="M197" s="35" t="s">
        <v>19</v>
      </c>
      <c r="N197" s="35" t="s">
        <v>818</v>
      </c>
      <c r="O197" s="35" t="s">
        <v>819</v>
      </c>
      <c r="P197" s="35" t="s">
        <v>440</v>
      </c>
      <c r="Q197" s="35" t="s">
        <v>58</v>
      </c>
      <c r="R197" s="35">
        <v>40</v>
      </c>
      <c r="S197" s="35" t="s">
        <v>772</v>
      </c>
      <c r="T197" s="35" t="s">
        <v>810</v>
      </c>
      <c r="U197" s="35" t="s">
        <v>810</v>
      </c>
      <c r="V197" s="35" t="s">
        <v>23</v>
      </c>
      <c r="W197" s="35" t="s">
        <v>24</v>
      </c>
      <c r="X197">
        <v>505</v>
      </c>
    </row>
    <row r="198" spans="1:24" x14ac:dyDescent="0.35">
      <c r="A198" t="str">
        <f>+IF(C198&lt;&gt;'Free IN_OUT Service'!$B$1,"",IF(COUNTIF(C:C,C198)&gt;0,COUNTIF(C$3:C198,C198),""))</f>
        <v/>
      </c>
      <c r="B198" t="s">
        <v>440</v>
      </c>
      <c r="C198" t="s">
        <v>804</v>
      </c>
      <c r="D198" t="s">
        <v>825</v>
      </c>
      <c r="E198" t="s">
        <v>805</v>
      </c>
      <c r="F198" s="34">
        <v>44866</v>
      </c>
      <c r="G198" s="35" t="s">
        <v>19</v>
      </c>
      <c r="H198" s="35" t="s">
        <v>19</v>
      </c>
      <c r="I198" s="35" t="s">
        <v>19</v>
      </c>
      <c r="J198" s="35" t="s">
        <v>19</v>
      </c>
      <c r="K198" s="35" t="s">
        <v>19</v>
      </c>
      <c r="L198" s="35" t="s">
        <v>19</v>
      </c>
      <c r="M198" s="35" t="s">
        <v>19</v>
      </c>
      <c r="N198" s="35" t="s">
        <v>818</v>
      </c>
      <c r="O198" s="35" t="s">
        <v>819</v>
      </c>
      <c r="P198" s="35" t="s">
        <v>440</v>
      </c>
      <c r="Q198" s="35" t="s">
        <v>821</v>
      </c>
      <c r="R198" s="35">
        <v>45</v>
      </c>
      <c r="S198" s="35" t="s">
        <v>34</v>
      </c>
      <c r="T198" s="35" t="s">
        <v>810</v>
      </c>
      <c r="U198" s="35" t="s">
        <v>810</v>
      </c>
      <c r="V198" s="35" t="s">
        <v>23</v>
      </c>
      <c r="W198" s="35" t="s">
        <v>24</v>
      </c>
      <c r="X198">
        <v>385</v>
      </c>
    </row>
    <row r="199" spans="1:24" x14ac:dyDescent="0.35">
      <c r="A199" t="str">
        <f>+IF(C199&lt;&gt;'Free IN_OUT Service'!$B$1,"",IF(COUNTIF(C:C,C199)&gt;0,COUNTIF(C$3:C199,C199),""))</f>
        <v/>
      </c>
      <c r="B199" t="s">
        <v>440</v>
      </c>
      <c r="C199" t="s">
        <v>804</v>
      </c>
      <c r="D199" t="s">
        <v>825</v>
      </c>
      <c r="E199" t="s">
        <v>805</v>
      </c>
      <c r="F199" s="34">
        <v>44866</v>
      </c>
      <c r="G199" s="35" t="s">
        <v>19</v>
      </c>
      <c r="H199" s="35" t="s">
        <v>19</v>
      </c>
      <c r="I199" s="35" t="s">
        <v>19</v>
      </c>
      <c r="J199" s="35" t="s">
        <v>19</v>
      </c>
      <c r="K199" s="35" t="s">
        <v>19</v>
      </c>
      <c r="L199" s="35" t="s">
        <v>19</v>
      </c>
      <c r="M199" s="35" t="s">
        <v>19</v>
      </c>
      <c r="N199" s="35" t="s">
        <v>818</v>
      </c>
      <c r="O199" s="35" t="s">
        <v>819</v>
      </c>
      <c r="P199" s="35" t="s">
        <v>440</v>
      </c>
      <c r="Q199" s="35" t="s">
        <v>821</v>
      </c>
      <c r="R199" s="35">
        <v>45</v>
      </c>
      <c r="S199" s="35" t="s">
        <v>822</v>
      </c>
      <c r="T199" s="35" t="s">
        <v>810</v>
      </c>
      <c r="U199" s="35" t="s">
        <v>810</v>
      </c>
      <c r="V199" s="35" t="s">
        <v>23</v>
      </c>
      <c r="W199" s="35" t="s">
        <v>24</v>
      </c>
      <c r="X199">
        <v>340</v>
      </c>
    </row>
    <row r="200" spans="1:24" x14ac:dyDescent="0.35">
      <c r="A200" t="str">
        <f>+IF(C200&lt;&gt;'Free IN_OUT Service'!$B$1,"",IF(COUNTIF(C:C,C200)&gt;0,COUNTIF(C$3:C200,C200),""))</f>
        <v/>
      </c>
      <c r="B200" t="s">
        <v>440</v>
      </c>
      <c r="C200" t="s">
        <v>804</v>
      </c>
      <c r="D200" t="s">
        <v>825</v>
      </c>
      <c r="E200" t="s">
        <v>805</v>
      </c>
      <c r="F200" s="34">
        <v>44866</v>
      </c>
      <c r="G200" s="35" t="s">
        <v>19</v>
      </c>
      <c r="H200" s="35" t="s">
        <v>19</v>
      </c>
      <c r="I200" s="35" t="s">
        <v>19</v>
      </c>
      <c r="J200" s="35" t="s">
        <v>19</v>
      </c>
      <c r="K200" s="35" t="s">
        <v>19</v>
      </c>
      <c r="L200" s="35" t="s">
        <v>19</v>
      </c>
      <c r="M200" s="35" t="s">
        <v>19</v>
      </c>
      <c r="N200" s="35" t="s">
        <v>808</v>
      </c>
      <c r="O200" s="35" t="s">
        <v>809</v>
      </c>
      <c r="P200" s="35" t="s">
        <v>440</v>
      </c>
      <c r="Q200" s="35" t="s">
        <v>823</v>
      </c>
      <c r="R200" s="35">
        <v>20</v>
      </c>
      <c r="S200" s="35" t="s">
        <v>34</v>
      </c>
      <c r="T200" s="35" t="s">
        <v>810</v>
      </c>
      <c r="U200" s="35" t="s">
        <v>810</v>
      </c>
      <c r="V200" s="35" t="s">
        <v>23</v>
      </c>
      <c r="W200" s="35" t="s">
        <v>24</v>
      </c>
      <c r="X200">
        <v>275</v>
      </c>
    </row>
    <row r="201" spans="1:24" x14ac:dyDescent="0.35">
      <c r="A201" t="str">
        <f>+IF(C201&lt;&gt;'Free IN_OUT Service'!$B$1,"",IF(COUNTIF(C:C,C201)&gt;0,COUNTIF(C$3:C201,C201),""))</f>
        <v/>
      </c>
      <c r="B201" t="s">
        <v>440</v>
      </c>
      <c r="C201" t="s">
        <v>804</v>
      </c>
      <c r="D201" t="s">
        <v>825</v>
      </c>
      <c r="E201" t="s">
        <v>805</v>
      </c>
      <c r="F201" s="34">
        <v>44866</v>
      </c>
      <c r="G201" s="35" t="s">
        <v>19</v>
      </c>
      <c r="H201" s="35" t="s">
        <v>19</v>
      </c>
      <c r="I201" s="35" t="s">
        <v>19</v>
      </c>
      <c r="J201" s="35" t="s">
        <v>19</v>
      </c>
      <c r="K201" s="35" t="s">
        <v>19</v>
      </c>
      <c r="L201" s="35" t="s">
        <v>19</v>
      </c>
      <c r="M201" s="35" t="s">
        <v>19</v>
      </c>
      <c r="N201" s="35" t="s">
        <v>808</v>
      </c>
      <c r="O201" s="35" t="s">
        <v>809</v>
      </c>
      <c r="P201" s="35" t="s">
        <v>440</v>
      </c>
      <c r="Q201" s="35" t="s">
        <v>824</v>
      </c>
      <c r="R201" s="35">
        <v>20</v>
      </c>
      <c r="S201" s="35" t="s">
        <v>34</v>
      </c>
      <c r="T201" s="35" t="s">
        <v>810</v>
      </c>
      <c r="U201" s="35" t="s">
        <v>810</v>
      </c>
      <c r="V201" s="35" t="s">
        <v>23</v>
      </c>
      <c r="W201" s="35" t="s">
        <v>24</v>
      </c>
      <c r="X201">
        <v>250</v>
      </c>
    </row>
    <row r="202" spans="1:24" x14ac:dyDescent="0.35">
      <c r="A202" t="str">
        <f>+IF(C202&lt;&gt;'Free IN_OUT Service'!$B$1,"",IF(COUNTIF(C:C,C202)&gt;0,COUNTIF(C$3:C202,C202),""))</f>
        <v/>
      </c>
      <c r="B202" t="s">
        <v>440</v>
      </c>
      <c r="C202" t="s">
        <v>804</v>
      </c>
      <c r="D202" t="s">
        <v>825</v>
      </c>
      <c r="E202" t="s">
        <v>805</v>
      </c>
      <c r="F202" s="34">
        <v>44866</v>
      </c>
      <c r="G202" s="35" t="s">
        <v>19</v>
      </c>
      <c r="H202" s="35" t="s">
        <v>19</v>
      </c>
      <c r="I202" s="35" t="s">
        <v>19</v>
      </c>
      <c r="J202" s="35" t="s">
        <v>19</v>
      </c>
      <c r="K202" s="35" t="s">
        <v>19</v>
      </c>
      <c r="L202" s="35" t="s">
        <v>19</v>
      </c>
      <c r="M202" s="35" t="s">
        <v>19</v>
      </c>
      <c r="N202" s="35" t="s">
        <v>808</v>
      </c>
      <c r="O202" s="35" t="s">
        <v>809</v>
      </c>
      <c r="P202" s="35" t="s">
        <v>440</v>
      </c>
      <c r="Q202" s="35" t="s">
        <v>823</v>
      </c>
      <c r="R202" s="35">
        <v>20</v>
      </c>
      <c r="S202" s="35" t="s">
        <v>822</v>
      </c>
      <c r="T202" s="35" t="s">
        <v>810</v>
      </c>
      <c r="U202" s="35" t="s">
        <v>810</v>
      </c>
      <c r="V202" s="35" t="s">
        <v>23</v>
      </c>
      <c r="W202" s="35" t="s">
        <v>24</v>
      </c>
      <c r="X202">
        <v>230</v>
      </c>
    </row>
    <row r="203" spans="1:24" x14ac:dyDescent="0.35">
      <c r="A203" t="str">
        <f>+IF(C203&lt;&gt;'Free IN_OUT Service'!$B$1,"",IF(COUNTIF(C:C,C203)&gt;0,COUNTIF(C$3:C203,C203),""))</f>
        <v/>
      </c>
      <c r="B203" t="s">
        <v>440</v>
      </c>
      <c r="C203" t="s">
        <v>804</v>
      </c>
      <c r="D203" t="s">
        <v>825</v>
      </c>
      <c r="E203" t="s">
        <v>805</v>
      </c>
      <c r="F203" s="34">
        <v>44866</v>
      </c>
      <c r="G203" s="35" t="s">
        <v>19</v>
      </c>
      <c r="H203" s="35" t="s">
        <v>19</v>
      </c>
      <c r="I203" s="35" t="s">
        <v>19</v>
      </c>
      <c r="J203" s="35" t="s">
        <v>19</v>
      </c>
      <c r="K203" s="35" t="s">
        <v>19</v>
      </c>
      <c r="L203" s="35" t="s">
        <v>19</v>
      </c>
      <c r="M203" s="35" t="s">
        <v>19</v>
      </c>
      <c r="N203" s="35" t="s">
        <v>808</v>
      </c>
      <c r="O203" s="35" t="s">
        <v>809</v>
      </c>
      <c r="P203" s="35" t="s">
        <v>440</v>
      </c>
      <c r="Q203" s="35" t="s">
        <v>824</v>
      </c>
      <c r="R203" s="35">
        <v>20</v>
      </c>
      <c r="S203" s="35" t="s">
        <v>822</v>
      </c>
      <c r="T203" s="35" t="s">
        <v>810</v>
      </c>
      <c r="U203" s="35" t="s">
        <v>810</v>
      </c>
      <c r="V203" s="35" t="s">
        <v>23</v>
      </c>
      <c r="W203" s="35" t="s">
        <v>24</v>
      </c>
      <c r="X203">
        <v>275</v>
      </c>
    </row>
    <row r="204" spans="1:24" x14ac:dyDescent="0.35">
      <c r="A204" t="str">
        <f>+IF(C204&lt;&gt;'Free IN_OUT Service'!$B$1,"",IF(COUNTIF(C:C,C204)&gt;0,COUNTIF(C$3:C204,C204),""))</f>
        <v/>
      </c>
      <c r="B204" t="s">
        <v>440</v>
      </c>
      <c r="C204" t="s">
        <v>804</v>
      </c>
      <c r="D204" t="s">
        <v>825</v>
      </c>
      <c r="E204" t="s">
        <v>805</v>
      </c>
      <c r="F204" s="34">
        <v>44866</v>
      </c>
      <c r="G204" s="35" t="s">
        <v>19</v>
      </c>
      <c r="H204" s="35" t="s">
        <v>19</v>
      </c>
      <c r="I204" s="35" t="s">
        <v>19</v>
      </c>
      <c r="J204" s="35" t="s">
        <v>19</v>
      </c>
      <c r="K204" s="35" t="s">
        <v>19</v>
      </c>
      <c r="L204" s="35" t="s">
        <v>19</v>
      </c>
      <c r="M204" s="35" t="s">
        <v>19</v>
      </c>
      <c r="N204" s="35" t="s">
        <v>808</v>
      </c>
      <c r="O204" s="35" t="s">
        <v>809</v>
      </c>
      <c r="P204" s="35" t="s">
        <v>440</v>
      </c>
      <c r="Q204" s="35" t="s">
        <v>77</v>
      </c>
      <c r="R204" s="35">
        <v>20</v>
      </c>
      <c r="S204" s="35" t="s">
        <v>772</v>
      </c>
      <c r="T204" s="35" t="s">
        <v>810</v>
      </c>
      <c r="U204" s="35" t="s">
        <v>810</v>
      </c>
      <c r="V204" s="35" t="s">
        <v>23</v>
      </c>
      <c r="W204" s="35" t="s">
        <v>24</v>
      </c>
      <c r="X204">
        <v>285</v>
      </c>
    </row>
    <row r="205" spans="1:24" x14ac:dyDescent="0.35">
      <c r="A205" t="str">
        <f>+IF(C205&lt;&gt;'Free IN_OUT Service'!$B$1,"",IF(COUNTIF(C:C,C205)&gt;0,COUNTIF(C$3:C205,C205),""))</f>
        <v/>
      </c>
      <c r="B205" t="s">
        <v>440</v>
      </c>
      <c r="C205" t="s">
        <v>804</v>
      </c>
      <c r="D205" t="s">
        <v>825</v>
      </c>
      <c r="E205" t="s">
        <v>805</v>
      </c>
      <c r="F205" s="34">
        <v>44866</v>
      </c>
      <c r="G205" s="35" t="s">
        <v>19</v>
      </c>
      <c r="H205" s="35" t="s">
        <v>19</v>
      </c>
      <c r="I205" s="35" t="s">
        <v>19</v>
      </c>
      <c r="J205" s="35" t="s">
        <v>19</v>
      </c>
      <c r="K205" s="35" t="s">
        <v>19</v>
      </c>
      <c r="L205" s="35" t="s">
        <v>19</v>
      </c>
      <c r="M205" s="35" t="s">
        <v>19</v>
      </c>
      <c r="N205" s="35" t="s">
        <v>808</v>
      </c>
      <c r="O205" s="35" t="s">
        <v>809</v>
      </c>
      <c r="P205" s="35" t="s">
        <v>440</v>
      </c>
      <c r="Q205" s="35" t="s">
        <v>63</v>
      </c>
      <c r="R205" s="35">
        <v>20</v>
      </c>
      <c r="S205" s="35" t="s">
        <v>772</v>
      </c>
      <c r="T205" s="35" t="s">
        <v>810</v>
      </c>
      <c r="U205" s="35" t="s">
        <v>810</v>
      </c>
      <c r="V205" s="35" t="s">
        <v>23</v>
      </c>
      <c r="W205" s="35" t="s">
        <v>24</v>
      </c>
      <c r="X205">
        <v>285</v>
      </c>
    </row>
    <row r="206" spans="1:24" x14ac:dyDescent="0.35">
      <c r="A206" t="str">
        <f>+IF(C206&lt;&gt;'Free IN_OUT Service'!$B$1,"",IF(COUNTIF(C:C,C206)&gt;0,COUNTIF(C$3:C206,C206),""))</f>
        <v/>
      </c>
      <c r="B206" t="s">
        <v>440</v>
      </c>
      <c r="C206" t="s">
        <v>804</v>
      </c>
      <c r="D206" t="s">
        <v>825</v>
      </c>
      <c r="E206" t="s">
        <v>805</v>
      </c>
      <c r="F206" s="34">
        <v>44866</v>
      </c>
      <c r="G206" s="35" t="s">
        <v>19</v>
      </c>
      <c r="H206" s="35" t="s">
        <v>19</v>
      </c>
      <c r="I206" s="35" t="s">
        <v>19</v>
      </c>
      <c r="J206" s="35" t="s">
        <v>19</v>
      </c>
      <c r="K206" s="35" t="s">
        <v>19</v>
      </c>
      <c r="L206" s="35" t="s">
        <v>19</v>
      </c>
      <c r="M206" s="35" t="s">
        <v>19</v>
      </c>
      <c r="N206" s="35" t="s">
        <v>808</v>
      </c>
      <c r="O206" s="35" t="s">
        <v>809</v>
      </c>
      <c r="P206" s="35" t="s">
        <v>440</v>
      </c>
      <c r="Q206" s="35" t="s">
        <v>59</v>
      </c>
      <c r="R206" s="35">
        <v>20</v>
      </c>
      <c r="S206" s="35" t="s">
        <v>772</v>
      </c>
      <c r="T206" s="35" t="s">
        <v>810</v>
      </c>
      <c r="U206" s="35" t="s">
        <v>810</v>
      </c>
      <c r="V206" s="35" t="s">
        <v>23</v>
      </c>
      <c r="W206" s="35" t="s">
        <v>24</v>
      </c>
      <c r="X206">
        <v>285</v>
      </c>
    </row>
    <row r="207" spans="1:24" x14ac:dyDescent="0.35">
      <c r="A207" t="str">
        <f>+IF(C207&lt;&gt;'Free IN_OUT Service'!$B$1,"",IF(COUNTIF(C:C,C207)&gt;0,COUNTIF(C$3:C207,C207),""))</f>
        <v/>
      </c>
      <c r="B207" t="s">
        <v>440</v>
      </c>
      <c r="C207" t="s">
        <v>804</v>
      </c>
      <c r="D207" t="s">
        <v>825</v>
      </c>
      <c r="E207" t="s">
        <v>805</v>
      </c>
      <c r="F207" s="34">
        <v>44866</v>
      </c>
      <c r="G207" s="35" t="s">
        <v>19</v>
      </c>
      <c r="H207" s="35" t="s">
        <v>19</v>
      </c>
      <c r="I207" s="35" t="s">
        <v>19</v>
      </c>
      <c r="J207" s="35" t="s">
        <v>19</v>
      </c>
      <c r="K207" s="35" t="s">
        <v>19</v>
      </c>
      <c r="L207" s="35" t="s">
        <v>19</v>
      </c>
      <c r="M207" s="35" t="s">
        <v>19</v>
      </c>
      <c r="N207" s="35" t="s">
        <v>808</v>
      </c>
      <c r="O207" s="35" t="s">
        <v>809</v>
      </c>
      <c r="P207" s="35" t="s">
        <v>440</v>
      </c>
      <c r="Q207" s="35" t="s">
        <v>56</v>
      </c>
      <c r="R207" s="35">
        <v>20</v>
      </c>
      <c r="S207" s="35" t="s">
        <v>772</v>
      </c>
      <c r="T207" s="35" t="s">
        <v>810</v>
      </c>
      <c r="U207" s="35" t="s">
        <v>810</v>
      </c>
      <c r="V207" s="35" t="s">
        <v>23</v>
      </c>
      <c r="W207" s="35" t="s">
        <v>24</v>
      </c>
      <c r="X207">
        <v>285</v>
      </c>
    </row>
    <row r="208" spans="1:24" x14ac:dyDescent="0.35">
      <c r="A208" t="str">
        <f>+IF(C208&lt;&gt;'Free IN_OUT Service'!$B$1,"",IF(COUNTIF(C:C,C208)&gt;0,COUNTIF(C$3:C208,C208),""))</f>
        <v/>
      </c>
      <c r="B208" t="s">
        <v>440</v>
      </c>
      <c r="C208" t="s">
        <v>804</v>
      </c>
      <c r="D208" t="s">
        <v>825</v>
      </c>
      <c r="E208" t="s">
        <v>805</v>
      </c>
      <c r="F208" s="34">
        <v>44866</v>
      </c>
      <c r="G208" s="35" t="s">
        <v>19</v>
      </c>
      <c r="H208" s="35" t="s">
        <v>19</v>
      </c>
      <c r="I208" s="35" t="s">
        <v>19</v>
      </c>
      <c r="J208" s="35" t="s">
        <v>19</v>
      </c>
      <c r="K208" s="35" t="s">
        <v>19</v>
      </c>
      <c r="L208" s="35" t="s">
        <v>19</v>
      </c>
      <c r="M208" s="35" t="s">
        <v>19</v>
      </c>
      <c r="N208" s="35" t="s">
        <v>808</v>
      </c>
      <c r="O208" s="35" t="s">
        <v>809</v>
      </c>
      <c r="P208" s="35" t="s">
        <v>440</v>
      </c>
      <c r="Q208" s="35" t="s">
        <v>61</v>
      </c>
      <c r="R208" s="35">
        <v>20</v>
      </c>
      <c r="S208" s="35" t="s">
        <v>772</v>
      </c>
      <c r="T208" s="35" t="s">
        <v>810</v>
      </c>
      <c r="U208" s="35" t="s">
        <v>810</v>
      </c>
      <c r="V208" s="35" t="s">
        <v>23</v>
      </c>
      <c r="W208" s="35" t="s">
        <v>24</v>
      </c>
      <c r="X208">
        <v>285</v>
      </c>
    </row>
    <row r="209" spans="1:24" x14ac:dyDescent="0.35">
      <c r="A209" t="str">
        <f>+IF(C209&lt;&gt;'Free IN_OUT Service'!$B$1,"",IF(COUNTIF(C:C,C209)&gt;0,COUNTIF(C$3:C209,C209),""))</f>
        <v/>
      </c>
      <c r="B209" t="s">
        <v>440</v>
      </c>
      <c r="C209" t="s">
        <v>804</v>
      </c>
      <c r="D209" t="s">
        <v>825</v>
      </c>
      <c r="E209" t="s">
        <v>805</v>
      </c>
      <c r="F209" s="34">
        <v>44866</v>
      </c>
      <c r="G209" s="35" t="s">
        <v>19</v>
      </c>
      <c r="H209" s="35" t="s">
        <v>19</v>
      </c>
      <c r="I209" s="35" t="s">
        <v>19</v>
      </c>
      <c r="J209" s="35" t="s">
        <v>19</v>
      </c>
      <c r="K209" s="35" t="s">
        <v>19</v>
      </c>
      <c r="L209" s="35" t="s">
        <v>19</v>
      </c>
      <c r="M209" s="35" t="s">
        <v>19</v>
      </c>
      <c r="N209" s="35" t="s">
        <v>808</v>
      </c>
      <c r="O209" s="35" t="s">
        <v>809</v>
      </c>
      <c r="P209" s="35" t="s">
        <v>440</v>
      </c>
      <c r="Q209" s="35" t="s">
        <v>20</v>
      </c>
      <c r="R209" s="35">
        <v>40</v>
      </c>
      <c r="S209" s="35" t="s">
        <v>34</v>
      </c>
      <c r="T209" s="35" t="s">
        <v>810</v>
      </c>
      <c r="U209" s="35" t="s">
        <v>810</v>
      </c>
      <c r="V209" s="35" t="s">
        <v>23</v>
      </c>
      <c r="W209" s="35" t="s">
        <v>24</v>
      </c>
      <c r="X209">
        <v>420</v>
      </c>
    </row>
    <row r="210" spans="1:24" x14ac:dyDescent="0.35">
      <c r="A210" t="str">
        <f>+IF(C210&lt;&gt;'Free IN_OUT Service'!$B$1,"",IF(COUNTIF(C:C,C210)&gt;0,COUNTIF(C$3:C210,C210),""))</f>
        <v/>
      </c>
      <c r="B210" t="s">
        <v>440</v>
      </c>
      <c r="C210" t="s">
        <v>804</v>
      </c>
      <c r="D210" t="s">
        <v>825</v>
      </c>
      <c r="E210" t="s">
        <v>805</v>
      </c>
      <c r="F210" s="34">
        <v>44866</v>
      </c>
      <c r="G210" s="35" t="s">
        <v>19</v>
      </c>
      <c r="H210" s="35" t="s">
        <v>19</v>
      </c>
      <c r="I210" s="35" t="s">
        <v>19</v>
      </c>
      <c r="J210" s="35" t="s">
        <v>19</v>
      </c>
      <c r="K210" s="35" t="s">
        <v>19</v>
      </c>
      <c r="L210" s="35" t="s">
        <v>19</v>
      </c>
      <c r="M210" s="35" t="s">
        <v>19</v>
      </c>
      <c r="N210" s="35" t="s">
        <v>808</v>
      </c>
      <c r="O210" s="35" t="s">
        <v>809</v>
      </c>
      <c r="P210" s="35" t="s">
        <v>440</v>
      </c>
      <c r="Q210" s="35" t="s">
        <v>38</v>
      </c>
      <c r="R210" s="35">
        <v>40</v>
      </c>
      <c r="S210" s="35" t="s">
        <v>34</v>
      </c>
      <c r="T210" s="35" t="s">
        <v>810</v>
      </c>
      <c r="U210" s="35" t="s">
        <v>810</v>
      </c>
      <c r="V210" s="35" t="s">
        <v>23</v>
      </c>
      <c r="W210" s="35" t="s">
        <v>24</v>
      </c>
      <c r="X210">
        <v>420</v>
      </c>
    </row>
    <row r="211" spans="1:24" x14ac:dyDescent="0.35">
      <c r="A211" t="str">
        <f>+IF(C211&lt;&gt;'Free IN_OUT Service'!$B$1,"",IF(COUNTIF(C:C,C211)&gt;0,COUNTIF(C$3:C211,C211),""))</f>
        <v/>
      </c>
      <c r="B211" t="s">
        <v>440</v>
      </c>
      <c r="C211" t="s">
        <v>804</v>
      </c>
      <c r="D211" t="s">
        <v>825</v>
      </c>
      <c r="E211" t="s">
        <v>805</v>
      </c>
      <c r="F211" s="34">
        <v>44866</v>
      </c>
      <c r="G211" s="35" t="s">
        <v>19</v>
      </c>
      <c r="H211" s="35" t="s">
        <v>19</v>
      </c>
      <c r="I211" s="35" t="s">
        <v>19</v>
      </c>
      <c r="J211" s="35" t="s">
        <v>19</v>
      </c>
      <c r="K211" s="35" t="s">
        <v>19</v>
      </c>
      <c r="L211" s="35" t="s">
        <v>19</v>
      </c>
      <c r="M211" s="35" t="s">
        <v>19</v>
      </c>
      <c r="N211" s="35" t="s">
        <v>808</v>
      </c>
      <c r="O211" s="35" t="s">
        <v>809</v>
      </c>
      <c r="P211" s="35" t="s">
        <v>440</v>
      </c>
      <c r="Q211" s="35" t="s">
        <v>20</v>
      </c>
      <c r="R211" s="35">
        <v>40</v>
      </c>
      <c r="S211" s="35" t="s">
        <v>822</v>
      </c>
      <c r="T211" s="35" t="s">
        <v>810</v>
      </c>
      <c r="U211" s="35" t="s">
        <v>810</v>
      </c>
      <c r="V211" s="35" t="s">
        <v>23</v>
      </c>
      <c r="W211" s="35" t="s">
        <v>24</v>
      </c>
      <c r="X211">
        <v>340</v>
      </c>
    </row>
    <row r="212" spans="1:24" x14ac:dyDescent="0.35">
      <c r="A212" t="str">
        <f>+IF(C212&lt;&gt;'Free IN_OUT Service'!$B$1,"",IF(COUNTIF(C:C,C212)&gt;0,COUNTIF(C$3:C212,C212),""))</f>
        <v/>
      </c>
      <c r="B212" t="s">
        <v>440</v>
      </c>
      <c r="C212" t="s">
        <v>804</v>
      </c>
      <c r="D212" t="s">
        <v>825</v>
      </c>
      <c r="E212" t="s">
        <v>805</v>
      </c>
      <c r="F212" s="34">
        <v>44866</v>
      </c>
      <c r="G212" s="35" t="s">
        <v>19</v>
      </c>
      <c r="H212" s="35" t="s">
        <v>19</v>
      </c>
      <c r="I212" s="35" t="s">
        <v>19</v>
      </c>
      <c r="J212" s="35" t="s">
        <v>19</v>
      </c>
      <c r="K212" s="35" t="s">
        <v>19</v>
      </c>
      <c r="L212" s="35" t="s">
        <v>19</v>
      </c>
      <c r="M212" s="35" t="s">
        <v>19</v>
      </c>
      <c r="N212" s="35" t="s">
        <v>808</v>
      </c>
      <c r="O212" s="35" t="s">
        <v>809</v>
      </c>
      <c r="P212" s="35" t="s">
        <v>440</v>
      </c>
      <c r="Q212" s="35" t="s">
        <v>38</v>
      </c>
      <c r="R212" s="35">
        <v>40</v>
      </c>
      <c r="S212" s="35" t="s">
        <v>822</v>
      </c>
      <c r="T212" s="35" t="s">
        <v>810</v>
      </c>
      <c r="U212" s="35" t="s">
        <v>810</v>
      </c>
      <c r="V212" s="35" t="s">
        <v>23</v>
      </c>
      <c r="W212" s="35" t="s">
        <v>24</v>
      </c>
      <c r="X212">
        <v>360</v>
      </c>
    </row>
    <row r="213" spans="1:24" x14ac:dyDescent="0.35">
      <c r="A213" t="str">
        <f>+IF(C213&lt;&gt;'Free IN_OUT Service'!$B$1,"",IF(COUNTIF(C:C,C213)&gt;0,COUNTIF(C$3:C213,C213),""))</f>
        <v/>
      </c>
      <c r="B213" t="s">
        <v>440</v>
      </c>
      <c r="C213" t="s">
        <v>804</v>
      </c>
      <c r="D213" t="s">
        <v>825</v>
      </c>
      <c r="E213" t="s">
        <v>805</v>
      </c>
      <c r="F213" s="34">
        <v>44866</v>
      </c>
      <c r="G213" s="35" t="s">
        <v>19</v>
      </c>
      <c r="H213" s="35" t="s">
        <v>19</v>
      </c>
      <c r="I213" s="35" t="s">
        <v>19</v>
      </c>
      <c r="J213" s="35" t="s">
        <v>19</v>
      </c>
      <c r="K213" s="35" t="s">
        <v>19</v>
      </c>
      <c r="L213" s="35" t="s">
        <v>19</v>
      </c>
      <c r="M213" s="35" t="s">
        <v>19</v>
      </c>
      <c r="N213" s="35" t="s">
        <v>808</v>
      </c>
      <c r="O213" s="35" t="s">
        <v>809</v>
      </c>
      <c r="P213" s="35" t="s">
        <v>440</v>
      </c>
      <c r="Q213" s="35" t="s">
        <v>33</v>
      </c>
      <c r="R213" s="35">
        <v>40</v>
      </c>
      <c r="S213" s="35" t="s">
        <v>772</v>
      </c>
      <c r="T213" s="35" t="s">
        <v>810</v>
      </c>
      <c r="U213" s="35" t="s">
        <v>810</v>
      </c>
      <c r="V213" s="35" t="s">
        <v>23</v>
      </c>
      <c r="W213" s="35" t="s">
        <v>24</v>
      </c>
      <c r="X213">
        <v>505</v>
      </c>
    </row>
    <row r="214" spans="1:24" x14ac:dyDescent="0.35">
      <c r="A214" t="str">
        <f>+IF(C214&lt;&gt;'Free IN_OUT Service'!$B$1,"",IF(COUNTIF(C:C,C214)&gt;0,COUNTIF(C$3:C214,C214),""))</f>
        <v/>
      </c>
      <c r="B214" t="s">
        <v>440</v>
      </c>
      <c r="C214" t="s">
        <v>804</v>
      </c>
      <c r="D214" t="s">
        <v>825</v>
      </c>
      <c r="E214" t="s">
        <v>805</v>
      </c>
      <c r="F214" s="34">
        <v>44866</v>
      </c>
      <c r="G214" s="35" t="s">
        <v>19</v>
      </c>
      <c r="H214" s="35" t="s">
        <v>19</v>
      </c>
      <c r="I214" s="35" t="s">
        <v>19</v>
      </c>
      <c r="J214" s="35" t="s">
        <v>19</v>
      </c>
      <c r="K214" s="35" t="s">
        <v>19</v>
      </c>
      <c r="L214" s="35" t="s">
        <v>19</v>
      </c>
      <c r="M214" s="35" t="s">
        <v>19</v>
      </c>
      <c r="N214" s="35" t="s">
        <v>808</v>
      </c>
      <c r="O214" s="35" t="s">
        <v>809</v>
      </c>
      <c r="P214" s="35" t="s">
        <v>440</v>
      </c>
      <c r="Q214" s="35" t="s">
        <v>60</v>
      </c>
      <c r="R214" s="35">
        <v>40</v>
      </c>
      <c r="S214" s="35" t="s">
        <v>772</v>
      </c>
      <c r="T214" s="35" t="s">
        <v>810</v>
      </c>
      <c r="U214" s="35" t="s">
        <v>810</v>
      </c>
      <c r="V214" s="35" t="s">
        <v>23</v>
      </c>
      <c r="W214" s="35" t="s">
        <v>24</v>
      </c>
      <c r="X214">
        <v>505</v>
      </c>
    </row>
    <row r="215" spans="1:24" x14ac:dyDescent="0.35">
      <c r="A215" t="str">
        <f>+IF(C215&lt;&gt;'Free IN_OUT Service'!$B$1,"",IF(COUNTIF(C:C,C215)&gt;0,COUNTIF(C$3:C215,C215),""))</f>
        <v/>
      </c>
      <c r="B215" t="s">
        <v>440</v>
      </c>
      <c r="C215" t="s">
        <v>804</v>
      </c>
      <c r="D215" t="s">
        <v>825</v>
      </c>
      <c r="E215" t="s">
        <v>805</v>
      </c>
      <c r="F215" s="34">
        <v>44866</v>
      </c>
      <c r="G215" s="35" t="s">
        <v>19</v>
      </c>
      <c r="H215" s="35" t="s">
        <v>19</v>
      </c>
      <c r="I215" s="35" t="s">
        <v>19</v>
      </c>
      <c r="J215" s="35" t="s">
        <v>19</v>
      </c>
      <c r="K215" s="35" t="s">
        <v>19</v>
      </c>
      <c r="L215" s="35" t="s">
        <v>19</v>
      </c>
      <c r="M215" s="35" t="s">
        <v>19</v>
      </c>
      <c r="N215" s="35" t="s">
        <v>808</v>
      </c>
      <c r="O215" s="35" t="s">
        <v>809</v>
      </c>
      <c r="P215" s="35" t="s">
        <v>440</v>
      </c>
      <c r="Q215" s="35" t="s">
        <v>64</v>
      </c>
      <c r="R215" s="35">
        <v>40</v>
      </c>
      <c r="S215" s="35" t="s">
        <v>772</v>
      </c>
      <c r="T215" s="35" t="s">
        <v>810</v>
      </c>
      <c r="U215" s="35" t="s">
        <v>810</v>
      </c>
      <c r="V215" s="35" t="s">
        <v>23</v>
      </c>
      <c r="W215" s="35" t="s">
        <v>24</v>
      </c>
      <c r="X215">
        <v>505</v>
      </c>
    </row>
    <row r="216" spans="1:24" x14ac:dyDescent="0.35">
      <c r="A216" t="str">
        <f>+IF(C216&lt;&gt;'Free IN_OUT Service'!$B$1,"",IF(COUNTIF(C:C,C216)&gt;0,COUNTIF(C$3:C216,C216),""))</f>
        <v/>
      </c>
      <c r="B216" t="s">
        <v>440</v>
      </c>
      <c r="C216" t="s">
        <v>804</v>
      </c>
      <c r="D216" t="s">
        <v>825</v>
      </c>
      <c r="E216" t="s">
        <v>805</v>
      </c>
      <c r="F216" s="34">
        <v>44866</v>
      </c>
      <c r="G216" s="35" t="s">
        <v>19</v>
      </c>
      <c r="H216" s="35" t="s">
        <v>19</v>
      </c>
      <c r="I216" s="35" t="s">
        <v>19</v>
      </c>
      <c r="J216" s="35" t="s">
        <v>19</v>
      </c>
      <c r="K216" s="35" t="s">
        <v>19</v>
      </c>
      <c r="L216" s="35" t="s">
        <v>19</v>
      </c>
      <c r="M216" s="35" t="s">
        <v>19</v>
      </c>
      <c r="N216" s="35" t="s">
        <v>808</v>
      </c>
      <c r="O216" s="35" t="s">
        <v>809</v>
      </c>
      <c r="P216" s="35" t="s">
        <v>440</v>
      </c>
      <c r="Q216" s="35" t="s">
        <v>58</v>
      </c>
      <c r="R216" s="35">
        <v>40</v>
      </c>
      <c r="S216" s="35" t="s">
        <v>772</v>
      </c>
      <c r="T216" s="35" t="s">
        <v>810</v>
      </c>
      <c r="U216" s="35" t="s">
        <v>810</v>
      </c>
      <c r="V216" s="35" t="s">
        <v>23</v>
      </c>
      <c r="W216" s="35" t="s">
        <v>24</v>
      </c>
      <c r="X216">
        <v>505</v>
      </c>
    </row>
    <row r="217" spans="1:24" x14ac:dyDescent="0.35">
      <c r="A217" t="str">
        <f>+IF(C217&lt;&gt;'Free IN_OUT Service'!$B$1,"",IF(COUNTIF(C:C,C217)&gt;0,COUNTIF(C$3:C217,C217),""))</f>
        <v/>
      </c>
      <c r="B217" t="s">
        <v>440</v>
      </c>
      <c r="C217" t="s">
        <v>804</v>
      </c>
      <c r="D217" t="s">
        <v>825</v>
      </c>
      <c r="E217" t="s">
        <v>805</v>
      </c>
      <c r="F217" s="34">
        <v>44866</v>
      </c>
      <c r="G217" s="35" t="s">
        <v>19</v>
      </c>
      <c r="H217" s="35" t="s">
        <v>19</v>
      </c>
      <c r="I217" s="35" t="s">
        <v>19</v>
      </c>
      <c r="J217" s="35" t="s">
        <v>19</v>
      </c>
      <c r="K217" s="35" t="s">
        <v>19</v>
      </c>
      <c r="L217" s="35" t="s">
        <v>19</v>
      </c>
      <c r="M217" s="35" t="s">
        <v>19</v>
      </c>
      <c r="N217" s="35" t="s">
        <v>808</v>
      </c>
      <c r="O217" s="35" t="s">
        <v>809</v>
      </c>
      <c r="P217" s="35" t="s">
        <v>440</v>
      </c>
      <c r="Q217" s="35" t="s">
        <v>821</v>
      </c>
      <c r="R217" s="35">
        <v>45</v>
      </c>
      <c r="S217" s="35" t="s">
        <v>34</v>
      </c>
      <c r="T217" s="35" t="s">
        <v>810</v>
      </c>
      <c r="U217" s="35" t="s">
        <v>810</v>
      </c>
      <c r="V217" s="35" t="s">
        <v>23</v>
      </c>
      <c r="W217" s="35" t="s">
        <v>24</v>
      </c>
      <c r="X217">
        <v>420</v>
      </c>
    </row>
    <row r="218" spans="1:24" x14ac:dyDescent="0.35">
      <c r="A218" t="str">
        <f>+IF(C218&lt;&gt;'Free IN_OUT Service'!$B$1,"",IF(COUNTIF(C:C,C218)&gt;0,COUNTIF(C$3:C218,C218),""))</f>
        <v/>
      </c>
      <c r="B218" t="s">
        <v>440</v>
      </c>
      <c r="C218" t="s">
        <v>804</v>
      </c>
      <c r="D218" t="s">
        <v>825</v>
      </c>
      <c r="E218" t="s">
        <v>805</v>
      </c>
      <c r="F218" s="34">
        <v>44866</v>
      </c>
      <c r="G218" s="35" t="s">
        <v>19</v>
      </c>
      <c r="H218" s="35" t="s">
        <v>19</v>
      </c>
      <c r="I218" s="35" t="s">
        <v>19</v>
      </c>
      <c r="J218" s="35" t="s">
        <v>19</v>
      </c>
      <c r="K218" s="35" t="s">
        <v>19</v>
      </c>
      <c r="L218" s="35" t="s">
        <v>19</v>
      </c>
      <c r="M218" s="35" t="s">
        <v>19</v>
      </c>
      <c r="N218" s="35" t="s">
        <v>808</v>
      </c>
      <c r="O218" s="35" t="s">
        <v>809</v>
      </c>
      <c r="P218" s="35" t="s">
        <v>440</v>
      </c>
      <c r="Q218" s="35" t="s">
        <v>821</v>
      </c>
      <c r="R218" s="35">
        <v>45</v>
      </c>
      <c r="S218" s="35" t="s">
        <v>822</v>
      </c>
      <c r="T218" s="35" t="s">
        <v>810</v>
      </c>
      <c r="U218" s="35" t="s">
        <v>810</v>
      </c>
      <c r="V218" s="35" t="s">
        <v>23</v>
      </c>
      <c r="W218" s="35" t="s">
        <v>24</v>
      </c>
      <c r="X218">
        <v>340</v>
      </c>
    </row>
    <row r="219" spans="1:24" x14ac:dyDescent="0.35">
      <c r="A219" t="str">
        <f>+IF(C219&lt;&gt;'Free IN_OUT Service'!$B$1,"",IF(COUNTIF(C:C,C219)&gt;0,COUNTIF(C$3:C219,C219),""))</f>
        <v/>
      </c>
      <c r="B219" t="s">
        <v>440</v>
      </c>
      <c r="C219" t="s">
        <v>804</v>
      </c>
      <c r="D219" t="s">
        <v>825</v>
      </c>
      <c r="E219" t="s">
        <v>805</v>
      </c>
      <c r="F219" s="34">
        <v>44866</v>
      </c>
      <c r="G219" s="35" t="s">
        <v>19</v>
      </c>
      <c r="H219" s="35" t="s">
        <v>19</v>
      </c>
      <c r="I219" s="35" t="s">
        <v>19</v>
      </c>
      <c r="J219" s="35" t="s">
        <v>19</v>
      </c>
      <c r="K219" s="35" t="s">
        <v>19</v>
      </c>
      <c r="L219" s="35" t="s">
        <v>19</v>
      </c>
      <c r="M219" s="35" t="s">
        <v>19</v>
      </c>
      <c r="N219" s="35" t="s">
        <v>811</v>
      </c>
      <c r="O219" s="35" t="s">
        <v>812</v>
      </c>
      <c r="P219" s="35" t="s">
        <v>440</v>
      </c>
      <c r="Q219" s="35" t="s">
        <v>823</v>
      </c>
      <c r="R219" s="35">
        <v>20</v>
      </c>
      <c r="S219" s="35" t="s">
        <v>34</v>
      </c>
      <c r="T219" s="35" t="s">
        <v>810</v>
      </c>
      <c r="U219" s="35" t="s">
        <v>810</v>
      </c>
      <c r="V219" s="35" t="s">
        <v>23</v>
      </c>
      <c r="W219" s="35" t="s">
        <v>24</v>
      </c>
      <c r="X219">
        <v>360</v>
      </c>
    </row>
    <row r="220" spans="1:24" x14ac:dyDescent="0.35">
      <c r="A220" t="str">
        <f>+IF(C220&lt;&gt;'Free IN_OUT Service'!$B$1,"",IF(COUNTIF(C:C,C220)&gt;0,COUNTIF(C$3:C220,C220),""))</f>
        <v/>
      </c>
      <c r="B220" t="s">
        <v>440</v>
      </c>
      <c r="C220" t="s">
        <v>804</v>
      </c>
      <c r="D220" t="s">
        <v>825</v>
      </c>
      <c r="E220" t="s">
        <v>805</v>
      </c>
      <c r="F220" s="34">
        <v>44866</v>
      </c>
      <c r="G220" s="35" t="s">
        <v>19</v>
      </c>
      <c r="H220" s="35" t="s">
        <v>19</v>
      </c>
      <c r="I220" s="35" t="s">
        <v>19</v>
      </c>
      <c r="J220" s="35" t="s">
        <v>19</v>
      </c>
      <c r="K220" s="35" t="s">
        <v>19</v>
      </c>
      <c r="L220" s="35" t="s">
        <v>19</v>
      </c>
      <c r="M220" s="35" t="s">
        <v>19</v>
      </c>
      <c r="N220" s="35" t="s">
        <v>811</v>
      </c>
      <c r="O220" s="35" t="s">
        <v>812</v>
      </c>
      <c r="P220" s="35" t="s">
        <v>440</v>
      </c>
      <c r="Q220" s="35" t="s">
        <v>824</v>
      </c>
      <c r="R220" s="35">
        <v>20</v>
      </c>
      <c r="S220" s="35" t="s">
        <v>34</v>
      </c>
      <c r="T220" s="35" t="s">
        <v>810</v>
      </c>
      <c r="U220" s="35" t="s">
        <v>810</v>
      </c>
      <c r="V220" s="35" t="s">
        <v>23</v>
      </c>
      <c r="W220" s="35" t="s">
        <v>24</v>
      </c>
      <c r="X220">
        <v>360</v>
      </c>
    </row>
    <row r="221" spans="1:24" x14ac:dyDescent="0.35">
      <c r="A221" t="str">
        <f>+IF(C221&lt;&gt;'Free IN_OUT Service'!$B$1,"",IF(COUNTIF(C:C,C221)&gt;0,COUNTIF(C$3:C221,C221),""))</f>
        <v/>
      </c>
      <c r="B221" t="s">
        <v>440</v>
      </c>
      <c r="C221" t="s">
        <v>804</v>
      </c>
      <c r="D221" t="s">
        <v>825</v>
      </c>
      <c r="E221" t="s">
        <v>805</v>
      </c>
      <c r="F221" s="34">
        <v>44866</v>
      </c>
      <c r="G221" s="35" t="s">
        <v>19</v>
      </c>
      <c r="H221" s="35" t="s">
        <v>19</v>
      </c>
      <c r="I221" s="35" t="s">
        <v>19</v>
      </c>
      <c r="J221" s="35" t="s">
        <v>19</v>
      </c>
      <c r="K221" s="35" t="s">
        <v>19</v>
      </c>
      <c r="L221" s="35" t="s">
        <v>19</v>
      </c>
      <c r="M221" s="35" t="s">
        <v>19</v>
      </c>
      <c r="N221" s="35" t="s">
        <v>811</v>
      </c>
      <c r="O221" s="35" t="s">
        <v>812</v>
      </c>
      <c r="P221" s="35" t="s">
        <v>440</v>
      </c>
      <c r="Q221" s="35" t="s">
        <v>823</v>
      </c>
      <c r="R221" s="35">
        <v>20</v>
      </c>
      <c r="S221" s="35" t="s">
        <v>822</v>
      </c>
      <c r="T221" s="35" t="s">
        <v>810</v>
      </c>
      <c r="U221" s="35" t="s">
        <v>810</v>
      </c>
      <c r="V221" s="35" t="s">
        <v>23</v>
      </c>
      <c r="W221" s="35" t="s">
        <v>24</v>
      </c>
      <c r="X221">
        <v>250</v>
      </c>
    </row>
    <row r="222" spans="1:24" x14ac:dyDescent="0.35">
      <c r="A222" t="str">
        <f>+IF(C222&lt;&gt;'Free IN_OUT Service'!$B$1,"",IF(COUNTIF(C:C,C222)&gt;0,COUNTIF(C$3:C222,C222),""))</f>
        <v/>
      </c>
      <c r="B222" t="s">
        <v>440</v>
      </c>
      <c r="C222" t="s">
        <v>804</v>
      </c>
      <c r="D222" t="s">
        <v>825</v>
      </c>
      <c r="E222" t="s">
        <v>805</v>
      </c>
      <c r="F222" s="34">
        <v>44866</v>
      </c>
      <c r="G222" s="35" t="s">
        <v>19</v>
      </c>
      <c r="H222" s="35" t="s">
        <v>19</v>
      </c>
      <c r="I222" s="35" t="s">
        <v>19</v>
      </c>
      <c r="J222" s="35" t="s">
        <v>19</v>
      </c>
      <c r="K222" s="35" t="s">
        <v>19</v>
      </c>
      <c r="L222" s="35" t="s">
        <v>19</v>
      </c>
      <c r="M222" s="35" t="s">
        <v>19</v>
      </c>
      <c r="N222" s="35" t="s">
        <v>811</v>
      </c>
      <c r="O222" s="35" t="s">
        <v>812</v>
      </c>
      <c r="P222" s="35" t="s">
        <v>440</v>
      </c>
      <c r="Q222" s="35" t="s">
        <v>824</v>
      </c>
      <c r="R222" s="35">
        <v>20</v>
      </c>
      <c r="S222" s="35" t="s">
        <v>822</v>
      </c>
      <c r="T222" s="35" t="s">
        <v>810</v>
      </c>
      <c r="U222" s="35" t="s">
        <v>810</v>
      </c>
      <c r="V222" s="35" t="s">
        <v>23</v>
      </c>
      <c r="W222" s="35" t="s">
        <v>24</v>
      </c>
      <c r="X222">
        <v>240</v>
      </c>
    </row>
    <row r="223" spans="1:24" x14ac:dyDescent="0.35">
      <c r="A223" t="str">
        <f>+IF(C223&lt;&gt;'Free IN_OUT Service'!$B$1,"",IF(COUNTIF(C:C,C223)&gt;0,COUNTIF(C$3:C223,C223),""))</f>
        <v/>
      </c>
      <c r="B223" t="s">
        <v>440</v>
      </c>
      <c r="C223" t="s">
        <v>804</v>
      </c>
      <c r="D223" t="s">
        <v>825</v>
      </c>
      <c r="E223" t="s">
        <v>805</v>
      </c>
      <c r="F223" s="34">
        <v>44866</v>
      </c>
      <c r="G223" s="35" t="s">
        <v>19</v>
      </c>
      <c r="H223" s="35" t="s">
        <v>19</v>
      </c>
      <c r="I223" s="35" t="s">
        <v>19</v>
      </c>
      <c r="J223" s="35" t="s">
        <v>19</v>
      </c>
      <c r="K223" s="35" t="s">
        <v>19</v>
      </c>
      <c r="L223" s="35" t="s">
        <v>19</v>
      </c>
      <c r="M223" s="35" t="s">
        <v>19</v>
      </c>
      <c r="N223" s="35" t="s">
        <v>811</v>
      </c>
      <c r="O223" s="35" t="s">
        <v>812</v>
      </c>
      <c r="P223" s="35" t="s">
        <v>440</v>
      </c>
      <c r="Q223" s="35" t="s">
        <v>77</v>
      </c>
      <c r="R223" s="35">
        <v>20</v>
      </c>
      <c r="S223" s="35" t="s">
        <v>772</v>
      </c>
      <c r="T223" s="35" t="s">
        <v>810</v>
      </c>
      <c r="U223" s="35" t="s">
        <v>810</v>
      </c>
      <c r="V223" s="35" t="s">
        <v>23</v>
      </c>
      <c r="W223" s="35" t="s">
        <v>24</v>
      </c>
      <c r="X223">
        <v>360</v>
      </c>
    </row>
    <row r="224" spans="1:24" x14ac:dyDescent="0.35">
      <c r="A224" t="str">
        <f>+IF(C224&lt;&gt;'Free IN_OUT Service'!$B$1,"",IF(COUNTIF(C:C,C224)&gt;0,COUNTIF(C$3:C224,C224),""))</f>
        <v/>
      </c>
      <c r="B224" t="s">
        <v>440</v>
      </c>
      <c r="C224" t="s">
        <v>804</v>
      </c>
      <c r="D224" t="s">
        <v>825</v>
      </c>
      <c r="E224" t="s">
        <v>805</v>
      </c>
      <c r="F224" s="34">
        <v>44866</v>
      </c>
      <c r="G224" s="35" t="s">
        <v>19</v>
      </c>
      <c r="H224" s="35" t="s">
        <v>19</v>
      </c>
      <c r="I224" s="35" t="s">
        <v>19</v>
      </c>
      <c r="J224" s="35" t="s">
        <v>19</v>
      </c>
      <c r="K224" s="35" t="s">
        <v>19</v>
      </c>
      <c r="L224" s="35" t="s">
        <v>19</v>
      </c>
      <c r="M224" s="35" t="s">
        <v>19</v>
      </c>
      <c r="N224" s="35" t="s">
        <v>811</v>
      </c>
      <c r="O224" s="35" t="s">
        <v>812</v>
      </c>
      <c r="P224" s="35" t="s">
        <v>440</v>
      </c>
      <c r="Q224" s="35" t="s">
        <v>63</v>
      </c>
      <c r="R224" s="35">
        <v>20</v>
      </c>
      <c r="S224" s="35" t="s">
        <v>772</v>
      </c>
      <c r="T224" s="35" t="s">
        <v>810</v>
      </c>
      <c r="U224" s="35" t="s">
        <v>810</v>
      </c>
      <c r="V224" s="35" t="s">
        <v>23</v>
      </c>
      <c r="W224" s="35" t="s">
        <v>24</v>
      </c>
      <c r="X224">
        <v>360</v>
      </c>
    </row>
    <row r="225" spans="1:24" x14ac:dyDescent="0.35">
      <c r="A225" t="str">
        <f>+IF(C225&lt;&gt;'Free IN_OUT Service'!$B$1,"",IF(COUNTIF(C:C,C225)&gt;0,COUNTIF(C$3:C225,C225),""))</f>
        <v/>
      </c>
      <c r="B225" t="s">
        <v>440</v>
      </c>
      <c r="C225" t="s">
        <v>804</v>
      </c>
      <c r="D225" t="s">
        <v>825</v>
      </c>
      <c r="E225" t="s">
        <v>805</v>
      </c>
      <c r="F225" s="34">
        <v>44866</v>
      </c>
      <c r="G225" s="35" t="s">
        <v>19</v>
      </c>
      <c r="H225" s="35" t="s">
        <v>19</v>
      </c>
      <c r="I225" s="35" t="s">
        <v>19</v>
      </c>
      <c r="J225" s="35" t="s">
        <v>19</v>
      </c>
      <c r="K225" s="35" t="s">
        <v>19</v>
      </c>
      <c r="L225" s="35" t="s">
        <v>19</v>
      </c>
      <c r="M225" s="35" t="s">
        <v>19</v>
      </c>
      <c r="N225" s="35" t="s">
        <v>811</v>
      </c>
      <c r="O225" s="35" t="s">
        <v>812</v>
      </c>
      <c r="P225" s="35" t="s">
        <v>440</v>
      </c>
      <c r="Q225" s="35" t="s">
        <v>59</v>
      </c>
      <c r="R225" s="35">
        <v>20</v>
      </c>
      <c r="S225" s="35" t="s">
        <v>772</v>
      </c>
      <c r="T225" s="35" t="s">
        <v>810</v>
      </c>
      <c r="U225" s="35" t="s">
        <v>810</v>
      </c>
      <c r="V225" s="35" t="s">
        <v>23</v>
      </c>
      <c r="W225" s="35" t="s">
        <v>24</v>
      </c>
      <c r="X225">
        <v>360</v>
      </c>
    </row>
    <row r="226" spans="1:24" x14ac:dyDescent="0.35">
      <c r="A226" t="str">
        <f>+IF(C226&lt;&gt;'Free IN_OUT Service'!$B$1,"",IF(COUNTIF(C:C,C226)&gt;0,COUNTIF(C$3:C226,C226),""))</f>
        <v/>
      </c>
      <c r="B226" t="s">
        <v>440</v>
      </c>
      <c r="C226" t="s">
        <v>804</v>
      </c>
      <c r="D226" t="s">
        <v>825</v>
      </c>
      <c r="E226" t="s">
        <v>805</v>
      </c>
      <c r="F226" s="34">
        <v>44866</v>
      </c>
      <c r="G226" s="35" t="s">
        <v>19</v>
      </c>
      <c r="H226" s="35" t="s">
        <v>19</v>
      </c>
      <c r="I226" s="35" t="s">
        <v>19</v>
      </c>
      <c r="J226" s="35" t="s">
        <v>19</v>
      </c>
      <c r="K226" s="35" t="s">
        <v>19</v>
      </c>
      <c r="L226" s="35" t="s">
        <v>19</v>
      </c>
      <c r="M226" s="35" t="s">
        <v>19</v>
      </c>
      <c r="N226" s="35" t="s">
        <v>811</v>
      </c>
      <c r="O226" s="35" t="s">
        <v>812</v>
      </c>
      <c r="P226" s="35" t="s">
        <v>440</v>
      </c>
      <c r="Q226" s="35" t="s">
        <v>56</v>
      </c>
      <c r="R226" s="35">
        <v>20</v>
      </c>
      <c r="S226" s="35" t="s">
        <v>772</v>
      </c>
      <c r="T226" s="35" t="s">
        <v>810</v>
      </c>
      <c r="U226" s="35" t="s">
        <v>810</v>
      </c>
      <c r="V226" s="35" t="s">
        <v>23</v>
      </c>
      <c r="W226" s="35" t="s">
        <v>24</v>
      </c>
      <c r="X226">
        <v>360</v>
      </c>
    </row>
    <row r="227" spans="1:24" x14ac:dyDescent="0.35">
      <c r="A227" t="str">
        <f>+IF(C227&lt;&gt;'Free IN_OUT Service'!$B$1,"",IF(COUNTIF(C:C,C227)&gt;0,COUNTIF(C$3:C227,C227),""))</f>
        <v/>
      </c>
      <c r="B227" t="s">
        <v>440</v>
      </c>
      <c r="C227" t="s">
        <v>804</v>
      </c>
      <c r="D227" t="s">
        <v>825</v>
      </c>
      <c r="E227" t="s">
        <v>805</v>
      </c>
      <c r="F227" s="34">
        <v>44866</v>
      </c>
      <c r="G227" s="35" t="s">
        <v>19</v>
      </c>
      <c r="H227" s="35" t="s">
        <v>19</v>
      </c>
      <c r="I227" s="35" t="s">
        <v>19</v>
      </c>
      <c r="J227" s="35" t="s">
        <v>19</v>
      </c>
      <c r="K227" s="35" t="s">
        <v>19</v>
      </c>
      <c r="L227" s="35" t="s">
        <v>19</v>
      </c>
      <c r="M227" s="35" t="s">
        <v>19</v>
      </c>
      <c r="N227" s="35" t="s">
        <v>811</v>
      </c>
      <c r="O227" s="35" t="s">
        <v>812</v>
      </c>
      <c r="P227" s="35" t="s">
        <v>440</v>
      </c>
      <c r="Q227" s="35" t="s">
        <v>61</v>
      </c>
      <c r="R227" s="35">
        <v>20</v>
      </c>
      <c r="S227" s="35" t="s">
        <v>772</v>
      </c>
      <c r="T227" s="35" t="s">
        <v>810</v>
      </c>
      <c r="U227" s="35" t="s">
        <v>810</v>
      </c>
      <c r="V227" s="35" t="s">
        <v>23</v>
      </c>
      <c r="W227" s="35" t="s">
        <v>24</v>
      </c>
      <c r="X227">
        <v>360</v>
      </c>
    </row>
    <row r="228" spans="1:24" x14ac:dyDescent="0.35">
      <c r="A228" t="str">
        <f>+IF(C228&lt;&gt;'Free IN_OUT Service'!$B$1,"",IF(COUNTIF(C:C,C228)&gt;0,COUNTIF(C$3:C228,C228),""))</f>
        <v/>
      </c>
      <c r="B228" t="s">
        <v>440</v>
      </c>
      <c r="C228" t="s">
        <v>804</v>
      </c>
      <c r="D228" t="s">
        <v>825</v>
      </c>
      <c r="E228" t="s">
        <v>805</v>
      </c>
      <c r="F228" s="34">
        <v>44866</v>
      </c>
      <c r="G228" s="35" t="s">
        <v>19</v>
      </c>
      <c r="H228" s="35" t="s">
        <v>19</v>
      </c>
      <c r="I228" s="35" t="s">
        <v>19</v>
      </c>
      <c r="J228" s="35" t="s">
        <v>19</v>
      </c>
      <c r="K228" s="35" t="s">
        <v>19</v>
      </c>
      <c r="L228" s="35" t="s">
        <v>19</v>
      </c>
      <c r="M228" s="35" t="s">
        <v>19</v>
      </c>
      <c r="N228" s="35" t="s">
        <v>811</v>
      </c>
      <c r="O228" s="35" t="s">
        <v>812</v>
      </c>
      <c r="P228" s="35" t="s">
        <v>440</v>
      </c>
      <c r="Q228" s="35" t="s">
        <v>20</v>
      </c>
      <c r="R228" s="35">
        <v>40</v>
      </c>
      <c r="S228" s="35" t="s">
        <v>34</v>
      </c>
      <c r="T228" s="35" t="s">
        <v>810</v>
      </c>
      <c r="U228" s="35" t="s">
        <v>810</v>
      </c>
      <c r="V228" s="35" t="s">
        <v>23</v>
      </c>
      <c r="W228" s="35" t="s">
        <v>24</v>
      </c>
      <c r="X228">
        <v>725</v>
      </c>
    </row>
    <row r="229" spans="1:24" x14ac:dyDescent="0.35">
      <c r="A229" t="str">
        <f>+IF(C229&lt;&gt;'Free IN_OUT Service'!$B$1,"",IF(COUNTIF(C:C,C229)&gt;0,COUNTIF(C$3:C229,C229),""))</f>
        <v/>
      </c>
      <c r="B229" t="s">
        <v>440</v>
      </c>
      <c r="C229" t="s">
        <v>804</v>
      </c>
      <c r="D229" t="s">
        <v>825</v>
      </c>
      <c r="E229" t="s">
        <v>805</v>
      </c>
      <c r="F229" s="34">
        <v>44866</v>
      </c>
      <c r="G229" s="35" t="s">
        <v>19</v>
      </c>
      <c r="H229" s="35" t="s">
        <v>19</v>
      </c>
      <c r="I229" s="35" t="s">
        <v>19</v>
      </c>
      <c r="J229" s="35" t="s">
        <v>19</v>
      </c>
      <c r="K229" s="35" t="s">
        <v>19</v>
      </c>
      <c r="L229" s="35" t="s">
        <v>19</v>
      </c>
      <c r="M229" s="35" t="s">
        <v>19</v>
      </c>
      <c r="N229" s="35" t="s">
        <v>811</v>
      </c>
      <c r="O229" s="35" t="s">
        <v>812</v>
      </c>
      <c r="P229" s="35" t="s">
        <v>440</v>
      </c>
      <c r="Q229" s="35" t="s">
        <v>38</v>
      </c>
      <c r="R229" s="35">
        <v>40</v>
      </c>
      <c r="S229" s="35" t="s">
        <v>34</v>
      </c>
      <c r="T229" s="35" t="s">
        <v>810</v>
      </c>
      <c r="U229" s="35" t="s">
        <v>810</v>
      </c>
      <c r="V229" s="35" t="s">
        <v>23</v>
      </c>
      <c r="W229" s="35" t="s">
        <v>24</v>
      </c>
      <c r="X229">
        <v>725</v>
      </c>
    </row>
    <row r="230" spans="1:24" x14ac:dyDescent="0.35">
      <c r="A230" t="str">
        <f>+IF(C230&lt;&gt;'Free IN_OUT Service'!$B$1,"",IF(COUNTIF(C:C,C230)&gt;0,COUNTIF(C$3:C230,C230),""))</f>
        <v/>
      </c>
      <c r="B230" t="s">
        <v>440</v>
      </c>
      <c r="C230" t="s">
        <v>804</v>
      </c>
      <c r="D230" t="s">
        <v>825</v>
      </c>
      <c r="E230" t="s">
        <v>805</v>
      </c>
      <c r="F230" s="34">
        <v>44866</v>
      </c>
      <c r="G230" s="35" t="s">
        <v>19</v>
      </c>
      <c r="H230" s="35" t="s">
        <v>19</v>
      </c>
      <c r="I230" s="35" t="s">
        <v>19</v>
      </c>
      <c r="J230" s="35" t="s">
        <v>19</v>
      </c>
      <c r="K230" s="35" t="s">
        <v>19</v>
      </c>
      <c r="L230" s="35" t="s">
        <v>19</v>
      </c>
      <c r="M230" s="35" t="s">
        <v>19</v>
      </c>
      <c r="N230" s="35" t="s">
        <v>811</v>
      </c>
      <c r="O230" s="35" t="s">
        <v>812</v>
      </c>
      <c r="P230" s="35" t="s">
        <v>440</v>
      </c>
      <c r="Q230" s="35" t="s">
        <v>20</v>
      </c>
      <c r="R230" s="35">
        <v>40</v>
      </c>
      <c r="S230" s="35" t="s">
        <v>822</v>
      </c>
      <c r="T230" s="35" t="s">
        <v>810</v>
      </c>
      <c r="U230" s="35" t="s">
        <v>810</v>
      </c>
      <c r="V230" s="35" t="s">
        <v>23</v>
      </c>
      <c r="W230" s="35" t="s">
        <v>24</v>
      </c>
      <c r="X230">
        <v>360</v>
      </c>
    </row>
    <row r="231" spans="1:24" x14ac:dyDescent="0.35">
      <c r="A231" t="str">
        <f>+IF(C231&lt;&gt;'Free IN_OUT Service'!$B$1,"",IF(COUNTIF(C:C,C231)&gt;0,COUNTIF(C$3:C231,C231),""))</f>
        <v/>
      </c>
      <c r="B231" t="s">
        <v>440</v>
      </c>
      <c r="C231" t="s">
        <v>804</v>
      </c>
      <c r="D231" t="s">
        <v>825</v>
      </c>
      <c r="E231" t="s">
        <v>805</v>
      </c>
      <c r="F231" s="34">
        <v>44866</v>
      </c>
      <c r="G231" s="35" t="s">
        <v>19</v>
      </c>
      <c r="H231" s="35" t="s">
        <v>19</v>
      </c>
      <c r="I231" s="35" t="s">
        <v>19</v>
      </c>
      <c r="J231" s="35" t="s">
        <v>19</v>
      </c>
      <c r="K231" s="35" t="s">
        <v>19</v>
      </c>
      <c r="L231" s="35" t="s">
        <v>19</v>
      </c>
      <c r="M231" s="35" t="s">
        <v>19</v>
      </c>
      <c r="N231" s="35" t="s">
        <v>811</v>
      </c>
      <c r="O231" s="35" t="s">
        <v>812</v>
      </c>
      <c r="P231" s="35" t="s">
        <v>440</v>
      </c>
      <c r="Q231" s="35" t="s">
        <v>38</v>
      </c>
      <c r="R231" s="35">
        <v>40</v>
      </c>
      <c r="S231" s="35" t="s">
        <v>822</v>
      </c>
      <c r="T231" s="35" t="s">
        <v>810</v>
      </c>
      <c r="U231" s="35" t="s">
        <v>810</v>
      </c>
      <c r="V231" s="35" t="s">
        <v>23</v>
      </c>
      <c r="W231" s="35" t="s">
        <v>24</v>
      </c>
      <c r="X231">
        <v>420</v>
      </c>
    </row>
    <row r="232" spans="1:24" x14ac:dyDescent="0.35">
      <c r="A232" t="str">
        <f>+IF(C232&lt;&gt;'Free IN_OUT Service'!$B$1,"",IF(COUNTIF(C:C,C232)&gt;0,COUNTIF(C$3:C232,C232),""))</f>
        <v/>
      </c>
      <c r="B232" t="s">
        <v>440</v>
      </c>
      <c r="C232" t="s">
        <v>804</v>
      </c>
      <c r="D232" t="s">
        <v>825</v>
      </c>
      <c r="E232" t="s">
        <v>805</v>
      </c>
      <c r="F232" s="34">
        <v>44866</v>
      </c>
      <c r="G232" s="35" t="s">
        <v>19</v>
      </c>
      <c r="H232" s="35" t="s">
        <v>19</v>
      </c>
      <c r="I232" s="35" t="s">
        <v>19</v>
      </c>
      <c r="J232" s="35" t="s">
        <v>19</v>
      </c>
      <c r="K232" s="35" t="s">
        <v>19</v>
      </c>
      <c r="L232" s="35" t="s">
        <v>19</v>
      </c>
      <c r="M232" s="35" t="s">
        <v>19</v>
      </c>
      <c r="N232" s="35" t="s">
        <v>811</v>
      </c>
      <c r="O232" s="35" t="s">
        <v>812</v>
      </c>
      <c r="P232" s="35" t="s">
        <v>440</v>
      </c>
      <c r="Q232" s="35" t="s">
        <v>33</v>
      </c>
      <c r="R232" s="35">
        <v>40</v>
      </c>
      <c r="S232" s="35" t="s">
        <v>772</v>
      </c>
      <c r="T232" s="35" t="s">
        <v>810</v>
      </c>
      <c r="U232" s="35" t="s">
        <v>810</v>
      </c>
      <c r="V232" s="35" t="s">
        <v>23</v>
      </c>
      <c r="W232" s="35" t="s">
        <v>24</v>
      </c>
      <c r="X232">
        <v>725</v>
      </c>
    </row>
    <row r="233" spans="1:24" x14ac:dyDescent="0.35">
      <c r="A233" t="str">
        <f>+IF(C233&lt;&gt;'Free IN_OUT Service'!$B$1,"",IF(COUNTIF(C:C,C233)&gt;0,COUNTIF(C$3:C233,C233),""))</f>
        <v/>
      </c>
      <c r="B233" t="s">
        <v>440</v>
      </c>
      <c r="C233" t="s">
        <v>804</v>
      </c>
      <c r="D233" t="s">
        <v>825</v>
      </c>
      <c r="E233" t="s">
        <v>805</v>
      </c>
      <c r="F233" s="34">
        <v>44866</v>
      </c>
      <c r="G233" s="35" t="s">
        <v>19</v>
      </c>
      <c r="H233" s="35" t="s">
        <v>19</v>
      </c>
      <c r="I233" s="35" t="s">
        <v>19</v>
      </c>
      <c r="J233" s="35" t="s">
        <v>19</v>
      </c>
      <c r="K233" s="35" t="s">
        <v>19</v>
      </c>
      <c r="L233" s="35" t="s">
        <v>19</v>
      </c>
      <c r="M233" s="35" t="s">
        <v>19</v>
      </c>
      <c r="N233" s="35" t="s">
        <v>811</v>
      </c>
      <c r="O233" s="35" t="s">
        <v>812</v>
      </c>
      <c r="P233" s="35" t="s">
        <v>440</v>
      </c>
      <c r="Q233" s="35" t="s">
        <v>60</v>
      </c>
      <c r="R233" s="35">
        <v>40</v>
      </c>
      <c r="S233" s="35" t="s">
        <v>772</v>
      </c>
      <c r="T233" s="35" t="s">
        <v>810</v>
      </c>
      <c r="U233" s="35" t="s">
        <v>810</v>
      </c>
      <c r="V233" s="35" t="s">
        <v>23</v>
      </c>
      <c r="W233" s="35" t="s">
        <v>24</v>
      </c>
      <c r="X233">
        <v>725</v>
      </c>
    </row>
    <row r="234" spans="1:24" x14ac:dyDescent="0.35">
      <c r="A234" t="str">
        <f>+IF(C234&lt;&gt;'Free IN_OUT Service'!$B$1,"",IF(COUNTIF(C:C,C234)&gt;0,COUNTIF(C$3:C234,C234),""))</f>
        <v/>
      </c>
      <c r="B234" t="s">
        <v>440</v>
      </c>
      <c r="C234" t="s">
        <v>804</v>
      </c>
      <c r="D234" t="s">
        <v>825</v>
      </c>
      <c r="E234" t="s">
        <v>805</v>
      </c>
      <c r="F234" s="34">
        <v>44866</v>
      </c>
      <c r="G234" s="35" t="s">
        <v>19</v>
      </c>
      <c r="H234" s="35" t="s">
        <v>19</v>
      </c>
      <c r="I234" s="35" t="s">
        <v>19</v>
      </c>
      <c r="J234" s="35" t="s">
        <v>19</v>
      </c>
      <c r="K234" s="35" t="s">
        <v>19</v>
      </c>
      <c r="L234" s="35" t="s">
        <v>19</v>
      </c>
      <c r="M234" s="35" t="s">
        <v>19</v>
      </c>
      <c r="N234" s="35" t="s">
        <v>811</v>
      </c>
      <c r="O234" s="35" t="s">
        <v>812</v>
      </c>
      <c r="P234" s="35" t="s">
        <v>440</v>
      </c>
      <c r="Q234" s="35" t="s">
        <v>64</v>
      </c>
      <c r="R234" s="35">
        <v>40</v>
      </c>
      <c r="S234" s="35" t="s">
        <v>772</v>
      </c>
      <c r="T234" s="35" t="s">
        <v>810</v>
      </c>
      <c r="U234" s="35" t="s">
        <v>810</v>
      </c>
      <c r="V234" s="35" t="s">
        <v>23</v>
      </c>
      <c r="W234" s="35" t="s">
        <v>24</v>
      </c>
      <c r="X234">
        <v>725</v>
      </c>
    </row>
    <row r="235" spans="1:24" x14ac:dyDescent="0.35">
      <c r="A235" t="str">
        <f>+IF(C235&lt;&gt;'Free IN_OUT Service'!$B$1,"",IF(COUNTIF(C:C,C235)&gt;0,COUNTIF(C$3:C235,C235),""))</f>
        <v/>
      </c>
      <c r="B235" t="s">
        <v>440</v>
      </c>
      <c r="C235" t="s">
        <v>804</v>
      </c>
      <c r="D235" t="s">
        <v>825</v>
      </c>
      <c r="E235" t="s">
        <v>805</v>
      </c>
      <c r="F235" s="34">
        <v>44866</v>
      </c>
      <c r="G235" s="35" t="s">
        <v>19</v>
      </c>
      <c r="H235" s="35" t="s">
        <v>19</v>
      </c>
      <c r="I235" s="35" t="s">
        <v>19</v>
      </c>
      <c r="J235" s="35" t="s">
        <v>19</v>
      </c>
      <c r="K235" s="35" t="s">
        <v>19</v>
      </c>
      <c r="L235" s="35" t="s">
        <v>19</v>
      </c>
      <c r="M235" s="35" t="s">
        <v>19</v>
      </c>
      <c r="N235" s="35" t="s">
        <v>811</v>
      </c>
      <c r="O235" s="35" t="s">
        <v>812</v>
      </c>
      <c r="P235" s="35" t="s">
        <v>440</v>
      </c>
      <c r="Q235" s="35" t="s">
        <v>58</v>
      </c>
      <c r="R235" s="35">
        <v>40</v>
      </c>
      <c r="S235" s="35" t="s">
        <v>772</v>
      </c>
      <c r="T235" s="35" t="s">
        <v>810</v>
      </c>
      <c r="U235" s="35" t="s">
        <v>810</v>
      </c>
      <c r="V235" s="35" t="s">
        <v>23</v>
      </c>
      <c r="W235" s="35" t="s">
        <v>24</v>
      </c>
      <c r="X235">
        <v>725</v>
      </c>
    </row>
    <row r="236" spans="1:24" x14ac:dyDescent="0.35">
      <c r="A236" t="str">
        <f>+IF(C236&lt;&gt;'Free IN_OUT Service'!$B$1,"",IF(COUNTIF(C:C,C236)&gt;0,COUNTIF(C$3:C236,C236),""))</f>
        <v/>
      </c>
      <c r="B236" t="s">
        <v>440</v>
      </c>
      <c r="C236" t="s">
        <v>804</v>
      </c>
      <c r="D236" t="s">
        <v>825</v>
      </c>
      <c r="E236" t="s">
        <v>805</v>
      </c>
      <c r="F236" s="34">
        <v>44866</v>
      </c>
      <c r="G236" s="35" t="s">
        <v>19</v>
      </c>
      <c r="H236" s="35" t="s">
        <v>19</v>
      </c>
      <c r="I236" s="35" t="s">
        <v>19</v>
      </c>
      <c r="J236" s="35" t="s">
        <v>19</v>
      </c>
      <c r="K236" s="35" t="s">
        <v>19</v>
      </c>
      <c r="L236" s="35" t="s">
        <v>19</v>
      </c>
      <c r="M236" s="35" t="s">
        <v>19</v>
      </c>
      <c r="N236" s="35" t="s">
        <v>811</v>
      </c>
      <c r="O236" s="35" t="s">
        <v>812</v>
      </c>
      <c r="P236" s="35" t="s">
        <v>440</v>
      </c>
      <c r="Q236" s="35" t="s">
        <v>821</v>
      </c>
      <c r="R236" s="35">
        <v>45</v>
      </c>
      <c r="S236" s="35" t="s">
        <v>34</v>
      </c>
      <c r="T236" s="35" t="s">
        <v>810</v>
      </c>
      <c r="U236" s="35" t="s">
        <v>810</v>
      </c>
      <c r="V236" s="35" t="s">
        <v>23</v>
      </c>
      <c r="W236" s="35" t="s">
        <v>24</v>
      </c>
      <c r="X236">
        <v>725</v>
      </c>
    </row>
    <row r="237" spans="1:24" x14ac:dyDescent="0.35">
      <c r="A237" t="str">
        <f>+IF(C237&lt;&gt;'Free IN_OUT Service'!$B$1,"",IF(COUNTIF(C:C,C237)&gt;0,COUNTIF(C$3:C237,C237),""))</f>
        <v/>
      </c>
      <c r="B237" t="s">
        <v>440</v>
      </c>
      <c r="C237" t="s">
        <v>804</v>
      </c>
      <c r="D237" t="s">
        <v>825</v>
      </c>
      <c r="E237" t="s">
        <v>805</v>
      </c>
      <c r="F237" s="34">
        <v>44866</v>
      </c>
      <c r="G237" s="35" t="s">
        <v>19</v>
      </c>
      <c r="H237" s="35" t="s">
        <v>19</v>
      </c>
      <c r="I237" s="35" t="s">
        <v>19</v>
      </c>
      <c r="J237" s="35" t="s">
        <v>19</v>
      </c>
      <c r="K237" s="35" t="s">
        <v>19</v>
      </c>
      <c r="L237" s="35" t="s">
        <v>19</v>
      </c>
      <c r="M237" s="35" t="s">
        <v>19</v>
      </c>
      <c r="N237" s="35" t="s">
        <v>811</v>
      </c>
      <c r="O237" s="35" t="s">
        <v>812</v>
      </c>
      <c r="P237" s="35" t="s">
        <v>440</v>
      </c>
      <c r="Q237" s="35" t="s">
        <v>821</v>
      </c>
      <c r="R237" s="35">
        <v>45</v>
      </c>
      <c r="S237" s="35" t="s">
        <v>822</v>
      </c>
      <c r="T237" s="35" t="s">
        <v>810</v>
      </c>
      <c r="U237" s="35" t="s">
        <v>810</v>
      </c>
      <c r="V237" s="35" t="s">
        <v>23</v>
      </c>
      <c r="W237" s="35" t="s">
        <v>24</v>
      </c>
      <c r="X237">
        <v>360</v>
      </c>
    </row>
    <row r="238" spans="1:24" x14ac:dyDescent="0.35">
      <c r="A238" t="str">
        <f>+IF(C238&lt;&gt;'Free IN_OUT Service'!$B$1,"",IF(COUNTIF(C:C,C238)&gt;0,COUNTIF(C$3:C238,C238),""))</f>
        <v/>
      </c>
      <c r="B238" t="s">
        <v>440</v>
      </c>
      <c r="C238" t="s">
        <v>804</v>
      </c>
      <c r="D238" t="s">
        <v>825</v>
      </c>
      <c r="E238" t="s">
        <v>805</v>
      </c>
      <c r="F238" s="34">
        <v>44866</v>
      </c>
      <c r="G238" s="35" t="s">
        <v>19</v>
      </c>
      <c r="H238" s="35" t="s">
        <v>19</v>
      </c>
      <c r="I238" s="35" t="s">
        <v>19</v>
      </c>
      <c r="J238" s="35" t="s">
        <v>19</v>
      </c>
      <c r="K238" s="35" t="s">
        <v>19</v>
      </c>
      <c r="L238" s="35" t="s">
        <v>19</v>
      </c>
      <c r="M238" s="35" t="s">
        <v>19</v>
      </c>
      <c r="N238" s="35" t="s">
        <v>813</v>
      </c>
      <c r="O238" s="35" t="s">
        <v>814</v>
      </c>
      <c r="P238" s="35" t="s">
        <v>440</v>
      </c>
      <c r="Q238" s="35" t="s">
        <v>823</v>
      </c>
      <c r="R238" s="35">
        <v>20</v>
      </c>
      <c r="S238" s="35" t="s">
        <v>34</v>
      </c>
      <c r="T238" s="35" t="s">
        <v>810</v>
      </c>
      <c r="U238" s="35" t="s">
        <v>810</v>
      </c>
      <c r="V238" s="35" t="s">
        <v>23</v>
      </c>
      <c r="W238" s="35" t="s">
        <v>24</v>
      </c>
      <c r="X238">
        <v>210</v>
      </c>
    </row>
    <row r="239" spans="1:24" x14ac:dyDescent="0.35">
      <c r="A239" t="str">
        <f>+IF(C239&lt;&gt;'Free IN_OUT Service'!$B$1,"",IF(COUNTIF(C:C,C239)&gt;0,COUNTIF(C$3:C239,C239),""))</f>
        <v/>
      </c>
      <c r="B239" t="s">
        <v>440</v>
      </c>
      <c r="C239" t="s">
        <v>804</v>
      </c>
      <c r="D239" t="s">
        <v>825</v>
      </c>
      <c r="E239" t="s">
        <v>805</v>
      </c>
      <c r="F239" s="34">
        <v>44866</v>
      </c>
      <c r="G239" s="35" t="s">
        <v>19</v>
      </c>
      <c r="H239" s="35" t="s">
        <v>19</v>
      </c>
      <c r="I239" s="35" t="s">
        <v>19</v>
      </c>
      <c r="J239" s="35" t="s">
        <v>19</v>
      </c>
      <c r="K239" s="35" t="s">
        <v>19</v>
      </c>
      <c r="L239" s="35" t="s">
        <v>19</v>
      </c>
      <c r="M239" s="35" t="s">
        <v>19</v>
      </c>
      <c r="N239" s="35" t="s">
        <v>813</v>
      </c>
      <c r="O239" s="35" t="s">
        <v>814</v>
      </c>
      <c r="P239" s="35" t="s">
        <v>440</v>
      </c>
      <c r="Q239" s="35" t="s">
        <v>824</v>
      </c>
      <c r="R239" s="35">
        <v>20</v>
      </c>
      <c r="S239" s="35" t="s">
        <v>34</v>
      </c>
      <c r="T239" s="35" t="s">
        <v>810</v>
      </c>
      <c r="U239" s="35" t="s">
        <v>810</v>
      </c>
      <c r="V239" s="35" t="s">
        <v>23</v>
      </c>
      <c r="W239" s="35" t="s">
        <v>24</v>
      </c>
      <c r="X239">
        <v>230</v>
      </c>
    </row>
    <row r="240" spans="1:24" x14ac:dyDescent="0.35">
      <c r="A240" t="str">
        <f>+IF(C240&lt;&gt;'Free IN_OUT Service'!$B$1,"",IF(COUNTIF(C:C,C240)&gt;0,COUNTIF(C$3:C240,C240),""))</f>
        <v/>
      </c>
      <c r="B240" t="s">
        <v>440</v>
      </c>
      <c r="C240" t="s">
        <v>804</v>
      </c>
      <c r="D240" t="s">
        <v>825</v>
      </c>
      <c r="E240" t="s">
        <v>805</v>
      </c>
      <c r="F240" s="34">
        <v>44866</v>
      </c>
      <c r="G240" s="35" t="s">
        <v>19</v>
      </c>
      <c r="H240" s="35" t="s">
        <v>19</v>
      </c>
      <c r="I240" s="35" t="s">
        <v>19</v>
      </c>
      <c r="J240" s="35" t="s">
        <v>19</v>
      </c>
      <c r="K240" s="35" t="s">
        <v>19</v>
      </c>
      <c r="L240" s="35" t="s">
        <v>19</v>
      </c>
      <c r="M240" s="35" t="s">
        <v>19</v>
      </c>
      <c r="N240" s="35" t="s">
        <v>813</v>
      </c>
      <c r="O240" s="35" t="s">
        <v>814</v>
      </c>
      <c r="P240" s="35" t="s">
        <v>440</v>
      </c>
      <c r="Q240" s="35" t="s">
        <v>823</v>
      </c>
      <c r="R240" s="35">
        <v>20</v>
      </c>
      <c r="S240" s="35" t="s">
        <v>822</v>
      </c>
      <c r="T240" s="35" t="s">
        <v>810</v>
      </c>
      <c r="U240" s="35" t="s">
        <v>810</v>
      </c>
      <c r="V240" s="35" t="s">
        <v>23</v>
      </c>
      <c r="W240" s="35" t="s">
        <v>24</v>
      </c>
      <c r="X240">
        <v>230</v>
      </c>
    </row>
    <row r="241" spans="1:24" x14ac:dyDescent="0.35">
      <c r="A241" t="str">
        <f>+IF(C241&lt;&gt;'Free IN_OUT Service'!$B$1,"",IF(COUNTIF(C:C,C241)&gt;0,COUNTIF(C$3:C241,C241),""))</f>
        <v/>
      </c>
      <c r="B241" t="s">
        <v>440</v>
      </c>
      <c r="C241" t="s">
        <v>804</v>
      </c>
      <c r="D241" t="s">
        <v>825</v>
      </c>
      <c r="E241" t="s">
        <v>805</v>
      </c>
      <c r="F241" s="34">
        <v>44866</v>
      </c>
      <c r="G241" s="35" t="s">
        <v>19</v>
      </c>
      <c r="H241" s="35" t="s">
        <v>19</v>
      </c>
      <c r="I241" s="35" t="s">
        <v>19</v>
      </c>
      <c r="J241" s="35" t="s">
        <v>19</v>
      </c>
      <c r="K241" s="35" t="s">
        <v>19</v>
      </c>
      <c r="L241" s="35" t="s">
        <v>19</v>
      </c>
      <c r="M241" s="35" t="s">
        <v>19</v>
      </c>
      <c r="N241" s="35" t="s">
        <v>813</v>
      </c>
      <c r="O241" s="35" t="s">
        <v>814</v>
      </c>
      <c r="P241" s="35" t="s">
        <v>440</v>
      </c>
      <c r="Q241" s="35" t="s">
        <v>824</v>
      </c>
      <c r="R241" s="35">
        <v>20</v>
      </c>
      <c r="S241" s="35" t="s">
        <v>822</v>
      </c>
      <c r="T241" s="35" t="s">
        <v>810</v>
      </c>
      <c r="U241" s="35" t="s">
        <v>810</v>
      </c>
      <c r="V241" s="35" t="s">
        <v>23</v>
      </c>
      <c r="W241" s="35" t="s">
        <v>24</v>
      </c>
      <c r="X241">
        <v>500</v>
      </c>
    </row>
    <row r="242" spans="1:24" x14ac:dyDescent="0.35">
      <c r="A242" t="str">
        <f>+IF(C242&lt;&gt;'Free IN_OUT Service'!$B$1,"",IF(COUNTIF(C:C,C242)&gt;0,COUNTIF(C$3:C242,C242),""))</f>
        <v/>
      </c>
      <c r="B242" t="s">
        <v>440</v>
      </c>
      <c r="C242" t="s">
        <v>804</v>
      </c>
      <c r="D242" t="s">
        <v>825</v>
      </c>
      <c r="E242" t="s">
        <v>805</v>
      </c>
      <c r="F242" s="34">
        <v>44866</v>
      </c>
      <c r="G242" s="35" t="s">
        <v>19</v>
      </c>
      <c r="H242" s="35" t="s">
        <v>19</v>
      </c>
      <c r="I242" s="35" t="s">
        <v>19</v>
      </c>
      <c r="J242" s="35" t="s">
        <v>19</v>
      </c>
      <c r="K242" s="35" t="s">
        <v>19</v>
      </c>
      <c r="L242" s="35" t="s">
        <v>19</v>
      </c>
      <c r="M242" s="35" t="s">
        <v>19</v>
      </c>
      <c r="N242" s="35" t="s">
        <v>813</v>
      </c>
      <c r="O242" s="35" t="s">
        <v>814</v>
      </c>
      <c r="P242" s="35" t="s">
        <v>440</v>
      </c>
      <c r="Q242" s="35" t="s">
        <v>77</v>
      </c>
      <c r="R242" s="35">
        <v>20</v>
      </c>
      <c r="S242" s="35" t="s">
        <v>772</v>
      </c>
      <c r="T242" s="35" t="s">
        <v>810</v>
      </c>
      <c r="U242" s="35" t="s">
        <v>810</v>
      </c>
      <c r="V242" s="35" t="s">
        <v>23</v>
      </c>
      <c r="W242" s="35" t="s">
        <v>24</v>
      </c>
      <c r="X242">
        <v>475</v>
      </c>
    </row>
    <row r="243" spans="1:24" x14ac:dyDescent="0.35">
      <c r="A243" t="str">
        <f>+IF(C243&lt;&gt;'Free IN_OUT Service'!$B$1,"",IF(COUNTIF(C:C,C243)&gt;0,COUNTIF(C$3:C243,C243),""))</f>
        <v/>
      </c>
      <c r="B243" t="s">
        <v>440</v>
      </c>
      <c r="C243" t="s">
        <v>804</v>
      </c>
      <c r="D243" t="s">
        <v>825</v>
      </c>
      <c r="E243" t="s">
        <v>805</v>
      </c>
      <c r="F243" s="34">
        <v>44866</v>
      </c>
      <c r="G243" s="35" t="s">
        <v>19</v>
      </c>
      <c r="H243" s="35" t="s">
        <v>19</v>
      </c>
      <c r="I243" s="35" t="s">
        <v>19</v>
      </c>
      <c r="J243" s="35" t="s">
        <v>19</v>
      </c>
      <c r="K243" s="35" t="s">
        <v>19</v>
      </c>
      <c r="L243" s="35" t="s">
        <v>19</v>
      </c>
      <c r="M243" s="35" t="s">
        <v>19</v>
      </c>
      <c r="N243" s="35" t="s">
        <v>813</v>
      </c>
      <c r="O243" s="35" t="s">
        <v>814</v>
      </c>
      <c r="P243" s="35" t="s">
        <v>440</v>
      </c>
      <c r="Q243" s="35" t="s">
        <v>63</v>
      </c>
      <c r="R243" s="35">
        <v>20</v>
      </c>
      <c r="S243" s="35" t="s">
        <v>772</v>
      </c>
      <c r="T243" s="35" t="s">
        <v>810</v>
      </c>
      <c r="U243" s="35" t="s">
        <v>810</v>
      </c>
      <c r="V243" s="35" t="s">
        <v>23</v>
      </c>
      <c r="W243" s="35" t="s">
        <v>24</v>
      </c>
      <c r="X243">
        <v>500</v>
      </c>
    </row>
    <row r="244" spans="1:24" x14ac:dyDescent="0.35">
      <c r="A244" t="str">
        <f>+IF(C244&lt;&gt;'Free IN_OUT Service'!$B$1,"",IF(COUNTIF(C:C,C244)&gt;0,COUNTIF(C$3:C244,C244),""))</f>
        <v/>
      </c>
      <c r="B244" t="s">
        <v>440</v>
      </c>
      <c r="C244" t="s">
        <v>804</v>
      </c>
      <c r="D244" t="s">
        <v>825</v>
      </c>
      <c r="E244" t="s">
        <v>805</v>
      </c>
      <c r="F244" s="34">
        <v>44866</v>
      </c>
      <c r="G244" s="35" t="s">
        <v>19</v>
      </c>
      <c r="H244" s="35" t="s">
        <v>19</v>
      </c>
      <c r="I244" s="35" t="s">
        <v>19</v>
      </c>
      <c r="J244" s="35" t="s">
        <v>19</v>
      </c>
      <c r="K244" s="35" t="s">
        <v>19</v>
      </c>
      <c r="L244" s="35" t="s">
        <v>19</v>
      </c>
      <c r="M244" s="35" t="s">
        <v>19</v>
      </c>
      <c r="N244" s="35" t="s">
        <v>813</v>
      </c>
      <c r="O244" s="35" t="s">
        <v>814</v>
      </c>
      <c r="P244" s="35" t="s">
        <v>440</v>
      </c>
      <c r="Q244" s="35" t="s">
        <v>59</v>
      </c>
      <c r="R244" s="35">
        <v>20</v>
      </c>
      <c r="S244" s="35" t="s">
        <v>772</v>
      </c>
      <c r="T244" s="35" t="s">
        <v>810</v>
      </c>
      <c r="U244" s="35" t="s">
        <v>810</v>
      </c>
      <c r="V244" s="35" t="s">
        <v>23</v>
      </c>
      <c r="W244" s="35" t="s">
        <v>24</v>
      </c>
      <c r="X244">
        <v>475</v>
      </c>
    </row>
    <row r="245" spans="1:24" x14ac:dyDescent="0.35">
      <c r="A245" t="str">
        <f>+IF(C245&lt;&gt;'Free IN_OUT Service'!$B$1,"",IF(COUNTIF(C:C,C245)&gt;0,COUNTIF(C$3:C245,C245),""))</f>
        <v/>
      </c>
      <c r="B245" t="s">
        <v>440</v>
      </c>
      <c r="C245" t="s">
        <v>804</v>
      </c>
      <c r="D245" t="s">
        <v>825</v>
      </c>
      <c r="E245" t="s">
        <v>805</v>
      </c>
      <c r="F245" s="34">
        <v>44866</v>
      </c>
      <c r="G245" s="35" t="s">
        <v>19</v>
      </c>
      <c r="H245" s="35" t="s">
        <v>19</v>
      </c>
      <c r="I245" s="35" t="s">
        <v>19</v>
      </c>
      <c r="J245" s="35" t="s">
        <v>19</v>
      </c>
      <c r="K245" s="35" t="s">
        <v>19</v>
      </c>
      <c r="L245" s="35" t="s">
        <v>19</v>
      </c>
      <c r="M245" s="35" t="s">
        <v>19</v>
      </c>
      <c r="N245" s="35" t="s">
        <v>813</v>
      </c>
      <c r="O245" s="35" t="s">
        <v>814</v>
      </c>
      <c r="P245" s="35" t="s">
        <v>440</v>
      </c>
      <c r="Q245" s="35" t="s">
        <v>56</v>
      </c>
      <c r="R245" s="35">
        <v>20</v>
      </c>
      <c r="S245" s="35" t="s">
        <v>772</v>
      </c>
      <c r="T245" s="35" t="s">
        <v>810</v>
      </c>
      <c r="U245" s="35" t="s">
        <v>810</v>
      </c>
      <c r="V245" s="35" t="s">
        <v>23</v>
      </c>
      <c r="W245" s="35" t="s">
        <v>24</v>
      </c>
      <c r="X245">
        <v>500</v>
      </c>
    </row>
    <row r="246" spans="1:24" x14ac:dyDescent="0.35">
      <c r="A246" t="str">
        <f>+IF(C246&lt;&gt;'Free IN_OUT Service'!$B$1,"",IF(COUNTIF(C:C,C246)&gt;0,COUNTIF(C$3:C246,C246),""))</f>
        <v/>
      </c>
      <c r="B246" t="s">
        <v>440</v>
      </c>
      <c r="C246" t="s">
        <v>804</v>
      </c>
      <c r="D246" t="s">
        <v>825</v>
      </c>
      <c r="E246" t="s">
        <v>805</v>
      </c>
      <c r="F246" s="34">
        <v>44866</v>
      </c>
      <c r="G246" s="35" t="s">
        <v>19</v>
      </c>
      <c r="H246" s="35" t="s">
        <v>19</v>
      </c>
      <c r="I246" s="35" t="s">
        <v>19</v>
      </c>
      <c r="J246" s="35" t="s">
        <v>19</v>
      </c>
      <c r="K246" s="35" t="s">
        <v>19</v>
      </c>
      <c r="L246" s="35" t="s">
        <v>19</v>
      </c>
      <c r="M246" s="35" t="s">
        <v>19</v>
      </c>
      <c r="N246" s="35" t="s">
        <v>813</v>
      </c>
      <c r="O246" s="35" t="s">
        <v>814</v>
      </c>
      <c r="P246" s="35" t="s">
        <v>440</v>
      </c>
      <c r="Q246" s="35" t="s">
        <v>61</v>
      </c>
      <c r="R246" s="35">
        <v>20</v>
      </c>
      <c r="S246" s="35" t="s">
        <v>772</v>
      </c>
      <c r="T246" s="35" t="s">
        <v>810</v>
      </c>
      <c r="U246" s="35" t="s">
        <v>810</v>
      </c>
      <c r="V246" s="35" t="s">
        <v>23</v>
      </c>
      <c r="W246" s="35" t="s">
        <v>24</v>
      </c>
      <c r="X246">
        <v>475</v>
      </c>
    </row>
    <row r="247" spans="1:24" x14ac:dyDescent="0.35">
      <c r="A247" t="str">
        <f>+IF(C247&lt;&gt;'Free IN_OUT Service'!$B$1,"",IF(COUNTIF(C:C,C247)&gt;0,COUNTIF(C$3:C247,C247),""))</f>
        <v/>
      </c>
      <c r="B247" t="s">
        <v>440</v>
      </c>
      <c r="C247" t="s">
        <v>804</v>
      </c>
      <c r="D247" t="s">
        <v>825</v>
      </c>
      <c r="E247" t="s">
        <v>805</v>
      </c>
      <c r="F247" s="34">
        <v>44866</v>
      </c>
      <c r="G247" s="35" t="s">
        <v>19</v>
      </c>
      <c r="H247" s="35" t="s">
        <v>19</v>
      </c>
      <c r="I247" s="35" t="s">
        <v>19</v>
      </c>
      <c r="J247" s="35" t="s">
        <v>19</v>
      </c>
      <c r="K247" s="35" t="s">
        <v>19</v>
      </c>
      <c r="L247" s="35" t="s">
        <v>19</v>
      </c>
      <c r="M247" s="35" t="s">
        <v>19</v>
      </c>
      <c r="N247" s="35" t="s">
        <v>813</v>
      </c>
      <c r="O247" s="35" t="s">
        <v>814</v>
      </c>
      <c r="P247" s="35" t="s">
        <v>440</v>
      </c>
      <c r="Q247" s="35" t="s">
        <v>77</v>
      </c>
      <c r="R247" s="35">
        <v>20</v>
      </c>
      <c r="S247" s="35" t="s">
        <v>815</v>
      </c>
      <c r="T247" s="35" t="s">
        <v>810</v>
      </c>
      <c r="U247" s="35" t="s">
        <v>810</v>
      </c>
      <c r="V247" s="35" t="s">
        <v>23</v>
      </c>
      <c r="W247" s="35" t="s">
        <v>24</v>
      </c>
      <c r="X247">
        <v>500</v>
      </c>
    </row>
    <row r="248" spans="1:24" x14ac:dyDescent="0.35">
      <c r="A248" t="str">
        <f>+IF(C248&lt;&gt;'Free IN_OUT Service'!$B$1,"",IF(COUNTIF(C:C,C248)&gt;0,COUNTIF(C$3:C248,C248),""))</f>
        <v/>
      </c>
      <c r="B248" t="s">
        <v>440</v>
      </c>
      <c r="C248" t="s">
        <v>804</v>
      </c>
      <c r="D248" t="s">
        <v>825</v>
      </c>
      <c r="E248" t="s">
        <v>805</v>
      </c>
      <c r="F248" s="34">
        <v>44866</v>
      </c>
      <c r="G248" s="35" t="s">
        <v>19</v>
      </c>
      <c r="H248" s="35" t="s">
        <v>19</v>
      </c>
      <c r="I248" s="35" t="s">
        <v>19</v>
      </c>
      <c r="J248" s="35" t="s">
        <v>19</v>
      </c>
      <c r="K248" s="35" t="s">
        <v>19</v>
      </c>
      <c r="L248" s="35" t="s">
        <v>19</v>
      </c>
      <c r="M248" s="35" t="s">
        <v>19</v>
      </c>
      <c r="N248" s="35" t="s">
        <v>813</v>
      </c>
      <c r="O248" s="35" t="s">
        <v>814</v>
      </c>
      <c r="P248" s="35" t="s">
        <v>440</v>
      </c>
      <c r="Q248" s="35" t="s">
        <v>63</v>
      </c>
      <c r="R248" s="35">
        <v>20</v>
      </c>
      <c r="S248" s="35" t="s">
        <v>815</v>
      </c>
      <c r="T248" s="35" t="s">
        <v>810</v>
      </c>
      <c r="U248" s="35" t="s">
        <v>810</v>
      </c>
      <c r="V248" s="35" t="s">
        <v>23</v>
      </c>
      <c r="W248" s="35" t="s">
        <v>24</v>
      </c>
      <c r="X248">
        <v>475</v>
      </c>
    </row>
    <row r="249" spans="1:24" x14ac:dyDescent="0.35">
      <c r="A249" t="str">
        <f>+IF(C249&lt;&gt;'Free IN_OUT Service'!$B$1,"",IF(COUNTIF(C:C,C249)&gt;0,COUNTIF(C$3:C249,C249),""))</f>
        <v/>
      </c>
      <c r="B249" t="s">
        <v>440</v>
      </c>
      <c r="C249" t="s">
        <v>804</v>
      </c>
      <c r="D249" t="s">
        <v>825</v>
      </c>
      <c r="E249" t="s">
        <v>805</v>
      </c>
      <c r="F249" s="34">
        <v>44866</v>
      </c>
      <c r="G249" s="35" t="s">
        <v>19</v>
      </c>
      <c r="H249" s="35" t="s">
        <v>19</v>
      </c>
      <c r="I249" s="35" t="s">
        <v>19</v>
      </c>
      <c r="J249" s="35" t="s">
        <v>19</v>
      </c>
      <c r="K249" s="35" t="s">
        <v>19</v>
      </c>
      <c r="L249" s="35" t="s">
        <v>19</v>
      </c>
      <c r="M249" s="35" t="s">
        <v>19</v>
      </c>
      <c r="N249" s="35" t="s">
        <v>813</v>
      </c>
      <c r="O249" s="35" t="s">
        <v>814</v>
      </c>
      <c r="P249" s="35" t="s">
        <v>440</v>
      </c>
      <c r="Q249" s="35" t="s">
        <v>59</v>
      </c>
      <c r="R249" s="35">
        <v>20</v>
      </c>
      <c r="S249" s="35" t="s">
        <v>815</v>
      </c>
      <c r="T249" s="35" t="s">
        <v>810</v>
      </c>
      <c r="U249" s="35" t="s">
        <v>810</v>
      </c>
      <c r="V249" s="35" t="s">
        <v>23</v>
      </c>
      <c r="W249" s="35" t="s">
        <v>24</v>
      </c>
      <c r="X249">
        <v>500</v>
      </c>
    </row>
    <row r="250" spans="1:24" x14ac:dyDescent="0.35">
      <c r="A250" t="str">
        <f>+IF(C250&lt;&gt;'Free IN_OUT Service'!$B$1,"",IF(COUNTIF(C:C,C250)&gt;0,COUNTIF(C$3:C250,C250),""))</f>
        <v/>
      </c>
      <c r="B250" t="s">
        <v>440</v>
      </c>
      <c r="C250" t="s">
        <v>804</v>
      </c>
      <c r="D250" t="s">
        <v>825</v>
      </c>
      <c r="E250" t="s">
        <v>805</v>
      </c>
      <c r="F250" s="34">
        <v>44866</v>
      </c>
      <c r="G250" s="35" t="s">
        <v>19</v>
      </c>
      <c r="H250" s="35" t="s">
        <v>19</v>
      </c>
      <c r="I250" s="35" t="s">
        <v>19</v>
      </c>
      <c r="J250" s="35" t="s">
        <v>19</v>
      </c>
      <c r="K250" s="35" t="s">
        <v>19</v>
      </c>
      <c r="L250" s="35" t="s">
        <v>19</v>
      </c>
      <c r="M250" s="35" t="s">
        <v>19</v>
      </c>
      <c r="N250" s="35" t="s">
        <v>813</v>
      </c>
      <c r="O250" s="35" t="s">
        <v>814</v>
      </c>
      <c r="P250" s="35" t="s">
        <v>440</v>
      </c>
      <c r="Q250" s="35" t="s">
        <v>56</v>
      </c>
      <c r="R250" s="35">
        <v>20</v>
      </c>
      <c r="S250" s="35" t="s">
        <v>815</v>
      </c>
      <c r="T250" s="35" t="s">
        <v>810</v>
      </c>
      <c r="U250" s="35" t="s">
        <v>810</v>
      </c>
      <c r="V250" s="35" t="s">
        <v>23</v>
      </c>
      <c r="W250" s="35" t="s">
        <v>24</v>
      </c>
      <c r="X250">
        <v>475</v>
      </c>
    </row>
    <row r="251" spans="1:24" x14ac:dyDescent="0.35">
      <c r="A251" t="str">
        <f>+IF(C251&lt;&gt;'Free IN_OUT Service'!$B$1,"",IF(COUNTIF(C:C,C251)&gt;0,COUNTIF(C$3:C251,C251),""))</f>
        <v/>
      </c>
      <c r="B251" t="s">
        <v>440</v>
      </c>
      <c r="C251" t="s">
        <v>804</v>
      </c>
      <c r="D251" t="s">
        <v>825</v>
      </c>
      <c r="E251" t="s">
        <v>805</v>
      </c>
      <c r="F251" s="34">
        <v>44866</v>
      </c>
      <c r="G251" s="35" t="s">
        <v>19</v>
      </c>
      <c r="H251" s="35" t="s">
        <v>19</v>
      </c>
      <c r="I251" s="35" t="s">
        <v>19</v>
      </c>
      <c r="J251" s="35" t="s">
        <v>19</v>
      </c>
      <c r="K251" s="35" t="s">
        <v>19</v>
      </c>
      <c r="L251" s="35" t="s">
        <v>19</v>
      </c>
      <c r="M251" s="35" t="s">
        <v>19</v>
      </c>
      <c r="N251" s="35" t="s">
        <v>813</v>
      </c>
      <c r="O251" s="35" t="s">
        <v>814</v>
      </c>
      <c r="P251" s="35" t="s">
        <v>440</v>
      </c>
      <c r="Q251" s="35" t="s">
        <v>61</v>
      </c>
      <c r="R251" s="35">
        <v>20</v>
      </c>
      <c r="S251" s="35" t="s">
        <v>815</v>
      </c>
      <c r="T251" s="35" t="s">
        <v>810</v>
      </c>
      <c r="U251" s="35" t="s">
        <v>810</v>
      </c>
      <c r="V251" s="35" t="s">
        <v>23</v>
      </c>
      <c r="W251" s="35" t="s">
        <v>24</v>
      </c>
      <c r="X251">
        <v>500</v>
      </c>
    </row>
    <row r="252" spans="1:24" x14ac:dyDescent="0.35">
      <c r="A252" t="str">
        <f>+IF(C252&lt;&gt;'Free IN_OUT Service'!$B$1,"",IF(COUNTIF(C:C,C252)&gt;0,COUNTIF(C$3:C252,C252),""))</f>
        <v/>
      </c>
      <c r="B252" t="s">
        <v>440</v>
      </c>
      <c r="C252" t="s">
        <v>804</v>
      </c>
      <c r="D252" t="s">
        <v>825</v>
      </c>
      <c r="E252" t="s">
        <v>805</v>
      </c>
      <c r="F252" s="34">
        <v>44866</v>
      </c>
      <c r="G252" s="35" t="s">
        <v>19</v>
      </c>
      <c r="H252" s="35" t="s">
        <v>19</v>
      </c>
      <c r="I252" s="35" t="s">
        <v>19</v>
      </c>
      <c r="J252" s="35" t="s">
        <v>19</v>
      </c>
      <c r="K252" s="35" t="s">
        <v>19</v>
      </c>
      <c r="L252" s="35" t="s">
        <v>19</v>
      </c>
      <c r="M252" s="35" t="s">
        <v>19</v>
      </c>
      <c r="N252" s="35" t="s">
        <v>813</v>
      </c>
      <c r="O252" s="35" t="s">
        <v>814</v>
      </c>
      <c r="P252" s="35" t="s">
        <v>440</v>
      </c>
      <c r="Q252" s="35" t="s">
        <v>20</v>
      </c>
      <c r="R252" s="35">
        <v>40</v>
      </c>
      <c r="S252" s="35" t="s">
        <v>34</v>
      </c>
      <c r="T252" s="35" t="s">
        <v>810</v>
      </c>
      <c r="U252" s="35" t="s">
        <v>810</v>
      </c>
      <c r="V252" s="35" t="s">
        <v>23</v>
      </c>
      <c r="W252" s="35" t="s">
        <v>24</v>
      </c>
      <c r="X252">
        <v>370</v>
      </c>
    </row>
    <row r="253" spans="1:24" x14ac:dyDescent="0.35">
      <c r="A253" t="str">
        <f>+IF(C253&lt;&gt;'Free IN_OUT Service'!$B$1,"",IF(COUNTIF(C:C,C253)&gt;0,COUNTIF(C$3:C253,C253),""))</f>
        <v/>
      </c>
      <c r="B253" t="s">
        <v>440</v>
      </c>
      <c r="C253" t="s">
        <v>804</v>
      </c>
      <c r="D253" t="s">
        <v>825</v>
      </c>
      <c r="E253" t="s">
        <v>805</v>
      </c>
      <c r="F253" s="34">
        <v>44866</v>
      </c>
      <c r="G253" s="35" t="s">
        <v>19</v>
      </c>
      <c r="H253" s="35" t="s">
        <v>19</v>
      </c>
      <c r="I253" s="35" t="s">
        <v>19</v>
      </c>
      <c r="J253" s="35" t="s">
        <v>19</v>
      </c>
      <c r="K253" s="35" t="s">
        <v>19</v>
      </c>
      <c r="L253" s="35" t="s">
        <v>19</v>
      </c>
      <c r="M253" s="35" t="s">
        <v>19</v>
      </c>
      <c r="N253" s="35" t="s">
        <v>813</v>
      </c>
      <c r="O253" s="35" t="s">
        <v>814</v>
      </c>
      <c r="P253" s="35" t="s">
        <v>440</v>
      </c>
      <c r="Q253" s="35" t="s">
        <v>38</v>
      </c>
      <c r="R253" s="35">
        <v>40</v>
      </c>
      <c r="S253" s="35" t="s">
        <v>34</v>
      </c>
      <c r="T253" s="35" t="s">
        <v>810</v>
      </c>
      <c r="U253" s="35" t="s">
        <v>810</v>
      </c>
      <c r="V253" s="35" t="s">
        <v>23</v>
      </c>
      <c r="W253" s="35" t="s">
        <v>24</v>
      </c>
      <c r="X253">
        <v>370</v>
      </c>
    </row>
    <row r="254" spans="1:24" x14ac:dyDescent="0.35">
      <c r="A254" t="str">
        <f>+IF(C254&lt;&gt;'Free IN_OUT Service'!$B$1,"",IF(COUNTIF(C:C,C254)&gt;0,COUNTIF(C$3:C254,C254),""))</f>
        <v/>
      </c>
      <c r="B254" t="s">
        <v>440</v>
      </c>
      <c r="C254" t="s">
        <v>804</v>
      </c>
      <c r="D254" t="s">
        <v>825</v>
      </c>
      <c r="E254" t="s">
        <v>805</v>
      </c>
      <c r="F254" s="34">
        <v>44866</v>
      </c>
      <c r="G254" s="35" t="s">
        <v>19</v>
      </c>
      <c r="H254" s="35" t="s">
        <v>19</v>
      </c>
      <c r="I254" s="35" t="s">
        <v>19</v>
      </c>
      <c r="J254" s="35" t="s">
        <v>19</v>
      </c>
      <c r="K254" s="35" t="s">
        <v>19</v>
      </c>
      <c r="L254" s="35" t="s">
        <v>19</v>
      </c>
      <c r="M254" s="35" t="s">
        <v>19</v>
      </c>
      <c r="N254" s="35" t="s">
        <v>813</v>
      </c>
      <c r="O254" s="35" t="s">
        <v>814</v>
      </c>
      <c r="P254" s="35" t="s">
        <v>440</v>
      </c>
      <c r="Q254" s="35" t="s">
        <v>20</v>
      </c>
      <c r="R254" s="35">
        <v>40</v>
      </c>
      <c r="S254" s="35" t="s">
        <v>822</v>
      </c>
      <c r="T254" s="35" t="s">
        <v>810</v>
      </c>
      <c r="U254" s="35" t="s">
        <v>810</v>
      </c>
      <c r="V254" s="35" t="s">
        <v>23</v>
      </c>
      <c r="W254" s="35" t="s">
        <v>24</v>
      </c>
      <c r="X254">
        <v>250</v>
      </c>
    </row>
    <row r="255" spans="1:24" x14ac:dyDescent="0.35">
      <c r="A255" t="str">
        <f>+IF(C255&lt;&gt;'Free IN_OUT Service'!$B$1,"",IF(COUNTIF(C:C,C255)&gt;0,COUNTIF(C$3:C255,C255),""))</f>
        <v/>
      </c>
      <c r="B255" t="s">
        <v>440</v>
      </c>
      <c r="C255" t="s">
        <v>804</v>
      </c>
      <c r="D255" t="s">
        <v>825</v>
      </c>
      <c r="E255" t="s">
        <v>805</v>
      </c>
      <c r="F255" s="34">
        <v>44866</v>
      </c>
      <c r="G255" s="35" t="s">
        <v>19</v>
      </c>
      <c r="H255" s="35" t="s">
        <v>19</v>
      </c>
      <c r="I255" s="35" t="s">
        <v>19</v>
      </c>
      <c r="J255" s="35" t="s">
        <v>19</v>
      </c>
      <c r="K255" s="35" t="s">
        <v>19</v>
      </c>
      <c r="L255" s="35" t="s">
        <v>19</v>
      </c>
      <c r="M255" s="35" t="s">
        <v>19</v>
      </c>
      <c r="N255" s="35" t="s">
        <v>813</v>
      </c>
      <c r="O255" s="35" t="s">
        <v>814</v>
      </c>
      <c r="P255" s="35" t="s">
        <v>440</v>
      </c>
      <c r="Q255" s="35" t="s">
        <v>38</v>
      </c>
      <c r="R255" s="35">
        <v>40</v>
      </c>
      <c r="S255" s="35" t="s">
        <v>822</v>
      </c>
      <c r="T255" s="35" t="s">
        <v>810</v>
      </c>
      <c r="U255" s="35" t="s">
        <v>810</v>
      </c>
      <c r="V255" s="35" t="s">
        <v>23</v>
      </c>
      <c r="W255" s="35" t="s">
        <v>24</v>
      </c>
      <c r="X255">
        <v>285</v>
      </c>
    </row>
    <row r="256" spans="1:24" x14ac:dyDescent="0.35">
      <c r="A256" t="str">
        <f>+IF(C256&lt;&gt;'Free IN_OUT Service'!$B$1,"",IF(COUNTIF(C:C,C256)&gt;0,COUNTIF(C$3:C256,C256),""))</f>
        <v/>
      </c>
      <c r="B256" t="s">
        <v>440</v>
      </c>
      <c r="C256" t="s">
        <v>804</v>
      </c>
      <c r="D256" t="s">
        <v>825</v>
      </c>
      <c r="E256" t="s">
        <v>805</v>
      </c>
      <c r="F256" s="34">
        <v>44866</v>
      </c>
      <c r="G256" s="35" t="s">
        <v>19</v>
      </c>
      <c r="H256" s="35" t="s">
        <v>19</v>
      </c>
      <c r="I256" s="35" t="s">
        <v>19</v>
      </c>
      <c r="J256" s="35" t="s">
        <v>19</v>
      </c>
      <c r="K256" s="35" t="s">
        <v>19</v>
      </c>
      <c r="L256" s="35" t="s">
        <v>19</v>
      </c>
      <c r="M256" s="35" t="s">
        <v>19</v>
      </c>
      <c r="N256" s="35" t="s">
        <v>813</v>
      </c>
      <c r="O256" s="35" t="s">
        <v>814</v>
      </c>
      <c r="P256" s="35" t="s">
        <v>440</v>
      </c>
      <c r="Q256" s="35" t="s">
        <v>33</v>
      </c>
      <c r="R256" s="35">
        <v>40</v>
      </c>
      <c r="S256" s="35" t="s">
        <v>772</v>
      </c>
      <c r="T256" s="35" t="s">
        <v>810</v>
      </c>
      <c r="U256" s="35" t="s">
        <v>810</v>
      </c>
      <c r="V256" s="35" t="s">
        <v>23</v>
      </c>
      <c r="W256" s="35" t="s">
        <v>24</v>
      </c>
      <c r="X256">
        <v>580</v>
      </c>
    </row>
    <row r="257" spans="1:24" x14ac:dyDescent="0.35">
      <c r="A257" t="str">
        <f>+IF(C257&lt;&gt;'Free IN_OUT Service'!$B$1,"",IF(COUNTIF(C:C,C257)&gt;0,COUNTIF(C$3:C257,C257),""))</f>
        <v/>
      </c>
      <c r="B257" t="s">
        <v>440</v>
      </c>
      <c r="C257" t="s">
        <v>804</v>
      </c>
      <c r="D257" t="s">
        <v>825</v>
      </c>
      <c r="E257" t="s">
        <v>805</v>
      </c>
      <c r="F257" s="34">
        <v>44866</v>
      </c>
      <c r="G257" s="35" t="s">
        <v>19</v>
      </c>
      <c r="H257" s="35" t="s">
        <v>19</v>
      </c>
      <c r="I257" s="35" t="s">
        <v>19</v>
      </c>
      <c r="J257" s="35" t="s">
        <v>19</v>
      </c>
      <c r="K257" s="35" t="s">
        <v>19</v>
      </c>
      <c r="L257" s="35" t="s">
        <v>19</v>
      </c>
      <c r="M257" s="35" t="s">
        <v>19</v>
      </c>
      <c r="N257" s="35" t="s">
        <v>813</v>
      </c>
      <c r="O257" s="35" t="s">
        <v>814</v>
      </c>
      <c r="P257" s="35" t="s">
        <v>440</v>
      </c>
      <c r="Q257" s="35" t="s">
        <v>60</v>
      </c>
      <c r="R257" s="35">
        <v>40</v>
      </c>
      <c r="S257" s="35" t="s">
        <v>772</v>
      </c>
      <c r="T257" s="35" t="s">
        <v>810</v>
      </c>
      <c r="U257" s="35" t="s">
        <v>810</v>
      </c>
      <c r="V257" s="35" t="s">
        <v>23</v>
      </c>
      <c r="W257" s="35" t="s">
        <v>24</v>
      </c>
      <c r="X257">
        <v>580</v>
      </c>
    </row>
    <row r="258" spans="1:24" x14ac:dyDescent="0.35">
      <c r="A258" t="str">
        <f>+IF(C258&lt;&gt;'Free IN_OUT Service'!$B$1,"",IF(COUNTIF(C:C,C258)&gt;0,COUNTIF(C$3:C258,C258),""))</f>
        <v/>
      </c>
      <c r="B258" t="s">
        <v>440</v>
      </c>
      <c r="C258" t="s">
        <v>804</v>
      </c>
      <c r="D258" t="s">
        <v>825</v>
      </c>
      <c r="E258" t="s">
        <v>805</v>
      </c>
      <c r="F258" s="34">
        <v>44866</v>
      </c>
      <c r="G258" s="35" t="s">
        <v>19</v>
      </c>
      <c r="H258" s="35" t="s">
        <v>19</v>
      </c>
      <c r="I258" s="35" t="s">
        <v>19</v>
      </c>
      <c r="J258" s="35" t="s">
        <v>19</v>
      </c>
      <c r="K258" s="35" t="s">
        <v>19</v>
      </c>
      <c r="L258" s="35" t="s">
        <v>19</v>
      </c>
      <c r="M258" s="35" t="s">
        <v>19</v>
      </c>
      <c r="N258" s="35" t="s">
        <v>813</v>
      </c>
      <c r="O258" s="35" t="s">
        <v>814</v>
      </c>
      <c r="P258" s="35" t="s">
        <v>440</v>
      </c>
      <c r="Q258" s="35" t="s">
        <v>64</v>
      </c>
      <c r="R258" s="35">
        <v>40</v>
      </c>
      <c r="S258" s="35" t="s">
        <v>772</v>
      </c>
      <c r="T258" s="35" t="s">
        <v>810</v>
      </c>
      <c r="U258" s="35" t="s">
        <v>810</v>
      </c>
      <c r="V258" s="35" t="s">
        <v>23</v>
      </c>
      <c r="W258" s="35" t="s">
        <v>24</v>
      </c>
      <c r="X258">
        <v>580</v>
      </c>
    </row>
    <row r="259" spans="1:24" x14ac:dyDescent="0.35">
      <c r="A259" t="str">
        <f>+IF(C259&lt;&gt;'Free IN_OUT Service'!$B$1,"",IF(COUNTIF(C:C,C259)&gt;0,COUNTIF(C$3:C259,C259),""))</f>
        <v/>
      </c>
      <c r="B259" t="s">
        <v>440</v>
      </c>
      <c r="C259" t="s">
        <v>804</v>
      </c>
      <c r="D259" t="s">
        <v>825</v>
      </c>
      <c r="E259" t="s">
        <v>805</v>
      </c>
      <c r="F259" s="34">
        <v>44866</v>
      </c>
      <c r="G259" s="35" t="s">
        <v>19</v>
      </c>
      <c r="H259" s="35" t="s">
        <v>19</v>
      </c>
      <c r="I259" s="35" t="s">
        <v>19</v>
      </c>
      <c r="J259" s="35" t="s">
        <v>19</v>
      </c>
      <c r="K259" s="35" t="s">
        <v>19</v>
      </c>
      <c r="L259" s="35" t="s">
        <v>19</v>
      </c>
      <c r="M259" s="35" t="s">
        <v>19</v>
      </c>
      <c r="N259" s="35" t="s">
        <v>813</v>
      </c>
      <c r="O259" s="35" t="s">
        <v>814</v>
      </c>
      <c r="P259" s="35" t="s">
        <v>440</v>
      </c>
      <c r="Q259" s="35" t="s">
        <v>58</v>
      </c>
      <c r="R259" s="35">
        <v>40</v>
      </c>
      <c r="S259" s="35" t="s">
        <v>772</v>
      </c>
      <c r="T259" s="35" t="s">
        <v>810</v>
      </c>
      <c r="U259" s="35" t="s">
        <v>810</v>
      </c>
      <c r="V259" s="35" t="s">
        <v>23</v>
      </c>
      <c r="W259" s="35" t="s">
        <v>24</v>
      </c>
      <c r="X259">
        <v>580</v>
      </c>
    </row>
    <row r="260" spans="1:24" x14ac:dyDescent="0.35">
      <c r="A260" t="str">
        <f>+IF(C260&lt;&gt;'Free IN_OUT Service'!$B$1,"",IF(COUNTIF(C:C,C260)&gt;0,COUNTIF(C$3:C260,C260),""))</f>
        <v/>
      </c>
      <c r="B260" t="s">
        <v>440</v>
      </c>
      <c r="C260" t="s">
        <v>804</v>
      </c>
      <c r="D260" t="s">
        <v>825</v>
      </c>
      <c r="E260" t="s">
        <v>805</v>
      </c>
      <c r="F260" s="34">
        <v>44866</v>
      </c>
      <c r="G260" s="35" t="s">
        <v>19</v>
      </c>
      <c r="H260" s="35" t="s">
        <v>19</v>
      </c>
      <c r="I260" s="35" t="s">
        <v>19</v>
      </c>
      <c r="J260" s="35" t="s">
        <v>19</v>
      </c>
      <c r="K260" s="35" t="s">
        <v>19</v>
      </c>
      <c r="L260" s="35" t="s">
        <v>19</v>
      </c>
      <c r="M260" s="35" t="s">
        <v>19</v>
      </c>
      <c r="N260" s="35" t="s">
        <v>813</v>
      </c>
      <c r="O260" s="35" t="s">
        <v>814</v>
      </c>
      <c r="P260" s="35" t="s">
        <v>440</v>
      </c>
      <c r="Q260" s="35" t="s">
        <v>33</v>
      </c>
      <c r="R260" s="35">
        <v>40</v>
      </c>
      <c r="S260" s="35" t="s">
        <v>815</v>
      </c>
      <c r="T260" s="35" t="s">
        <v>810</v>
      </c>
      <c r="U260" s="35" t="s">
        <v>810</v>
      </c>
      <c r="V260" s="35" t="s">
        <v>23</v>
      </c>
      <c r="W260" s="35" t="s">
        <v>24</v>
      </c>
      <c r="X260">
        <v>580</v>
      </c>
    </row>
    <row r="261" spans="1:24" x14ac:dyDescent="0.35">
      <c r="A261" t="str">
        <f>+IF(C261&lt;&gt;'Free IN_OUT Service'!$B$1,"",IF(COUNTIF(C:C,C261)&gt;0,COUNTIF(C$3:C261,C261),""))</f>
        <v/>
      </c>
      <c r="B261" t="s">
        <v>440</v>
      </c>
      <c r="C261" t="s">
        <v>804</v>
      </c>
      <c r="D261" t="s">
        <v>825</v>
      </c>
      <c r="E261" t="s">
        <v>805</v>
      </c>
      <c r="F261" s="34">
        <v>44866</v>
      </c>
      <c r="G261" s="35" t="s">
        <v>19</v>
      </c>
      <c r="H261" s="35" t="s">
        <v>19</v>
      </c>
      <c r="I261" s="35" t="s">
        <v>19</v>
      </c>
      <c r="J261" s="35" t="s">
        <v>19</v>
      </c>
      <c r="K261" s="35" t="s">
        <v>19</v>
      </c>
      <c r="L261" s="35" t="s">
        <v>19</v>
      </c>
      <c r="M261" s="35" t="s">
        <v>19</v>
      </c>
      <c r="N261" s="35" t="s">
        <v>813</v>
      </c>
      <c r="O261" s="35" t="s">
        <v>814</v>
      </c>
      <c r="P261" s="35" t="s">
        <v>440</v>
      </c>
      <c r="Q261" s="35" t="s">
        <v>60</v>
      </c>
      <c r="R261" s="35">
        <v>40</v>
      </c>
      <c r="S261" s="35" t="s">
        <v>815</v>
      </c>
      <c r="T261" s="35" t="s">
        <v>810</v>
      </c>
      <c r="U261" s="35" t="s">
        <v>810</v>
      </c>
      <c r="V261" s="35" t="s">
        <v>23</v>
      </c>
      <c r="W261" s="35" t="s">
        <v>24</v>
      </c>
      <c r="X261">
        <v>580</v>
      </c>
    </row>
    <row r="262" spans="1:24" x14ac:dyDescent="0.35">
      <c r="A262" t="str">
        <f>+IF(C262&lt;&gt;'Free IN_OUT Service'!$B$1,"",IF(COUNTIF(C:C,C262)&gt;0,COUNTIF(C$3:C262,C262),""))</f>
        <v/>
      </c>
      <c r="B262" t="s">
        <v>440</v>
      </c>
      <c r="C262" t="s">
        <v>804</v>
      </c>
      <c r="D262" t="s">
        <v>825</v>
      </c>
      <c r="E262" t="s">
        <v>805</v>
      </c>
      <c r="F262" s="34">
        <v>44866</v>
      </c>
      <c r="G262" s="35" t="s">
        <v>19</v>
      </c>
      <c r="H262" s="35" t="s">
        <v>19</v>
      </c>
      <c r="I262" s="35" t="s">
        <v>19</v>
      </c>
      <c r="J262" s="35" t="s">
        <v>19</v>
      </c>
      <c r="K262" s="35" t="s">
        <v>19</v>
      </c>
      <c r="L262" s="35" t="s">
        <v>19</v>
      </c>
      <c r="M262" s="35" t="s">
        <v>19</v>
      </c>
      <c r="N262" s="35" t="s">
        <v>813</v>
      </c>
      <c r="O262" s="35" t="s">
        <v>814</v>
      </c>
      <c r="P262" s="35" t="s">
        <v>440</v>
      </c>
      <c r="Q262" s="35" t="s">
        <v>64</v>
      </c>
      <c r="R262" s="35">
        <v>40</v>
      </c>
      <c r="S262" s="35" t="s">
        <v>815</v>
      </c>
      <c r="T262" s="35" t="s">
        <v>810</v>
      </c>
      <c r="U262" s="35" t="s">
        <v>810</v>
      </c>
      <c r="V262" s="35" t="s">
        <v>23</v>
      </c>
      <c r="W262" s="35" t="s">
        <v>24</v>
      </c>
      <c r="X262">
        <v>580</v>
      </c>
    </row>
    <row r="263" spans="1:24" x14ac:dyDescent="0.35">
      <c r="A263" t="str">
        <f>+IF(C263&lt;&gt;'Free IN_OUT Service'!$B$1,"",IF(COUNTIF(C:C,C263)&gt;0,COUNTIF(C$3:C263,C263),""))</f>
        <v/>
      </c>
      <c r="B263" t="s">
        <v>440</v>
      </c>
      <c r="C263" t="s">
        <v>804</v>
      </c>
      <c r="D263" t="s">
        <v>825</v>
      </c>
      <c r="E263" t="s">
        <v>805</v>
      </c>
      <c r="F263" s="34">
        <v>44866</v>
      </c>
      <c r="G263" s="35" t="s">
        <v>19</v>
      </c>
      <c r="H263" s="35" t="s">
        <v>19</v>
      </c>
      <c r="I263" s="35" t="s">
        <v>19</v>
      </c>
      <c r="J263" s="35" t="s">
        <v>19</v>
      </c>
      <c r="K263" s="35" t="s">
        <v>19</v>
      </c>
      <c r="L263" s="35" t="s">
        <v>19</v>
      </c>
      <c r="M263" s="35" t="s">
        <v>19</v>
      </c>
      <c r="N263" s="35" t="s">
        <v>813</v>
      </c>
      <c r="O263" s="35" t="s">
        <v>814</v>
      </c>
      <c r="P263" s="35" t="s">
        <v>440</v>
      </c>
      <c r="Q263" s="35" t="s">
        <v>58</v>
      </c>
      <c r="R263" s="35">
        <v>40</v>
      </c>
      <c r="S263" s="35" t="s">
        <v>815</v>
      </c>
      <c r="T263" s="35" t="s">
        <v>810</v>
      </c>
      <c r="U263" s="35" t="s">
        <v>810</v>
      </c>
      <c r="V263" s="35" t="s">
        <v>23</v>
      </c>
      <c r="W263" s="35" t="s">
        <v>24</v>
      </c>
      <c r="X263">
        <v>580</v>
      </c>
    </row>
    <row r="264" spans="1:24" x14ac:dyDescent="0.35">
      <c r="A264" t="str">
        <f>+IF(C264&lt;&gt;'Free IN_OUT Service'!$B$1,"",IF(COUNTIF(C:C,C264)&gt;0,COUNTIF(C$3:C264,C264),""))</f>
        <v/>
      </c>
      <c r="B264" t="s">
        <v>440</v>
      </c>
      <c r="C264" t="s">
        <v>804</v>
      </c>
      <c r="D264" t="s">
        <v>825</v>
      </c>
      <c r="E264" t="s">
        <v>805</v>
      </c>
      <c r="F264" s="34">
        <v>44866</v>
      </c>
      <c r="G264" s="35" t="s">
        <v>19</v>
      </c>
      <c r="H264" s="35" t="s">
        <v>19</v>
      </c>
      <c r="I264" s="35" t="s">
        <v>19</v>
      </c>
      <c r="J264" s="35" t="s">
        <v>19</v>
      </c>
      <c r="K264" s="35" t="s">
        <v>19</v>
      </c>
      <c r="L264" s="35" t="s">
        <v>19</v>
      </c>
      <c r="M264" s="35" t="s">
        <v>19</v>
      </c>
      <c r="N264" s="35" t="s">
        <v>813</v>
      </c>
      <c r="O264" s="35" t="s">
        <v>814</v>
      </c>
      <c r="P264" s="35" t="s">
        <v>440</v>
      </c>
      <c r="Q264" s="35" t="s">
        <v>821</v>
      </c>
      <c r="R264" s="35">
        <v>45</v>
      </c>
      <c r="S264" s="35" t="s">
        <v>34</v>
      </c>
      <c r="T264" s="35" t="s">
        <v>810</v>
      </c>
      <c r="U264" s="35" t="s">
        <v>810</v>
      </c>
      <c r="V264" s="35" t="s">
        <v>23</v>
      </c>
      <c r="W264" s="35" t="s">
        <v>24</v>
      </c>
      <c r="X264">
        <v>370</v>
      </c>
    </row>
    <row r="265" spans="1:24" x14ac:dyDescent="0.35">
      <c r="A265" t="str">
        <f>+IF(C265&lt;&gt;'Free IN_OUT Service'!$B$1,"",IF(COUNTIF(C:C,C265)&gt;0,COUNTIF(C$3:C265,C265),""))</f>
        <v/>
      </c>
      <c r="B265" t="s">
        <v>440</v>
      </c>
      <c r="C265" t="s">
        <v>804</v>
      </c>
      <c r="D265" t="s">
        <v>825</v>
      </c>
      <c r="E265" t="s">
        <v>805</v>
      </c>
      <c r="F265" s="34">
        <v>44866</v>
      </c>
      <c r="G265" s="35" t="s">
        <v>19</v>
      </c>
      <c r="H265" s="35" t="s">
        <v>19</v>
      </c>
      <c r="I265" s="35" t="s">
        <v>19</v>
      </c>
      <c r="J265" s="35" t="s">
        <v>19</v>
      </c>
      <c r="K265" s="35" t="s">
        <v>19</v>
      </c>
      <c r="L265" s="35" t="s">
        <v>19</v>
      </c>
      <c r="M265" s="35" t="s">
        <v>19</v>
      </c>
      <c r="N265" s="35" t="s">
        <v>813</v>
      </c>
      <c r="O265" s="35" t="s">
        <v>814</v>
      </c>
      <c r="P265" s="35" t="s">
        <v>440</v>
      </c>
      <c r="Q265" s="35" t="s">
        <v>821</v>
      </c>
      <c r="R265" s="35">
        <v>45</v>
      </c>
      <c r="S265" s="35" t="s">
        <v>822</v>
      </c>
      <c r="T265" s="35" t="s">
        <v>810</v>
      </c>
      <c r="U265" s="35" t="s">
        <v>810</v>
      </c>
      <c r="V265" s="35" t="s">
        <v>23</v>
      </c>
      <c r="W265" s="35" t="s">
        <v>24</v>
      </c>
      <c r="X265">
        <v>240</v>
      </c>
    </row>
    <row r="266" spans="1:24" x14ac:dyDescent="0.35">
      <c r="A266" t="str">
        <f>+IF(C266&lt;&gt;'Free IN_OUT Service'!$B$1,"",IF(COUNTIF(C:C,C266)&gt;0,COUNTIF(C$3:C266,C266),""))</f>
        <v/>
      </c>
      <c r="B266" t="s">
        <v>440</v>
      </c>
      <c r="C266" t="s">
        <v>804</v>
      </c>
      <c r="D266" t="s">
        <v>825</v>
      </c>
      <c r="E266" t="s">
        <v>805</v>
      </c>
      <c r="F266" s="34">
        <v>44866</v>
      </c>
      <c r="G266" s="35" t="s">
        <v>19</v>
      </c>
      <c r="H266" s="35" t="s">
        <v>19</v>
      </c>
      <c r="I266" s="35" t="s">
        <v>19</v>
      </c>
      <c r="J266" s="35" t="s">
        <v>19</v>
      </c>
      <c r="K266" s="35" t="s">
        <v>19</v>
      </c>
      <c r="L266" s="35" t="s">
        <v>19</v>
      </c>
      <c r="M266" s="35" t="s">
        <v>19</v>
      </c>
      <c r="N266" s="35" t="s">
        <v>806</v>
      </c>
      <c r="O266" s="35" t="s">
        <v>807</v>
      </c>
      <c r="P266" s="35" t="s">
        <v>440</v>
      </c>
      <c r="Q266" s="35" t="s">
        <v>823</v>
      </c>
      <c r="R266" s="35">
        <v>20</v>
      </c>
      <c r="S266" s="35" t="s">
        <v>34</v>
      </c>
      <c r="T266" s="35" t="s">
        <v>810</v>
      </c>
      <c r="U266" s="35" t="s">
        <v>810</v>
      </c>
      <c r="V266" s="35" t="s">
        <v>23</v>
      </c>
      <c r="W266" s="35" t="s">
        <v>24</v>
      </c>
      <c r="X266">
        <v>275</v>
      </c>
    </row>
    <row r="267" spans="1:24" x14ac:dyDescent="0.35">
      <c r="A267" t="str">
        <f>+IF(C267&lt;&gt;'Free IN_OUT Service'!$B$1,"",IF(COUNTIF(C:C,C267)&gt;0,COUNTIF(C$3:C267,C267),""))</f>
        <v/>
      </c>
      <c r="B267" t="s">
        <v>440</v>
      </c>
      <c r="C267" t="s">
        <v>804</v>
      </c>
      <c r="D267" t="s">
        <v>825</v>
      </c>
      <c r="E267" t="s">
        <v>805</v>
      </c>
      <c r="F267" s="34">
        <v>44866</v>
      </c>
      <c r="G267" s="35" t="s">
        <v>19</v>
      </c>
      <c r="H267" s="35" t="s">
        <v>19</v>
      </c>
      <c r="I267" s="35" t="s">
        <v>19</v>
      </c>
      <c r="J267" s="35" t="s">
        <v>19</v>
      </c>
      <c r="K267" s="35" t="s">
        <v>19</v>
      </c>
      <c r="L267" s="35" t="s">
        <v>19</v>
      </c>
      <c r="M267" s="35" t="s">
        <v>19</v>
      </c>
      <c r="N267" s="35" t="s">
        <v>806</v>
      </c>
      <c r="O267" s="35" t="s">
        <v>807</v>
      </c>
      <c r="P267" s="35" t="s">
        <v>440</v>
      </c>
      <c r="Q267" s="35" t="s">
        <v>824</v>
      </c>
      <c r="R267" s="35">
        <v>20</v>
      </c>
      <c r="S267" s="35" t="s">
        <v>34</v>
      </c>
      <c r="T267" s="35" t="s">
        <v>810</v>
      </c>
      <c r="U267" s="35" t="s">
        <v>810</v>
      </c>
      <c r="V267" s="35" t="s">
        <v>23</v>
      </c>
      <c r="W267" s="35" t="s">
        <v>24</v>
      </c>
      <c r="X267">
        <v>275</v>
      </c>
    </row>
    <row r="268" spans="1:24" x14ac:dyDescent="0.35">
      <c r="A268" t="str">
        <f>+IF(C268&lt;&gt;'Free IN_OUT Service'!$B$1,"",IF(COUNTIF(C:C,C268)&gt;0,COUNTIF(C$3:C268,C268),""))</f>
        <v/>
      </c>
      <c r="B268" t="s">
        <v>440</v>
      </c>
      <c r="C268" t="s">
        <v>804</v>
      </c>
      <c r="D268" t="s">
        <v>825</v>
      </c>
      <c r="E268" t="s">
        <v>805</v>
      </c>
      <c r="F268" s="34">
        <v>44866</v>
      </c>
      <c r="G268" s="35" t="s">
        <v>19</v>
      </c>
      <c r="H268" s="35" t="s">
        <v>19</v>
      </c>
      <c r="I268" s="35" t="s">
        <v>19</v>
      </c>
      <c r="J268" s="35" t="s">
        <v>19</v>
      </c>
      <c r="K268" s="35" t="s">
        <v>19</v>
      </c>
      <c r="L268" s="35" t="s">
        <v>19</v>
      </c>
      <c r="M268" s="35" t="s">
        <v>19</v>
      </c>
      <c r="N268" s="35" t="s">
        <v>806</v>
      </c>
      <c r="O268" s="35" t="s">
        <v>807</v>
      </c>
      <c r="P268" s="35" t="s">
        <v>440</v>
      </c>
      <c r="Q268" s="35" t="s">
        <v>823</v>
      </c>
      <c r="R268" s="35">
        <v>20</v>
      </c>
      <c r="S268" s="35" t="s">
        <v>822</v>
      </c>
      <c r="T268" s="35" t="s">
        <v>810</v>
      </c>
      <c r="U268" s="35" t="s">
        <v>810</v>
      </c>
      <c r="V268" s="35" t="s">
        <v>23</v>
      </c>
      <c r="W268" s="35" t="s">
        <v>24</v>
      </c>
      <c r="X268">
        <v>220</v>
      </c>
    </row>
    <row r="269" spans="1:24" x14ac:dyDescent="0.35">
      <c r="A269" t="str">
        <f>+IF(C269&lt;&gt;'Free IN_OUT Service'!$B$1,"",IF(COUNTIF(C:C,C269)&gt;0,COUNTIF(C$3:C269,C269),""))</f>
        <v/>
      </c>
      <c r="B269" t="s">
        <v>440</v>
      </c>
      <c r="C269" t="s">
        <v>804</v>
      </c>
      <c r="D269" t="s">
        <v>825</v>
      </c>
      <c r="E269" t="s">
        <v>805</v>
      </c>
      <c r="F269" s="34">
        <v>44866</v>
      </c>
      <c r="G269" s="35" t="s">
        <v>19</v>
      </c>
      <c r="H269" s="35" t="s">
        <v>19</v>
      </c>
      <c r="I269" s="35" t="s">
        <v>19</v>
      </c>
      <c r="J269" s="35" t="s">
        <v>19</v>
      </c>
      <c r="K269" s="35" t="s">
        <v>19</v>
      </c>
      <c r="L269" s="35" t="s">
        <v>19</v>
      </c>
      <c r="M269" s="35" t="s">
        <v>19</v>
      </c>
      <c r="N269" s="35" t="s">
        <v>806</v>
      </c>
      <c r="O269" s="35" t="s">
        <v>807</v>
      </c>
      <c r="P269" s="35" t="s">
        <v>440</v>
      </c>
      <c r="Q269" s="35" t="s">
        <v>77</v>
      </c>
      <c r="R269" s="35">
        <v>20</v>
      </c>
      <c r="S269" s="35" t="s">
        <v>822</v>
      </c>
      <c r="T269" s="35" t="s">
        <v>810</v>
      </c>
      <c r="U269" s="35" t="s">
        <v>810</v>
      </c>
      <c r="V269" s="35" t="s">
        <v>23</v>
      </c>
      <c r="W269" s="35" t="s">
        <v>24</v>
      </c>
      <c r="X269">
        <v>385</v>
      </c>
    </row>
    <row r="270" spans="1:24" x14ac:dyDescent="0.35">
      <c r="A270" t="str">
        <f>+IF(C270&lt;&gt;'Free IN_OUT Service'!$B$1,"",IF(COUNTIF(C:C,C270)&gt;0,COUNTIF(C$3:C270,C270),""))</f>
        <v/>
      </c>
      <c r="B270" t="s">
        <v>440</v>
      </c>
      <c r="C270" t="s">
        <v>804</v>
      </c>
      <c r="D270" t="s">
        <v>825</v>
      </c>
      <c r="E270" t="s">
        <v>805</v>
      </c>
      <c r="F270" s="34">
        <v>44866</v>
      </c>
      <c r="G270" s="35" t="s">
        <v>19</v>
      </c>
      <c r="H270" s="35" t="s">
        <v>19</v>
      </c>
      <c r="I270" s="35" t="s">
        <v>19</v>
      </c>
      <c r="J270" s="35" t="s">
        <v>19</v>
      </c>
      <c r="K270" s="35" t="s">
        <v>19</v>
      </c>
      <c r="L270" s="35" t="s">
        <v>19</v>
      </c>
      <c r="M270" s="35" t="s">
        <v>19</v>
      </c>
      <c r="N270" s="35" t="s">
        <v>806</v>
      </c>
      <c r="O270" s="35" t="s">
        <v>807</v>
      </c>
      <c r="P270" s="35" t="s">
        <v>440</v>
      </c>
      <c r="Q270" s="35" t="s">
        <v>56</v>
      </c>
      <c r="R270" s="35">
        <v>20</v>
      </c>
      <c r="S270" s="35" t="s">
        <v>822</v>
      </c>
      <c r="T270" s="35" t="s">
        <v>810</v>
      </c>
      <c r="U270" s="35" t="s">
        <v>810</v>
      </c>
      <c r="V270" s="35" t="s">
        <v>23</v>
      </c>
      <c r="W270" s="35" t="s">
        <v>24</v>
      </c>
      <c r="X270">
        <v>385</v>
      </c>
    </row>
    <row r="271" spans="1:24" x14ac:dyDescent="0.35">
      <c r="A271" t="str">
        <f>+IF(C271&lt;&gt;'Free IN_OUT Service'!$B$1,"",IF(COUNTIF(C:C,C271)&gt;0,COUNTIF(C$3:C271,C271),""))</f>
        <v/>
      </c>
      <c r="B271" t="s">
        <v>440</v>
      </c>
      <c r="C271" t="s">
        <v>804</v>
      </c>
      <c r="D271" t="s">
        <v>825</v>
      </c>
      <c r="E271" t="s">
        <v>805</v>
      </c>
      <c r="F271" s="34">
        <v>44866</v>
      </c>
      <c r="G271" s="35" t="s">
        <v>19</v>
      </c>
      <c r="H271" s="35" t="s">
        <v>19</v>
      </c>
      <c r="I271" s="35" t="s">
        <v>19</v>
      </c>
      <c r="J271" s="35" t="s">
        <v>19</v>
      </c>
      <c r="K271" s="35" t="s">
        <v>19</v>
      </c>
      <c r="L271" s="35" t="s">
        <v>19</v>
      </c>
      <c r="M271" s="35" t="s">
        <v>19</v>
      </c>
      <c r="N271" s="35" t="s">
        <v>806</v>
      </c>
      <c r="O271" s="35" t="s">
        <v>807</v>
      </c>
      <c r="P271" s="35" t="s">
        <v>440</v>
      </c>
      <c r="Q271" s="35" t="s">
        <v>59</v>
      </c>
      <c r="R271" s="35">
        <v>20</v>
      </c>
      <c r="S271" s="35" t="s">
        <v>822</v>
      </c>
      <c r="T271" s="35" t="s">
        <v>810</v>
      </c>
      <c r="U271" s="35" t="s">
        <v>810</v>
      </c>
      <c r="V271" s="35" t="s">
        <v>23</v>
      </c>
      <c r="W271" s="35" t="s">
        <v>24</v>
      </c>
      <c r="X271">
        <v>385</v>
      </c>
    </row>
    <row r="272" spans="1:24" x14ac:dyDescent="0.35">
      <c r="A272" t="str">
        <f>+IF(C272&lt;&gt;'Free IN_OUT Service'!$B$1,"",IF(COUNTIF(C:C,C272)&gt;0,COUNTIF(C$3:C272,C272),""))</f>
        <v/>
      </c>
      <c r="B272" t="s">
        <v>440</v>
      </c>
      <c r="C272" t="s">
        <v>804</v>
      </c>
      <c r="D272" t="s">
        <v>825</v>
      </c>
      <c r="E272" t="s">
        <v>805</v>
      </c>
      <c r="F272" s="34">
        <v>44866</v>
      </c>
      <c r="G272" s="35" t="s">
        <v>19</v>
      </c>
      <c r="H272" s="35" t="s">
        <v>19</v>
      </c>
      <c r="I272" s="35" t="s">
        <v>19</v>
      </c>
      <c r="J272" s="35" t="s">
        <v>19</v>
      </c>
      <c r="K272" s="35" t="s">
        <v>19</v>
      </c>
      <c r="L272" s="35" t="s">
        <v>19</v>
      </c>
      <c r="M272" s="35" t="s">
        <v>19</v>
      </c>
      <c r="N272" s="35" t="s">
        <v>806</v>
      </c>
      <c r="O272" s="35" t="s">
        <v>807</v>
      </c>
      <c r="P272" s="35" t="s">
        <v>440</v>
      </c>
      <c r="Q272" s="35" t="s">
        <v>824</v>
      </c>
      <c r="R272" s="35">
        <v>20</v>
      </c>
      <c r="S272" s="35" t="s">
        <v>822</v>
      </c>
      <c r="T272" s="35" t="s">
        <v>810</v>
      </c>
      <c r="U272" s="35" t="s">
        <v>810</v>
      </c>
      <c r="V272" s="35" t="s">
        <v>23</v>
      </c>
      <c r="W272" s="35" t="s">
        <v>24</v>
      </c>
      <c r="X272">
        <v>275</v>
      </c>
    </row>
    <row r="273" spans="1:24" x14ac:dyDescent="0.35">
      <c r="A273" t="str">
        <f>+IF(C273&lt;&gt;'Free IN_OUT Service'!$B$1,"",IF(COUNTIF(C:C,C273)&gt;0,COUNTIF(C$3:C273,C273),""))</f>
        <v/>
      </c>
      <c r="B273" t="s">
        <v>440</v>
      </c>
      <c r="C273" t="s">
        <v>804</v>
      </c>
      <c r="D273" t="s">
        <v>825</v>
      </c>
      <c r="E273" t="s">
        <v>805</v>
      </c>
      <c r="F273" s="34">
        <v>44866</v>
      </c>
      <c r="G273" s="35" t="s">
        <v>19</v>
      </c>
      <c r="H273" s="35" t="s">
        <v>19</v>
      </c>
      <c r="I273" s="35" t="s">
        <v>19</v>
      </c>
      <c r="J273" s="35" t="s">
        <v>19</v>
      </c>
      <c r="K273" s="35" t="s">
        <v>19</v>
      </c>
      <c r="L273" s="35" t="s">
        <v>19</v>
      </c>
      <c r="M273" s="35" t="s">
        <v>19</v>
      </c>
      <c r="N273" s="35" t="s">
        <v>806</v>
      </c>
      <c r="O273" s="35" t="s">
        <v>807</v>
      </c>
      <c r="P273" s="35" t="s">
        <v>440</v>
      </c>
      <c r="Q273" s="35" t="s">
        <v>61</v>
      </c>
      <c r="R273" s="35">
        <v>20</v>
      </c>
      <c r="S273" s="35" t="s">
        <v>822</v>
      </c>
      <c r="T273" s="35" t="s">
        <v>810</v>
      </c>
      <c r="U273" s="35" t="s">
        <v>810</v>
      </c>
      <c r="V273" s="35" t="s">
        <v>23</v>
      </c>
      <c r="W273" s="35" t="s">
        <v>24</v>
      </c>
      <c r="X273">
        <v>385</v>
      </c>
    </row>
    <row r="274" spans="1:24" x14ac:dyDescent="0.35">
      <c r="A274" t="str">
        <f>+IF(C274&lt;&gt;'Free IN_OUT Service'!$B$1,"",IF(COUNTIF(C:C,C274)&gt;0,COUNTIF(C$3:C274,C274),""))</f>
        <v/>
      </c>
      <c r="B274" t="s">
        <v>440</v>
      </c>
      <c r="C274" t="s">
        <v>804</v>
      </c>
      <c r="D274" t="s">
        <v>825</v>
      </c>
      <c r="E274" t="s">
        <v>805</v>
      </c>
      <c r="F274" s="34">
        <v>44866</v>
      </c>
      <c r="G274" s="35" t="s">
        <v>19</v>
      </c>
      <c r="H274" s="35" t="s">
        <v>19</v>
      </c>
      <c r="I274" s="35" t="s">
        <v>19</v>
      </c>
      <c r="J274" s="35" t="s">
        <v>19</v>
      </c>
      <c r="K274" s="35" t="s">
        <v>19</v>
      </c>
      <c r="L274" s="35" t="s">
        <v>19</v>
      </c>
      <c r="M274" s="35" t="s">
        <v>19</v>
      </c>
      <c r="N274" s="35" t="s">
        <v>806</v>
      </c>
      <c r="O274" s="35" t="s">
        <v>807</v>
      </c>
      <c r="P274" s="35" t="s">
        <v>440</v>
      </c>
      <c r="Q274" s="35" t="s">
        <v>63</v>
      </c>
      <c r="R274" s="35">
        <v>20</v>
      </c>
      <c r="S274" s="35" t="s">
        <v>822</v>
      </c>
      <c r="T274" s="35" t="s">
        <v>810</v>
      </c>
      <c r="U274" s="35" t="s">
        <v>810</v>
      </c>
      <c r="V274" s="35" t="s">
        <v>23</v>
      </c>
      <c r="W274" s="35" t="s">
        <v>24</v>
      </c>
      <c r="X274">
        <v>385</v>
      </c>
    </row>
    <row r="275" spans="1:24" x14ac:dyDescent="0.35">
      <c r="A275" t="str">
        <f>+IF(C275&lt;&gt;'Free IN_OUT Service'!$B$1,"",IF(COUNTIF(C:C,C275)&gt;0,COUNTIF(C$3:C275,C275),""))</f>
        <v/>
      </c>
      <c r="B275" t="s">
        <v>440</v>
      </c>
      <c r="C275" t="s">
        <v>804</v>
      </c>
      <c r="D275" t="s">
        <v>825</v>
      </c>
      <c r="E275" t="s">
        <v>805</v>
      </c>
      <c r="F275" s="34">
        <v>44866</v>
      </c>
      <c r="G275" s="35" t="s">
        <v>19</v>
      </c>
      <c r="H275" s="35" t="s">
        <v>19</v>
      </c>
      <c r="I275" s="35" t="s">
        <v>19</v>
      </c>
      <c r="J275" s="35" t="s">
        <v>19</v>
      </c>
      <c r="K275" s="35" t="s">
        <v>19</v>
      </c>
      <c r="L275" s="35" t="s">
        <v>19</v>
      </c>
      <c r="M275" s="35" t="s">
        <v>19</v>
      </c>
      <c r="N275" s="35" t="s">
        <v>806</v>
      </c>
      <c r="O275" s="35" t="s">
        <v>807</v>
      </c>
      <c r="P275" s="35" t="s">
        <v>440</v>
      </c>
      <c r="Q275" s="35" t="s">
        <v>20</v>
      </c>
      <c r="R275" s="35">
        <v>40</v>
      </c>
      <c r="S275" s="35" t="s">
        <v>34</v>
      </c>
      <c r="T275" s="35" t="s">
        <v>810</v>
      </c>
      <c r="U275" s="35" t="s">
        <v>810</v>
      </c>
      <c r="V275" s="35" t="s">
        <v>23</v>
      </c>
      <c r="W275" s="35" t="s">
        <v>24</v>
      </c>
      <c r="X275">
        <v>385</v>
      </c>
    </row>
    <row r="276" spans="1:24" x14ac:dyDescent="0.35">
      <c r="A276" t="str">
        <f>+IF(C276&lt;&gt;'Free IN_OUT Service'!$B$1,"",IF(COUNTIF(C:C,C276)&gt;0,COUNTIF(C$3:C276,C276),""))</f>
        <v/>
      </c>
      <c r="B276" t="s">
        <v>440</v>
      </c>
      <c r="C276" t="s">
        <v>804</v>
      </c>
      <c r="D276" t="s">
        <v>825</v>
      </c>
      <c r="E276" t="s">
        <v>805</v>
      </c>
      <c r="F276" s="34">
        <v>44866</v>
      </c>
      <c r="G276" s="35" t="s">
        <v>19</v>
      </c>
      <c r="H276" s="35" t="s">
        <v>19</v>
      </c>
      <c r="I276" s="35" t="s">
        <v>19</v>
      </c>
      <c r="J276" s="35" t="s">
        <v>19</v>
      </c>
      <c r="K276" s="35" t="s">
        <v>19</v>
      </c>
      <c r="L276" s="35" t="s">
        <v>19</v>
      </c>
      <c r="M276" s="35" t="s">
        <v>19</v>
      </c>
      <c r="N276" s="35" t="s">
        <v>806</v>
      </c>
      <c r="O276" s="35" t="s">
        <v>807</v>
      </c>
      <c r="P276" s="35" t="s">
        <v>440</v>
      </c>
      <c r="Q276" s="35" t="s">
        <v>38</v>
      </c>
      <c r="R276" s="35">
        <v>40</v>
      </c>
      <c r="S276" s="35" t="s">
        <v>34</v>
      </c>
      <c r="T276" s="35" t="s">
        <v>810</v>
      </c>
      <c r="U276" s="35" t="s">
        <v>810</v>
      </c>
      <c r="V276" s="35" t="s">
        <v>23</v>
      </c>
      <c r="W276" s="35" t="s">
        <v>24</v>
      </c>
      <c r="X276">
        <v>385</v>
      </c>
    </row>
    <row r="277" spans="1:24" x14ac:dyDescent="0.35">
      <c r="A277" t="str">
        <f>+IF(C277&lt;&gt;'Free IN_OUT Service'!$B$1,"",IF(COUNTIF(C:C,C277)&gt;0,COUNTIF(C$3:C277,C277),""))</f>
        <v/>
      </c>
      <c r="B277" t="s">
        <v>440</v>
      </c>
      <c r="C277" t="s">
        <v>804</v>
      </c>
      <c r="D277" t="s">
        <v>825</v>
      </c>
      <c r="E277" t="s">
        <v>805</v>
      </c>
      <c r="F277" s="34">
        <v>44866</v>
      </c>
      <c r="G277" s="35" t="s">
        <v>19</v>
      </c>
      <c r="H277" s="35" t="s">
        <v>19</v>
      </c>
      <c r="I277" s="35" t="s">
        <v>19</v>
      </c>
      <c r="J277" s="35" t="s">
        <v>19</v>
      </c>
      <c r="K277" s="35" t="s">
        <v>19</v>
      </c>
      <c r="L277" s="35" t="s">
        <v>19</v>
      </c>
      <c r="M277" s="35" t="s">
        <v>19</v>
      </c>
      <c r="N277" s="35" t="s">
        <v>806</v>
      </c>
      <c r="O277" s="35" t="s">
        <v>807</v>
      </c>
      <c r="P277" s="35" t="s">
        <v>440</v>
      </c>
      <c r="Q277" s="35" t="s">
        <v>60</v>
      </c>
      <c r="R277" s="35">
        <v>40</v>
      </c>
      <c r="S277" s="35" t="s">
        <v>822</v>
      </c>
      <c r="T277" s="35" t="s">
        <v>810</v>
      </c>
      <c r="U277" s="35" t="s">
        <v>810</v>
      </c>
      <c r="V277" s="35" t="s">
        <v>23</v>
      </c>
      <c r="W277" s="35" t="s">
        <v>24</v>
      </c>
      <c r="X277">
        <v>495</v>
      </c>
    </row>
    <row r="278" spans="1:24" x14ac:dyDescent="0.35">
      <c r="A278" t="str">
        <f>+IF(C278&lt;&gt;'Free IN_OUT Service'!$B$1,"",IF(COUNTIF(C:C,C278)&gt;0,COUNTIF(C$3:C278,C278),""))</f>
        <v/>
      </c>
      <c r="B278" t="s">
        <v>440</v>
      </c>
      <c r="C278" t="s">
        <v>804</v>
      </c>
      <c r="D278" t="s">
        <v>825</v>
      </c>
      <c r="E278" t="s">
        <v>805</v>
      </c>
      <c r="F278" s="34">
        <v>44866</v>
      </c>
      <c r="G278" s="35" t="s">
        <v>19</v>
      </c>
      <c r="H278" s="35" t="s">
        <v>19</v>
      </c>
      <c r="I278" s="35" t="s">
        <v>19</v>
      </c>
      <c r="J278" s="35" t="s">
        <v>19</v>
      </c>
      <c r="K278" s="35" t="s">
        <v>19</v>
      </c>
      <c r="L278" s="35" t="s">
        <v>19</v>
      </c>
      <c r="M278" s="35" t="s">
        <v>19</v>
      </c>
      <c r="N278" s="35" t="s">
        <v>806</v>
      </c>
      <c r="O278" s="35" t="s">
        <v>807</v>
      </c>
      <c r="P278" s="35" t="s">
        <v>440</v>
      </c>
      <c r="Q278" s="35" t="s">
        <v>38</v>
      </c>
      <c r="R278" s="35">
        <v>40</v>
      </c>
      <c r="S278" s="35" t="s">
        <v>822</v>
      </c>
      <c r="T278" s="35" t="s">
        <v>810</v>
      </c>
      <c r="U278" s="35" t="s">
        <v>810</v>
      </c>
      <c r="V278" s="35" t="s">
        <v>23</v>
      </c>
      <c r="W278" s="35" t="s">
        <v>24</v>
      </c>
      <c r="X278">
        <v>350</v>
      </c>
    </row>
    <row r="279" spans="1:24" x14ac:dyDescent="0.35">
      <c r="A279" t="str">
        <f>+IF(C279&lt;&gt;'Free IN_OUT Service'!$B$1,"",IF(COUNTIF(C:C,C279)&gt;0,COUNTIF(C$3:C279,C279),""))</f>
        <v/>
      </c>
      <c r="B279" t="s">
        <v>440</v>
      </c>
      <c r="C279" t="s">
        <v>804</v>
      </c>
      <c r="D279" t="s">
        <v>825</v>
      </c>
      <c r="E279" t="s">
        <v>805</v>
      </c>
      <c r="F279" s="34">
        <v>44866</v>
      </c>
      <c r="G279" s="35" t="s">
        <v>19</v>
      </c>
      <c r="H279" s="35" t="s">
        <v>19</v>
      </c>
      <c r="I279" s="35" t="s">
        <v>19</v>
      </c>
      <c r="J279" s="35" t="s">
        <v>19</v>
      </c>
      <c r="K279" s="35" t="s">
        <v>19</v>
      </c>
      <c r="L279" s="35" t="s">
        <v>19</v>
      </c>
      <c r="M279" s="35" t="s">
        <v>19</v>
      </c>
      <c r="N279" s="35" t="s">
        <v>806</v>
      </c>
      <c r="O279" s="35" t="s">
        <v>807</v>
      </c>
      <c r="P279" s="35" t="s">
        <v>440</v>
      </c>
      <c r="Q279" s="35" t="s">
        <v>64</v>
      </c>
      <c r="R279" s="35">
        <v>40</v>
      </c>
      <c r="S279" s="35" t="s">
        <v>822</v>
      </c>
      <c r="T279" s="35" t="s">
        <v>810</v>
      </c>
      <c r="U279" s="35" t="s">
        <v>810</v>
      </c>
      <c r="V279" s="35" t="s">
        <v>23</v>
      </c>
      <c r="W279" s="35" t="s">
        <v>24</v>
      </c>
      <c r="X279">
        <v>495</v>
      </c>
    </row>
    <row r="280" spans="1:24" x14ac:dyDescent="0.35">
      <c r="A280" t="str">
        <f>+IF(C280&lt;&gt;'Free IN_OUT Service'!$B$1,"",IF(COUNTIF(C:C,C280)&gt;0,COUNTIF(C$3:C280,C280),""))</f>
        <v/>
      </c>
      <c r="B280" t="s">
        <v>440</v>
      </c>
      <c r="C280" t="s">
        <v>804</v>
      </c>
      <c r="D280" t="s">
        <v>825</v>
      </c>
      <c r="E280" t="s">
        <v>805</v>
      </c>
      <c r="F280" s="34">
        <v>44866</v>
      </c>
      <c r="G280" s="35" t="s">
        <v>19</v>
      </c>
      <c r="H280" s="35" t="s">
        <v>19</v>
      </c>
      <c r="I280" s="35" t="s">
        <v>19</v>
      </c>
      <c r="J280" s="35" t="s">
        <v>19</v>
      </c>
      <c r="K280" s="35" t="s">
        <v>19</v>
      </c>
      <c r="L280" s="35" t="s">
        <v>19</v>
      </c>
      <c r="M280" s="35" t="s">
        <v>19</v>
      </c>
      <c r="N280" s="35" t="s">
        <v>806</v>
      </c>
      <c r="O280" s="35" t="s">
        <v>807</v>
      </c>
      <c r="P280" s="35" t="s">
        <v>440</v>
      </c>
      <c r="Q280" s="35" t="s">
        <v>58</v>
      </c>
      <c r="R280" s="35">
        <v>40</v>
      </c>
      <c r="S280" s="35" t="s">
        <v>822</v>
      </c>
      <c r="T280" s="35" t="s">
        <v>810</v>
      </c>
      <c r="U280" s="35" t="s">
        <v>810</v>
      </c>
      <c r="V280" s="35" t="s">
        <v>23</v>
      </c>
      <c r="W280" s="35" t="s">
        <v>24</v>
      </c>
      <c r="X280">
        <v>495</v>
      </c>
    </row>
    <row r="281" spans="1:24" x14ac:dyDescent="0.35">
      <c r="A281" t="str">
        <f>+IF(C281&lt;&gt;'Free IN_OUT Service'!$B$1,"",IF(COUNTIF(C:C,C281)&gt;0,COUNTIF(C$3:C281,C281),""))</f>
        <v/>
      </c>
      <c r="B281" t="s">
        <v>440</v>
      </c>
      <c r="C281" t="s">
        <v>804</v>
      </c>
      <c r="D281" t="s">
        <v>825</v>
      </c>
      <c r="E281" t="s">
        <v>805</v>
      </c>
      <c r="F281" s="34">
        <v>44866</v>
      </c>
      <c r="G281" s="35" t="s">
        <v>19</v>
      </c>
      <c r="H281" s="35" t="s">
        <v>19</v>
      </c>
      <c r="I281" s="35" t="s">
        <v>19</v>
      </c>
      <c r="J281" s="35" t="s">
        <v>19</v>
      </c>
      <c r="K281" s="35" t="s">
        <v>19</v>
      </c>
      <c r="L281" s="35" t="s">
        <v>19</v>
      </c>
      <c r="M281" s="35" t="s">
        <v>19</v>
      </c>
      <c r="N281" s="35" t="s">
        <v>806</v>
      </c>
      <c r="O281" s="35" t="s">
        <v>807</v>
      </c>
      <c r="P281" s="35" t="s">
        <v>440</v>
      </c>
      <c r="Q281" s="35" t="s">
        <v>33</v>
      </c>
      <c r="R281" s="35">
        <v>40</v>
      </c>
      <c r="S281" s="35" t="s">
        <v>822</v>
      </c>
      <c r="T281" s="35" t="s">
        <v>810</v>
      </c>
      <c r="U281" s="35" t="s">
        <v>810</v>
      </c>
      <c r="V281" s="35" t="s">
        <v>23</v>
      </c>
      <c r="W281" s="35" t="s">
        <v>24</v>
      </c>
      <c r="X281">
        <v>495</v>
      </c>
    </row>
    <row r="282" spans="1:24" x14ac:dyDescent="0.35">
      <c r="A282" t="str">
        <f>+IF(C282&lt;&gt;'Free IN_OUT Service'!$B$1,"",IF(COUNTIF(C:C,C282)&gt;0,COUNTIF(C$3:C282,C282),""))</f>
        <v/>
      </c>
      <c r="B282" t="s">
        <v>440</v>
      </c>
      <c r="C282" t="s">
        <v>804</v>
      </c>
      <c r="D282" t="s">
        <v>825</v>
      </c>
      <c r="E282" t="s">
        <v>805</v>
      </c>
      <c r="F282" s="34">
        <v>44866</v>
      </c>
      <c r="G282" s="35" t="s">
        <v>19</v>
      </c>
      <c r="H282" s="35" t="s">
        <v>19</v>
      </c>
      <c r="I282" s="35" t="s">
        <v>19</v>
      </c>
      <c r="J282" s="35" t="s">
        <v>19</v>
      </c>
      <c r="K282" s="35" t="s">
        <v>19</v>
      </c>
      <c r="L282" s="35" t="s">
        <v>19</v>
      </c>
      <c r="M282" s="35" t="s">
        <v>19</v>
      </c>
      <c r="N282" s="35" t="s">
        <v>806</v>
      </c>
      <c r="O282" s="35" t="s">
        <v>807</v>
      </c>
      <c r="P282" s="35" t="s">
        <v>440</v>
      </c>
      <c r="Q282" s="35" t="s">
        <v>20</v>
      </c>
      <c r="R282" s="35">
        <v>40</v>
      </c>
      <c r="S282" s="35" t="s">
        <v>822</v>
      </c>
      <c r="T282" s="35" t="s">
        <v>810</v>
      </c>
      <c r="U282" s="35" t="s">
        <v>810</v>
      </c>
      <c r="V282" s="35" t="s">
        <v>23</v>
      </c>
      <c r="W282" s="35" t="s">
        <v>24</v>
      </c>
      <c r="X282">
        <v>330</v>
      </c>
    </row>
    <row r="283" spans="1:24" x14ac:dyDescent="0.35">
      <c r="A283" t="str">
        <f>+IF(C283&lt;&gt;'Free IN_OUT Service'!$B$1,"",IF(COUNTIF(C:C,C283)&gt;0,COUNTIF(C$3:C283,C283),""))</f>
        <v/>
      </c>
      <c r="B283" t="s">
        <v>440</v>
      </c>
      <c r="C283" t="s">
        <v>804</v>
      </c>
      <c r="D283" t="s">
        <v>825</v>
      </c>
      <c r="E283" t="s">
        <v>805</v>
      </c>
      <c r="F283" s="34">
        <v>44866</v>
      </c>
      <c r="G283" s="35" t="s">
        <v>19</v>
      </c>
      <c r="H283" s="35" t="s">
        <v>19</v>
      </c>
      <c r="I283" s="35" t="s">
        <v>19</v>
      </c>
      <c r="J283" s="35" t="s">
        <v>19</v>
      </c>
      <c r="K283" s="35" t="s">
        <v>19</v>
      </c>
      <c r="L283" s="35" t="s">
        <v>19</v>
      </c>
      <c r="M283" s="35" t="s">
        <v>19</v>
      </c>
      <c r="N283" s="35" t="s">
        <v>806</v>
      </c>
      <c r="O283" s="35" t="s">
        <v>807</v>
      </c>
      <c r="P283" s="35" t="s">
        <v>440</v>
      </c>
      <c r="Q283" s="35" t="s">
        <v>821</v>
      </c>
      <c r="R283" s="35">
        <v>45</v>
      </c>
      <c r="S283" s="35" t="s">
        <v>34</v>
      </c>
      <c r="T283" s="35" t="s">
        <v>810</v>
      </c>
      <c r="U283" s="35" t="s">
        <v>810</v>
      </c>
      <c r="V283" s="35" t="s">
        <v>23</v>
      </c>
      <c r="W283" s="35" t="s">
        <v>24</v>
      </c>
      <c r="X283">
        <v>385</v>
      </c>
    </row>
    <row r="284" spans="1:24" x14ac:dyDescent="0.35">
      <c r="A284" t="str">
        <f>+IF(C284&lt;&gt;'Free IN_OUT Service'!$B$1,"",IF(COUNTIF(C:C,C284)&gt;0,COUNTIF(C$3:C284,C284),""))</f>
        <v/>
      </c>
      <c r="B284" t="s">
        <v>440</v>
      </c>
      <c r="C284" t="s">
        <v>804</v>
      </c>
      <c r="D284" t="s">
        <v>825</v>
      </c>
      <c r="E284" t="s">
        <v>805</v>
      </c>
      <c r="F284" s="34">
        <v>44866</v>
      </c>
      <c r="G284" s="35" t="s">
        <v>19</v>
      </c>
      <c r="H284" s="35" t="s">
        <v>19</v>
      </c>
      <c r="I284" s="35" t="s">
        <v>19</v>
      </c>
      <c r="J284" s="35" t="s">
        <v>19</v>
      </c>
      <c r="K284" s="35" t="s">
        <v>19</v>
      </c>
      <c r="L284" s="35" t="s">
        <v>19</v>
      </c>
      <c r="M284" s="35" t="s">
        <v>19</v>
      </c>
      <c r="N284" s="35" t="s">
        <v>806</v>
      </c>
      <c r="O284" s="35" t="s">
        <v>807</v>
      </c>
      <c r="P284" s="35" t="s">
        <v>440</v>
      </c>
      <c r="Q284" s="35" t="s">
        <v>821</v>
      </c>
      <c r="R284" s="35">
        <v>45</v>
      </c>
      <c r="S284" s="35" t="s">
        <v>822</v>
      </c>
      <c r="T284" s="35" t="s">
        <v>810</v>
      </c>
      <c r="U284" s="35" t="s">
        <v>810</v>
      </c>
      <c r="V284" s="35" t="s">
        <v>23</v>
      </c>
      <c r="W284" s="35" t="s">
        <v>24</v>
      </c>
      <c r="X284">
        <v>330</v>
      </c>
    </row>
    <row r="285" spans="1:24" x14ac:dyDescent="0.35">
      <c r="F285" s="34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</row>
    <row r="286" spans="1:24" x14ac:dyDescent="0.35">
      <c r="F286" s="34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</row>
    <row r="287" spans="1:24" x14ac:dyDescent="0.35">
      <c r="F287" s="34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</row>
    <row r="288" spans="1:24" x14ac:dyDescent="0.35">
      <c r="F288" s="34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</row>
    <row r="289" spans="6:23" x14ac:dyDescent="0.35">
      <c r="F289" s="34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</row>
    <row r="290" spans="6:23" x14ac:dyDescent="0.35">
      <c r="F290" s="34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</row>
    <row r="291" spans="6:23" x14ac:dyDescent="0.35">
      <c r="F291" s="34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</row>
    <row r="292" spans="6:23" x14ac:dyDescent="0.35">
      <c r="F292" s="34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</row>
    <row r="293" spans="6:23" x14ac:dyDescent="0.35">
      <c r="F293" s="34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</row>
    <row r="294" spans="6:23" x14ac:dyDescent="0.35">
      <c r="F294" s="34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</row>
    <row r="295" spans="6:23" x14ac:dyDescent="0.35">
      <c r="F295" s="34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</row>
    <row r="296" spans="6:23" x14ac:dyDescent="0.35">
      <c r="F296" s="34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</row>
    <row r="297" spans="6:23" x14ac:dyDescent="0.35">
      <c r="F297" s="34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</row>
    <row r="298" spans="6:23" x14ac:dyDescent="0.35">
      <c r="F298" s="34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</row>
    <row r="299" spans="6:23" x14ac:dyDescent="0.35">
      <c r="F299" s="34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</row>
    <row r="300" spans="6:23" x14ac:dyDescent="0.35">
      <c r="F300" s="34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</row>
    <row r="301" spans="6:23" x14ac:dyDescent="0.35">
      <c r="F301" s="34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</row>
    <row r="302" spans="6:23" x14ac:dyDescent="0.35">
      <c r="F302" s="34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</row>
    <row r="303" spans="6:23" x14ac:dyDescent="0.35">
      <c r="F303" s="34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</row>
    <row r="304" spans="6:23" x14ac:dyDescent="0.35">
      <c r="F304" s="34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</row>
    <row r="305" spans="6:23" x14ac:dyDescent="0.35">
      <c r="F305" s="34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</row>
    <row r="306" spans="6:23" x14ac:dyDescent="0.35">
      <c r="F306" s="34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</row>
    <row r="307" spans="6:23" x14ac:dyDescent="0.35">
      <c r="F307" s="34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</row>
    <row r="308" spans="6:23" x14ac:dyDescent="0.35">
      <c r="F308" s="34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</row>
    <row r="309" spans="6:23" x14ac:dyDescent="0.35">
      <c r="F309" s="34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</row>
    <row r="310" spans="6:23" x14ac:dyDescent="0.35">
      <c r="F310" s="34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</row>
    <row r="311" spans="6:23" x14ac:dyDescent="0.35">
      <c r="F311" s="34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</row>
    <row r="312" spans="6:23" x14ac:dyDescent="0.35">
      <c r="F312" s="34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</row>
    <row r="313" spans="6:23" x14ac:dyDescent="0.35">
      <c r="F313" s="34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</row>
    <row r="314" spans="6:23" x14ac:dyDescent="0.35">
      <c r="F314" s="34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</row>
    <row r="315" spans="6:23" x14ac:dyDescent="0.35">
      <c r="F315" s="34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</row>
    <row r="316" spans="6:23" x14ac:dyDescent="0.35">
      <c r="F316" s="34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</row>
    <row r="317" spans="6:23" x14ac:dyDescent="0.35">
      <c r="F317" s="34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</row>
    <row r="318" spans="6:23" x14ac:dyDescent="0.35">
      <c r="F318" s="34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</row>
    <row r="319" spans="6:23" x14ac:dyDescent="0.35">
      <c r="F319" s="34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</row>
    <row r="320" spans="6:23" x14ac:dyDescent="0.35">
      <c r="F320" s="34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</row>
    <row r="321" spans="6:23" x14ac:dyDescent="0.35">
      <c r="F321" s="34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</row>
    <row r="322" spans="6:23" x14ac:dyDescent="0.35">
      <c r="F322" s="34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</row>
    <row r="323" spans="6:23" x14ac:dyDescent="0.35">
      <c r="F323" s="34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</row>
    <row r="324" spans="6:23" x14ac:dyDescent="0.35">
      <c r="F324" s="34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</row>
    <row r="325" spans="6:23" x14ac:dyDescent="0.35">
      <c r="F325" s="34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</row>
    <row r="326" spans="6:23" x14ac:dyDescent="0.35">
      <c r="F326" s="34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</row>
    <row r="327" spans="6:23" x14ac:dyDescent="0.35">
      <c r="F327" s="34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</row>
    <row r="328" spans="6:23" x14ac:dyDescent="0.35">
      <c r="F328" s="34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</row>
    <row r="329" spans="6:23" x14ac:dyDescent="0.35">
      <c r="F329" s="34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</row>
    <row r="330" spans="6:23" x14ac:dyDescent="0.35">
      <c r="F330" s="34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</row>
    <row r="331" spans="6:23" x14ac:dyDescent="0.35">
      <c r="F331" s="34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</row>
    <row r="332" spans="6:23" x14ac:dyDescent="0.35">
      <c r="F332" s="34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</row>
    <row r="333" spans="6:23" x14ac:dyDescent="0.35">
      <c r="F333" s="34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</row>
    <row r="334" spans="6:23" x14ac:dyDescent="0.35">
      <c r="F334" s="34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</row>
    <row r="335" spans="6:23" x14ac:dyDescent="0.35">
      <c r="F335" s="34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</row>
    <row r="336" spans="6:23" x14ac:dyDescent="0.35">
      <c r="F336" s="34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</row>
    <row r="337" spans="6:23" x14ac:dyDescent="0.35">
      <c r="F337" s="34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</row>
    <row r="338" spans="6:23" x14ac:dyDescent="0.35">
      <c r="F338" s="34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</row>
    <row r="339" spans="6:23" x14ac:dyDescent="0.35">
      <c r="F339" s="34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</row>
    <row r="340" spans="6:23" x14ac:dyDescent="0.35">
      <c r="F340" s="34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</row>
    <row r="341" spans="6:23" x14ac:dyDescent="0.35">
      <c r="F341" s="34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</row>
    <row r="342" spans="6:23" x14ac:dyDescent="0.35">
      <c r="F342" s="34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</row>
    <row r="343" spans="6:23" x14ac:dyDescent="0.35">
      <c r="F343" s="34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</row>
    <row r="344" spans="6:23" x14ac:dyDescent="0.35">
      <c r="F344" s="34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</row>
    <row r="345" spans="6:23" x14ac:dyDescent="0.35">
      <c r="F345" s="34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</row>
    <row r="346" spans="6:23" x14ac:dyDescent="0.35">
      <c r="F346" s="34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</row>
    <row r="347" spans="6:23" x14ac:dyDescent="0.35">
      <c r="F347" s="34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</row>
    <row r="348" spans="6:23" x14ac:dyDescent="0.35">
      <c r="F348" s="34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</row>
    <row r="349" spans="6:23" x14ac:dyDescent="0.35">
      <c r="F349" s="34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</row>
    <row r="350" spans="6:23" x14ac:dyDescent="0.35">
      <c r="F350" s="34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</row>
    <row r="351" spans="6:23" x14ac:dyDescent="0.35">
      <c r="F351" s="34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</row>
    <row r="352" spans="6:23" x14ac:dyDescent="0.35">
      <c r="F352" s="34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</row>
    <row r="353" spans="6:23" x14ac:dyDescent="0.35">
      <c r="F353" s="34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</row>
    <row r="354" spans="6:23" x14ac:dyDescent="0.35">
      <c r="F354" s="34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</row>
    <row r="355" spans="6:23" x14ac:dyDescent="0.35">
      <c r="F355" s="34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</row>
    <row r="356" spans="6:23" x14ac:dyDescent="0.35">
      <c r="F356" s="34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</row>
    <row r="357" spans="6:23" x14ac:dyDescent="0.35">
      <c r="F357" s="34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</row>
    <row r="358" spans="6:23" x14ac:dyDescent="0.35">
      <c r="F358" s="34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</row>
    <row r="359" spans="6:23" x14ac:dyDescent="0.35">
      <c r="F359" s="34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</row>
    <row r="360" spans="6:23" x14ac:dyDescent="0.35">
      <c r="F360" s="34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</row>
    <row r="361" spans="6:23" x14ac:dyDescent="0.35">
      <c r="F361" s="34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</row>
    <row r="362" spans="6:23" x14ac:dyDescent="0.35">
      <c r="F362" s="34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</row>
    <row r="363" spans="6:23" x14ac:dyDescent="0.35">
      <c r="F363" s="34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</row>
    <row r="364" spans="6:23" x14ac:dyDescent="0.35">
      <c r="F364" s="34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</row>
    <row r="365" spans="6:23" x14ac:dyDescent="0.35">
      <c r="F365" s="34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</row>
    <row r="366" spans="6:23" x14ac:dyDescent="0.35">
      <c r="F366" s="34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</row>
    <row r="367" spans="6:23" x14ac:dyDescent="0.35">
      <c r="F367" s="34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</row>
    <row r="368" spans="6:23" x14ac:dyDescent="0.35">
      <c r="F368" s="34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</row>
    <row r="369" spans="6:23" x14ac:dyDescent="0.35">
      <c r="F369" s="34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</row>
    <row r="370" spans="6:23" x14ac:dyDescent="0.35">
      <c r="F370" s="34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</row>
    <row r="371" spans="6:23" x14ac:dyDescent="0.35">
      <c r="F371" s="34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</row>
    <row r="372" spans="6:23" x14ac:dyDescent="0.35">
      <c r="F372" s="34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</row>
    <row r="373" spans="6:23" x14ac:dyDescent="0.35">
      <c r="F373" s="34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</row>
    <row r="374" spans="6:23" x14ac:dyDescent="0.35">
      <c r="F374" s="34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</row>
    <row r="375" spans="6:23" x14ac:dyDescent="0.35">
      <c r="F375" s="34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</row>
    <row r="376" spans="6:23" x14ac:dyDescent="0.35">
      <c r="F376" s="34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</row>
    <row r="377" spans="6:23" x14ac:dyDescent="0.35">
      <c r="F377" s="34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</row>
    <row r="378" spans="6:23" x14ac:dyDescent="0.35">
      <c r="F378" s="34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</row>
    <row r="379" spans="6:23" x14ac:dyDescent="0.35">
      <c r="F379" s="34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</row>
    <row r="380" spans="6:23" x14ac:dyDescent="0.35">
      <c r="F380" s="34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</row>
    <row r="381" spans="6:23" x14ac:dyDescent="0.35">
      <c r="F381" s="34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</row>
    <row r="382" spans="6:23" x14ac:dyDescent="0.35">
      <c r="F382" s="34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</row>
    <row r="383" spans="6:23" x14ac:dyDescent="0.35">
      <c r="F383" s="34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</row>
    <row r="384" spans="6:23" x14ac:dyDescent="0.35">
      <c r="F384" s="34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</row>
    <row r="385" spans="6:23" x14ac:dyDescent="0.35">
      <c r="F385" s="34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</row>
    <row r="386" spans="6:23" x14ac:dyDescent="0.35">
      <c r="F386" s="34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</row>
    <row r="387" spans="6:23" x14ac:dyDescent="0.35">
      <c r="F387" s="34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</row>
    <row r="388" spans="6:23" x14ac:dyDescent="0.35"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</row>
    <row r="389" spans="6:23" x14ac:dyDescent="0.35">
      <c r="F389" s="34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</row>
    <row r="390" spans="6:23" x14ac:dyDescent="0.35">
      <c r="F390" s="34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</row>
    <row r="391" spans="6:23" x14ac:dyDescent="0.35">
      <c r="F391" s="34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</row>
    <row r="392" spans="6:23" x14ac:dyDescent="0.35">
      <c r="F392" s="34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</row>
    <row r="393" spans="6:23" x14ac:dyDescent="0.35">
      <c r="F393" s="34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</row>
    <row r="394" spans="6:23" x14ac:dyDescent="0.35">
      <c r="F394" s="34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</row>
    <row r="395" spans="6:23" x14ac:dyDescent="0.35">
      <c r="F395" s="34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</row>
    <row r="396" spans="6:23" x14ac:dyDescent="0.35">
      <c r="F396" s="34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</row>
    <row r="397" spans="6:23" x14ac:dyDescent="0.35">
      <c r="F397" s="34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</row>
    <row r="398" spans="6:23" x14ac:dyDescent="0.35">
      <c r="F398" s="34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</row>
    <row r="399" spans="6:23" x14ac:dyDescent="0.35">
      <c r="F399" s="34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</row>
    <row r="400" spans="6:23" x14ac:dyDescent="0.35">
      <c r="F400" s="34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</row>
    <row r="401" spans="6:23" x14ac:dyDescent="0.35">
      <c r="F401" s="34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</row>
    <row r="402" spans="6:23" x14ac:dyDescent="0.35">
      <c r="F402" s="34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</row>
    <row r="403" spans="6:23" x14ac:dyDescent="0.35">
      <c r="F403" s="34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</row>
    <row r="404" spans="6:23" x14ac:dyDescent="0.35">
      <c r="F404" s="34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</row>
    <row r="405" spans="6:23" x14ac:dyDescent="0.35">
      <c r="F405" s="34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</row>
    <row r="406" spans="6:23" x14ac:dyDescent="0.35">
      <c r="F406" s="34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</row>
    <row r="407" spans="6:23" x14ac:dyDescent="0.35">
      <c r="F407" s="34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</row>
    <row r="408" spans="6:23" x14ac:dyDescent="0.35">
      <c r="F408" s="34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</row>
    <row r="409" spans="6:23" x14ac:dyDescent="0.35">
      <c r="F409" s="34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</row>
    <row r="410" spans="6:23" x14ac:dyDescent="0.35">
      <c r="F410" s="34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</row>
    <row r="411" spans="6:23" x14ac:dyDescent="0.35">
      <c r="F411" s="34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</row>
    <row r="412" spans="6:23" x14ac:dyDescent="0.35">
      <c r="F412" s="34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</row>
    <row r="413" spans="6:23" x14ac:dyDescent="0.35">
      <c r="F413" s="34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</row>
    <row r="414" spans="6:23" x14ac:dyDescent="0.35">
      <c r="F414" s="34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</row>
    <row r="415" spans="6:23" x14ac:dyDescent="0.35">
      <c r="F415" s="34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</row>
    <row r="416" spans="6:23" x14ac:dyDescent="0.35">
      <c r="F416" s="34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</row>
    <row r="417" spans="6:23" x14ac:dyDescent="0.35">
      <c r="F417" s="34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</row>
    <row r="418" spans="6:23" x14ac:dyDescent="0.35">
      <c r="F418" s="34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</row>
    <row r="419" spans="6:23" x14ac:dyDescent="0.35">
      <c r="F419" s="34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</row>
    <row r="420" spans="6:23" x14ac:dyDescent="0.35">
      <c r="F420" s="34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</row>
    <row r="421" spans="6:23" x14ac:dyDescent="0.35">
      <c r="F421" s="34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</row>
    <row r="422" spans="6:23" x14ac:dyDescent="0.35">
      <c r="F422" s="34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</row>
    <row r="423" spans="6:23" x14ac:dyDescent="0.35">
      <c r="F423" s="34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</row>
    <row r="424" spans="6:23" x14ac:dyDescent="0.35">
      <c r="F424" s="34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</row>
    <row r="425" spans="6:23" x14ac:dyDescent="0.35">
      <c r="F425" s="34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</row>
    <row r="426" spans="6:23" x14ac:dyDescent="0.35">
      <c r="F426" s="34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</row>
    <row r="427" spans="6:23" x14ac:dyDescent="0.35">
      <c r="F427" s="34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</row>
    <row r="428" spans="6:23" x14ac:dyDescent="0.35">
      <c r="F428" s="34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</row>
    <row r="429" spans="6:23" x14ac:dyDescent="0.35">
      <c r="F429" s="34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</row>
    <row r="430" spans="6:23" x14ac:dyDescent="0.35">
      <c r="F430" s="34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</row>
    <row r="431" spans="6:23" x14ac:dyDescent="0.35">
      <c r="F431" s="34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</row>
    <row r="432" spans="6:23" x14ac:dyDescent="0.35">
      <c r="F432" s="34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</row>
    <row r="433" spans="6:23" x14ac:dyDescent="0.35">
      <c r="F433" s="34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</row>
    <row r="434" spans="6:23" x14ac:dyDescent="0.35">
      <c r="F434" s="34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</row>
    <row r="435" spans="6:23" x14ac:dyDescent="0.35">
      <c r="F435" s="34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</row>
    <row r="436" spans="6:23" x14ac:dyDescent="0.35">
      <c r="F436" s="34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</row>
    <row r="437" spans="6:23" x14ac:dyDescent="0.35">
      <c r="F437" s="34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</row>
    <row r="438" spans="6:23" x14ac:dyDescent="0.35">
      <c r="F438" s="34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</row>
    <row r="439" spans="6:23" x14ac:dyDescent="0.35">
      <c r="F439" s="34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</row>
    <row r="440" spans="6:23" x14ac:dyDescent="0.35">
      <c r="F440" s="34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</row>
    <row r="441" spans="6:23" x14ac:dyDescent="0.35">
      <c r="F441" s="34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</row>
    <row r="442" spans="6:23" x14ac:dyDescent="0.35">
      <c r="F442" s="34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</row>
    <row r="443" spans="6:23" x14ac:dyDescent="0.35">
      <c r="F443" s="34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</row>
    <row r="444" spans="6:23" x14ac:dyDescent="0.35">
      <c r="F444" s="34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</row>
    <row r="445" spans="6:23" x14ac:dyDescent="0.35">
      <c r="F445" s="34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</row>
    <row r="446" spans="6:23" x14ac:dyDescent="0.35">
      <c r="F446" s="34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</row>
    <row r="447" spans="6:23" x14ac:dyDescent="0.35">
      <c r="F447" s="34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</row>
    <row r="448" spans="6:23" x14ac:dyDescent="0.35">
      <c r="F448" s="34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</row>
    <row r="449" spans="6:23" x14ac:dyDescent="0.35">
      <c r="F449" s="34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</row>
    <row r="450" spans="6:23" x14ac:dyDescent="0.35">
      <c r="F450" s="34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</row>
    <row r="451" spans="6:23" x14ac:dyDescent="0.35">
      <c r="F451" s="34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</row>
    <row r="452" spans="6:23" x14ac:dyDescent="0.35">
      <c r="F452" s="34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</row>
    <row r="453" spans="6:23" x14ac:dyDescent="0.35">
      <c r="F453" s="34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</row>
    <row r="454" spans="6:23" x14ac:dyDescent="0.35">
      <c r="F454" s="34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</row>
    <row r="455" spans="6:23" x14ac:dyDescent="0.35">
      <c r="F455" s="34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</row>
    <row r="456" spans="6:23" x14ac:dyDescent="0.35">
      <c r="F456" s="34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</row>
    <row r="457" spans="6:23" x14ac:dyDescent="0.35">
      <c r="F457" s="34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</row>
    <row r="458" spans="6:23" x14ac:dyDescent="0.35">
      <c r="F458" s="34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</row>
    <row r="459" spans="6:23" x14ac:dyDescent="0.35">
      <c r="F459" s="34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</row>
    <row r="460" spans="6:23" x14ac:dyDescent="0.35">
      <c r="F460" s="34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</row>
    <row r="461" spans="6:23" x14ac:dyDescent="0.35">
      <c r="F461" s="34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</row>
    <row r="462" spans="6:23" x14ac:dyDescent="0.35">
      <c r="F462" s="34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</row>
    <row r="463" spans="6:23" x14ac:dyDescent="0.35">
      <c r="F463" s="34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</row>
    <row r="464" spans="6:23" x14ac:dyDescent="0.35">
      <c r="F464" s="34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</row>
    <row r="465" spans="6:23" x14ac:dyDescent="0.35">
      <c r="F465" s="34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</row>
    <row r="466" spans="6:23" x14ac:dyDescent="0.35">
      <c r="F466" s="34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</row>
    <row r="467" spans="6:23" x14ac:dyDescent="0.35">
      <c r="F467" s="34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</row>
    <row r="468" spans="6:23" x14ac:dyDescent="0.35">
      <c r="F468" s="34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</row>
    <row r="469" spans="6:23" x14ac:dyDescent="0.35">
      <c r="F469" s="34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</row>
    <row r="470" spans="6:23" x14ac:dyDescent="0.35">
      <c r="F470" s="34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</row>
    <row r="471" spans="6:23" x14ac:dyDescent="0.35">
      <c r="F471" s="34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</row>
    <row r="472" spans="6:23" x14ac:dyDescent="0.35">
      <c r="F472" s="34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</row>
    <row r="473" spans="6:23" x14ac:dyDescent="0.35">
      <c r="F473" s="34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</row>
    <row r="474" spans="6:23" x14ac:dyDescent="0.35">
      <c r="F474" s="34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</row>
    <row r="475" spans="6:23" x14ac:dyDescent="0.35">
      <c r="F475" s="34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</row>
    <row r="476" spans="6:23" x14ac:dyDescent="0.35">
      <c r="F476" s="34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</row>
    <row r="477" spans="6:23" x14ac:dyDescent="0.35">
      <c r="F477" s="34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</row>
  </sheetData>
  <autoFilter ref="A2:Z284" xr:uid="{47E0B9E4-3416-450D-B9F7-2D003497E376}">
    <sortState xmlns:xlrd2="http://schemas.microsoft.com/office/spreadsheetml/2017/richdata2" ref="A3:Z284">
      <sortCondition ref="N2:N284"/>
    </sortState>
  </autoFilter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42C4-307B-4B3B-80D4-A9C29CFAE543}">
  <dimension ref="A1:M165"/>
  <sheetViews>
    <sheetView workbookViewId="0">
      <selection activeCell="C14" sqref="C14"/>
    </sheetView>
  </sheetViews>
  <sheetFormatPr defaultRowHeight="14.5" x14ac:dyDescent="0.35"/>
  <cols>
    <col min="1" max="2" width="14.36328125" bestFit="1" customWidth="1"/>
    <col min="3" max="3" width="19.6328125" customWidth="1"/>
    <col min="4" max="4" width="15.453125" bestFit="1" customWidth="1"/>
    <col min="5" max="6" width="21.90625" bestFit="1" customWidth="1"/>
    <col min="7" max="7" width="25.90625" customWidth="1"/>
    <col min="8" max="8" width="36.26953125" bestFit="1" customWidth="1"/>
    <col min="9" max="9" width="20.6328125" bestFit="1" customWidth="1"/>
    <col min="10" max="10" width="32.1796875" bestFit="1" customWidth="1"/>
    <col min="11" max="11" width="15.08984375" bestFit="1" customWidth="1"/>
    <col min="12" max="12" width="12.1796875" bestFit="1" customWidth="1"/>
    <col min="13" max="13" width="14.36328125" hidden="1" customWidth="1"/>
    <col min="14" max="14" width="8.453125" bestFit="1" customWidth="1"/>
    <col min="15" max="15" width="0" hidden="1" customWidth="1"/>
  </cols>
  <sheetData>
    <row r="1" spans="1:13" ht="16.5" x14ac:dyDescent="0.45">
      <c r="A1" s="2" t="s">
        <v>745</v>
      </c>
      <c r="B1" s="18" t="s">
        <v>803</v>
      </c>
    </row>
    <row r="2" spans="1:13" ht="16.5" x14ac:dyDescent="0.45">
      <c r="A2" s="2" t="s">
        <v>741</v>
      </c>
      <c r="B2" s="36" t="s">
        <v>440</v>
      </c>
    </row>
    <row r="4" spans="1:13" ht="16.5" x14ac:dyDescent="0.35">
      <c r="A4" s="9" t="s">
        <v>745</v>
      </c>
      <c r="B4" s="9" t="s">
        <v>739</v>
      </c>
      <c r="C4" s="9" t="s">
        <v>732</v>
      </c>
      <c r="D4" s="9" t="s">
        <v>748</v>
      </c>
      <c r="E4" s="9" t="s">
        <v>749</v>
      </c>
      <c r="F4" s="9" t="s">
        <v>733</v>
      </c>
      <c r="G4" s="9" t="s">
        <v>10</v>
      </c>
      <c r="H4" s="9" t="s">
        <v>11</v>
      </c>
      <c r="I4" s="9" t="s">
        <v>13</v>
      </c>
      <c r="J4" s="9" t="s">
        <v>14</v>
      </c>
      <c r="K4" s="9" t="s">
        <v>15</v>
      </c>
      <c r="L4" s="9" t="s">
        <v>16</v>
      </c>
    </row>
    <row r="5" spans="1:13" x14ac:dyDescent="0.35">
      <c r="A5" s="10" t="str">
        <f>IFERROR(VLOOKUP(M5,'Raw data - FRO_FRI'!$A$2:$AA$477,3,0),"")</f>
        <v>Free In Service</v>
      </c>
      <c r="B5" s="19">
        <f>IFERROR(VLOOKUP(M5,'Raw data - FRO_FRI'!$A$2:$AA$477,6,0),"")</f>
        <v>44866</v>
      </c>
      <c r="C5" s="10" t="str">
        <f>IFERROR(VLOOKUP(M5,'Raw data - FRO_FRI'!$A$2:$AA$477,8,0),"")</f>
        <v>Sokhna, EG</v>
      </c>
      <c r="D5" s="10" t="str">
        <f>IFERROR(VLOOKUP(M5,'Raw data - FRO_FRI'!$A$2:$AA$477,11,0),"")</f>
        <v>-</v>
      </c>
      <c r="E5" s="10" t="str">
        <f>IFERROR(VLOOKUP(M5,'Raw data - FRO_FRI'!$A$2:$AA$477,13,0),"")</f>
        <v>-</v>
      </c>
      <c r="F5" s="10" t="str">
        <f>IFERROR(VLOOKUP(M5,'Raw data - FRO_FRI'!$A$2:$AA$477,15,0),"")</f>
        <v>-</v>
      </c>
      <c r="G5" s="10" t="str">
        <f>IFERROR(VLOOKUP(M5,'Raw data - FRO_FRI'!$A$2:$AA$477,17,0),"")</f>
        <v>All 20 DRY containers</v>
      </c>
      <c r="H5" s="10" t="str">
        <f>IFERROR(VLOOKUP(M5,'Raw data - FRO_FRI'!$A$2:$AA$477,19,0),"")</f>
        <v>Dangerous Cargo</v>
      </c>
      <c r="I5" s="10" t="str">
        <f>IFERROR(VLOOKUP(M5,'Raw data - FRO_FRI'!$A$2:$AA$477,20,0),"")</f>
        <v>All Commodoties</v>
      </c>
      <c r="J5" s="10" t="str">
        <f>IFERROR(VLOOKUP(M5,'Raw data - FRO_FRI'!$A$2:$AA$477,22,0),"")</f>
        <v>Per Container</v>
      </c>
      <c r="K5" s="10" t="str">
        <f>IFERROR(VLOOKUP(M5,'Raw data - FRO_FRI'!$A$2:$AA$477,23,0),"")</f>
        <v>USD</v>
      </c>
      <c r="L5" s="10">
        <f>IFERROR(VLOOKUP(M5,'Raw data - FRO_FRI'!$A$2:$AA$477,24,0),"")</f>
        <v>190</v>
      </c>
      <c r="M5">
        <v>1</v>
      </c>
    </row>
    <row r="6" spans="1:13" x14ac:dyDescent="0.35">
      <c r="A6" s="10" t="str">
        <f>IFERROR(VLOOKUP(M6,'Raw data - FRO_FRI'!$A$2:$AA$477,3,0),"")</f>
        <v>Free In Service</v>
      </c>
      <c r="B6" s="19">
        <f>IFERROR(VLOOKUP(M6,'Raw data - FRO_FRI'!$A$2:$AA$477,6,0),"")</f>
        <v>44866</v>
      </c>
      <c r="C6" s="10" t="str">
        <f>IFERROR(VLOOKUP(M6,'Raw data - FRO_FRI'!$A$2:$AA$477,8,0),"")</f>
        <v>Sokhna, EG</v>
      </c>
      <c r="D6" s="10" t="str">
        <f>IFERROR(VLOOKUP(M6,'Raw data - FRO_FRI'!$A$2:$AA$477,11,0),"")</f>
        <v>-</v>
      </c>
      <c r="E6" s="10" t="str">
        <f>IFERROR(VLOOKUP(M6,'Raw data - FRO_FRI'!$A$2:$AA$477,13,0),"")</f>
        <v>-</v>
      </c>
      <c r="F6" s="10" t="str">
        <f>IFERROR(VLOOKUP(M6,'Raw data - FRO_FRI'!$A$2:$AA$477,15,0),"")</f>
        <v>-</v>
      </c>
      <c r="G6" s="10" t="str">
        <f>IFERROR(VLOOKUP(M6,'Raw data - FRO_FRI'!$A$2:$AA$477,17,0),"")</f>
        <v>All 20 Reefer containers</v>
      </c>
      <c r="H6" s="10" t="str">
        <f>IFERROR(VLOOKUP(M6,'Raw data - FRO_FRI'!$A$2:$AA$477,19,0),"")</f>
        <v>Dangerous Cargo</v>
      </c>
      <c r="I6" s="10" t="str">
        <f>IFERROR(VLOOKUP(M6,'Raw data - FRO_FRI'!$A$2:$AA$477,20,0),"")</f>
        <v>All Commodoties</v>
      </c>
      <c r="J6" s="10" t="str">
        <f>IFERROR(VLOOKUP(M6,'Raw data - FRO_FRI'!$A$2:$AA$477,22,0),"")</f>
        <v>Per Container</v>
      </c>
      <c r="K6" s="10" t="str">
        <f>IFERROR(VLOOKUP(M6,'Raw data - FRO_FRI'!$A$2:$AA$477,23,0),"")</f>
        <v>USD</v>
      </c>
      <c r="L6" s="10">
        <f>IFERROR(VLOOKUP(M6,'Raw data - FRO_FRI'!$A$2:$AA$477,24,0),"")</f>
        <v>240</v>
      </c>
      <c r="M6">
        <f>M5+1</f>
        <v>2</v>
      </c>
    </row>
    <row r="7" spans="1:13" x14ac:dyDescent="0.35">
      <c r="A7" s="10" t="str">
        <f>IFERROR(VLOOKUP(M7,'Raw data - FRO_FRI'!$A$2:$AA$477,3,0),"")</f>
        <v>Free In Service</v>
      </c>
      <c r="B7" s="19">
        <f>IFERROR(VLOOKUP(M7,'Raw data - FRO_FRI'!$A$2:$AA$477,6,0),"")</f>
        <v>44866</v>
      </c>
      <c r="C7" s="10" t="str">
        <f>IFERROR(VLOOKUP(M7,'Raw data - FRO_FRI'!$A$2:$AA$477,8,0),"")</f>
        <v>Sokhna, EG</v>
      </c>
      <c r="D7" s="10" t="str">
        <f>IFERROR(VLOOKUP(M7,'Raw data - FRO_FRI'!$A$2:$AA$477,11,0),"")</f>
        <v>-</v>
      </c>
      <c r="E7" s="10" t="str">
        <f>IFERROR(VLOOKUP(M7,'Raw data - FRO_FRI'!$A$2:$AA$477,13,0),"")</f>
        <v>-</v>
      </c>
      <c r="F7" s="10" t="str">
        <f>IFERROR(VLOOKUP(M7,'Raw data - FRO_FRI'!$A$2:$AA$477,15,0),"")</f>
        <v>-</v>
      </c>
      <c r="G7" s="10" t="str">
        <f>IFERROR(VLOOKUP(M7,'Raw data - FRO_FRI'!$A$2:$AA$477,17,0),"")</f>
        <v>All 20 DRY containers</v>
      </c>
      <c r="H7" s="10" t="str">
        <f>IFERROR(VLOOKUP(M7,'Raw data - FRO_FRI'!$A$2:$AA$477,19,0),"")</f>
        <v>General cargo</v>
      </c>
      <c r="I7" s="10" t="str">
        <f>IFERROR(VLOOKUP(M7,'Raw data - FRO_FRI'!$A$2:$AA$477,20,0),"")</f>
        <v>All Commodoties</v>
      </c>
      <c r="J7" s="10" t="str">
        <f>IFERROR(VLOOKUP(M7,'Raw data - FRO_FRI'!$A$2:$AA$477,22,0),"")</f>
        <v>Per Container</v>
      </c>
      <c r="K7" s="10" t="str">
        <f>IFERROR(VLOOKUP(M7,'Raw data - FRO_FRI'!$A$2:$AA$477,23,0),"")</f>
        <v>USD</v>
      </c>
      <c r="L7" s="10">
        <f>IFERROR(VLOOKUP(M7,'Raw data - FRO_FRI'!$A$2:$AA$477,24,0),"")</f>
        <v>160</v>
      </c>
      <c r="M7">
        <f t="shared" ref="M7:M70" si="0">M6+1</f>
        <v>3</v>
      </c>
    </row>
    <row r="8" spans="1:13" x14ac:dyDescent="0.35">
      <c r="A8" s="10" t="str">
        <f>IFERROR(VLOOKUP(M8,'Raw data - FRO_FRI'!$A$2:$AA$477,3,0),"")</f>
        <v>Free In Service</v>
      </c>
      <c r="B8" s="19">
        <f>IFERROR(VLOOKUP(M8,'Raw data - FRO_FRI'!$A$2:$AA$477,6,0),"")</f>
        <v>44866</v>
      </c>
      <c r="C8" s="10" t="str">
        <f>IFERROR(VLOOKUP(M8,'Raw data - FRO_FRI'!$A$2:$AA$477,8,0),"")</f>
        <v>Sokhna, EG</v>
      </c>
      <c r="D8" s="10" t="str">
        <f>IFERROR(VLOOKUP(M8,'Raw data - FRO_FRI'!$A$2:$AA$477,11,0),"")</f>
        <v>-</v>
      </c>
      <c r="E8" s="10" t="str">
        <f>IFERROR(VLOOKUP(M8,'Raw data - FRO_FRI'!$A$2:$AA$477,13,0),"")</f>
        <v>-</v>
      </c>
      <c r="F8" s="10" t="str">
        <f>IFERROR(VLOOKUP(M8,'Raw data - FRO_FRI'!$A$2:$AA$477,15,0),"")</f>
        <v>-</v>
      </c>
      <c r="G8" s="10" t="str">
        <f>IFERROR(VLOOKUP(M8,'Raw data - FRO_FRI'!$A$2:$AA$477,17,0),"")</f>
        <v>All 20 Reefer containers</v>
      </c>
      <c r="H8" s="10" t="str">
        <f>IFERROR(VLOOKUP(M8,'Raw data - FRO_FRI'!$A$2:$AA$477,19,0),"")</f>
        <v>General cargo</v>
      </c>
      <c r="I8" s="10" t="str">
        <f>IFERROR(VLOOKUP(M8,'Raw data - FRO_FRI'!$A$2:$AA$477,20,0),"")</f>
        <v>All Commodoties</v>
      </c>
      <c r="J8" s="10" t="str">
        <f>IFERROR(VLOOKUP(M8,'Raw data - FRO_FRI'!$A$2:$AA$477,22,0),"")</f>
        <v>Per Container</v>
      </c>
      <c r="K8" s="10" t="str">
        <f>IFERROR(VLOOKUP(M8,'Raw data - FRO_FRI'!$A$2:$AA$477,23,0),"")</f>
        <v>USD</v>
      </c>
      <c r="L8" s="10">
        <f>IFERROR(VLOOKUP(M8,'Raw data - FRO_FRI'!$A$2:$AA$477,24,0),"")</f>
        <v>250</v>
      </c>
      <c r="M8">
        <f t="shared" si="0"/>
        <v>4</v>
      </c>
    </row>
    <row r="9" spans="1:13" x14ac:dyDescent="0.35">
      <c r="A9" s="10" t="str">
        <f>IFERROR(VLOOKUP(M9,'Raw data - FRO_FRI'!$A$2:$AA$477,3,0),"")</f>
        <v>Free In Service</v>
      </c>
      <c r="B9" s="19">
        <f>IFERROR(VLOOKUP(M9,'Raw data - FRO_FRI'!$A$2:$AA$477,6,0),"")</f>
        <v>44866</v>
      </c>
      <c r="C9" s="10" t="str">
        <f>IFERROR(VLOOKUP(M9,'Raw data - FRO_FRI'!$A$2:$AA$477,8,0),"")</f>
        <v>Sokhna, EG</v>
      </c>
      <c r="D9" s="10" t="str">
        <f>IFERROR(VLOOKUP(M9,'Raw data - FRO_FRI'!$A$2:$AA$477,11,0),"")</f>
        <v>-</v>
      </c>
      <c r="E9" s="10" t="str">
        <f>IFERROR(VLOOKUP(M9,'Raw data - FRO_FRI'!$A$2:$AA$477,13,0),"")</f>
        <v>-</v>
      </c>
      <c r="F9" s="10" t="str">
        <f>IFERROR(VLOOKUP(M9,'Raw data - FRO_FRI'!$A$2:$AA$477,15,0),"")</f>
        <v>-</v>
      </c>
      <c r="G9" s="10" t="str">
        <f>IFERROR(VLOOKUP(M9,'Raw data - FRO_FRI'!$A$2:$AA$477,17,0),"")</f>
        <v>20COFL</v>
      </c>
      <c r="H9" s="10" t="str">
        <f>IFERROR(VLOOKUP(M9,'Raw data - FRO_FRI'!$A$2:$AA$477,19,0),"")</f>
        <v>Special containers</v>
      </c>
      <c r="I9" s="10" t="str">
        <f>IFERROR(VLOOKUP(M9,'Raw data - FRO_FRI'!$A$2:$AA$477,20,0),"")</f>
        <v>All Commodoties</v>
      </c>
      <c r="J9" s="10" t="str">
        <f>IFERROR(VLOOKUP(M9,'Raw data - FRO_FRI'!$A$2:$AA$477,22,0),"")</f>
        <v>Per Container</v>
      </c>
      <c r="K9" s="10" t="str">
        <f>IFERROR(VLOOKUP(M9,'Raw data - FRO_FRI'!$A$2:$AA$477,23,0),"")</f>
        <v>USD</v>
      </c>
      <c r="L9" s="10">
        <f>IFERROR(VLOOKUP(M9,'Raw data - FRO_FRI'!$A$2:$AA$477,24,0),"")</f>
        <v>340</v>
      </c>
      <c r="M9">
        <f t="shared" si="0"/>
        <v>5</v>
      </c>
    </row>
    <row r="10" spans="1:13" x14ac:dyDescent="0.35">
      <c r="A10" s="10" t="str">
        <f>IFERROR(VLOOKUP(M10,'Raw data - FRO_FRI'!$A$2:$AA$477,3,0),"")</f>
        <v>Free In Service</v>
      </c>
      <c r="B10" s="19">
        <f>IFERROR(VLOOKUP(M10,'Raw data - FRO_FRI'!$A$2:$AA$477,6,0),"")</f>
        <v>44866</v>
      </c>
      <c r="C10" s="10" t="str">
        <f>IFERROR(VLOOKUP(M10,'Raw data - FRO_FRI'!$A$2:$AA$477,8,0),"")</f>
        <v>Sokhna, EG</v>
      </c>
      <c r="D10" s="10" t="str">
        <f>IFERROR(VLOOKUP(M10,'Raw data - FRO_FRI'!$A$2:$AA$477,11,0),"")</f>
        <v>-</v>
      </c>
      <c r="E10" s="10" t="str">
        <f>IFERROR(VLOOKUP(M10,'Raw data - FRO_FRI'!$A$2:$AA$477,13,0),"")</f>
        <v>-</v>
      </c>
      <c r="F10" s="10" t="str">
        <f>IFERROR(VLOOKUP(M10,'Raw data - FRO_FRI'!$A$2:$AA$477,15,0),"")</f>
        <v>-</v>
      </c>
      <c r="G10" s="10" t="str">
        <f>IFERROR(VLOOKUP(M10,'Raw data - FRO_FRI'!$A$2:$AA$477,17,0),"")</f>
        <v>20FLAT</v>
      </c>
      <c r="H10" s="10" t="str">
        <f>IFERROR(VLOOKUP(M10,'Raw data - FRO_FRI'!$A$2:$AA$477,19,0),"")</f>
        <v>Special containers</v>
      </c>
      <c r="I10" s="10" t="str">
        <f>IFERROR(VLOOKUP(M10,'Raw data - FRO_FRI'!$A$2:$AA$477,20,0),"")</f>
        <v>All Commodoties</v>
      </c>
      <c r="J10" s="10" t="str">
        <f>IFERROR(VLOOKUP(M10,'Raw data - FRO_FRI'!$A$2:$AA$477,22,0),"")</f>
        <v>Per Container</v>
      </c>
      <c r="K10" s="10" t="str">
        <f>IFERROR(VLOOKUP(M10,'Raw data - FRO_FRI'!$A$2:$AA$477,23,0),"")</f>
        <v>USD</v>
      </c>
      <c r="L10" s="10">
        <f>IFERROR(VLOOKUP(M10,'Raw data - FRO_FRI'!$A$2:$AA$477,24,0),"")</f>
        <v>340</v>
      </c>
      <c r="M10">
        <f t="shared" si="0"/>
        <v>6</v>
      </c>
    </row>
    <row r="11" spans="1:13" x14ac:dyDescent="0.35">
      <c r="A11" s="10" t="str">
        <f>IFERROR(VLOOKUP(M11,'Raw data - FRO_FRI'!$A$2:$AA$477,3,0),"")</f>
        <v>Free In Service</v>
      </c>
      <c r="B11" s="19">
        <f>IFERROR(VLOOKUP(M11,'Raw data - FRO_FRI'!$A$2:$AA$477,6,0),"")</f>
        <v>44866</v>
      </c>
      <c r="C11" s="10" t="str">
        <f>IFERROR(VLOOKUP(M11,'Raw data - FRO_FRI'!$A$2:$AA$477,8,0),"")</f>
        <v>Sokhna, EG</v>
      </c>
      <c r="D11" s="10" t="str">
        <f>IFERROR(VLOOKUP(M11,'Raw data - FRO_FRI'!$A$2:$AA$477,11,0),"")</f>
        <v>-</v>
      </c>
      <c r="E11" s="10" t="str">
        <f>IFERROR(VLOOKUP(M11,'Raw data - FRO_FRI'!$A$2:$AA$477,13,0),"")</f>
        <v>-</v>
      </c>
      <c r="F11" s="10" t="str">
        <f>IFERROR(VLOOKUP(M11,'Raw data - FRO_FRI'!$A$2:$AA$477,15,0),"")</f>
        <v>-</v>
      </c>
      <c r="G11" s="10" t="str">
        <f>IFERROR(VLOOKUP(M11,'Raw data - FRO_FRI'!$A$2:$AA$477,17,0),"")</f>
        <v>20OPEN</v>
      </c>
      <c r="H11" s="10" t="str">
        <f>IFERROR(VLOOKUP(M11,'Raw data - FRO_FRI'!$A$2:$AA$477,19,0),"")</f>
        <v>Special containers</v>
      </c>
      <c r="I11" s="10" t="str">
        <f>IFERROR(VLOOKUP(M11,'Raw data - FRO_FRI'!$A$2:$AA$477,20,0),"")</f>
        <v>All Commodoties</v>
      </c>
      <c r="J11" s="10" t="str">
        <f>IFERROR(VLOOKUP(M11,'Raw data - FRO_FRI'!$A$2:$AA$477,22,0),"")</f>
        <v>Per Container</v>
      </c>
      <c r="K11" s="10" t="str">
        <f>IFERROR(VLOOKUP(M11,'Raw data - FRO_FRI'!$A$2:$AA$477,23,0),"")</f>
        <v>USD</v>
      </c>
      <c r="L11" s="10">
        <f>IFERROR(VLOOKUP(M11,'Raw data - FRO_FRI'!$A$2:$AA$477,24,0),"")</f>
        <v>340</v>
      </c>
      <c r="M11">
        <f t="shared" si="0"/>
        <v>7</v>
      </c>
    </row>
    <row r="12" spans="1:13" x14ac:dyDescent="0.35">
      <c r="A12" s="10" t="str">
        <f>IFERROR(VLOOKUP(M12,'Raw data - FRO_FRI'!$A$2:$AA$477,3,0),"")</f>
        <v>Free In Service</v>
      </c>
      <c r="B12" s="19">
        <f>IFERROR(VLOOKUP(M12,'Raw data - FRO_FRI'!$A$2:$AA$477,6,0),"")</f>
        <v>44866</v>
      </c>
      <c r="C12" s="10" t="str">
        <f>IFERROR(VLOOKUP(M12,'Raw data - FRO_FRI'!$A$2:$AA$477,8,0),"")</f>
        <v>Sokhna, EG</v>
      </c>
      <c r="D12" s="10" t="str">
        <f>IFERROR(VLOOKUP(M12,'Raw data - FRO_FRI'!$A$2:$AA$477,11,0),"")</f>
        <v>-</v>
      </c>
      <c r="E12" s="10" t="str">
        <f>IFERROR(VLOOKUP(M12,'Raw data - FRO_FRI'!$A$2:$AA$477,13,0),"")</f>
        <v>-</v>
      </c>
      <c r="F12" s="10" t="str">
        <f>IFERROR(VLOOKUP(M12,'Raw data - FRO_FRI'!$A$2:$AA$477,15,0),"")</f>
        <v>-</v>
      </c>
      <c r="G12" s="10" t="str">
        <f>IFERROR(VLOOKUP(M12,'Raw data - FRO_FRI'!$A$2:$AA$477,17,0),"")</f>
        <v>20OSOT</v>
      </c>
      <c r="H12" s="10" t="str">
        <f>IFERROR(VLOOKUP(M12,'Raw data - FRO_FRI'!$A$2:$AA$477,19,0),"")</f>
        <v>Special containers</v>
      </c>
      <c r="I12" s="10" t="str">
        <f>IFERROR(VLOOKUP(M12,'Raw data - FRO_FRI'!$A$2:$AA$477,20,0),"")</f>
        <v>All Commodoties</v>
      </c>
      <c r="J12" s="10" t="str">
        <f>IFERROR(VLOOKUP(M12,'Raw data - FRO_FRI'!$A$2:$AA$477,22,0),"")</f>
        <v>Per Container</v>
      </c>
      <c r="K12" s="10" t="str">
        <f>IFERROR(VLOOKUP(M12,'Raw data - FRO_FRI'!$A$2:$AA$477,23,0),"")</f>
        <v>USD</v>
      </c>
      <c r="L12" s="10">
        <f>IFERROR(VLOOKUP(M12,'Raw data - FRO_FRI'!$A$2:$AA$477,24,0),"")</f>
        <v>340</v>
      </c>
      <c r="M12">
        <f t="shared" si="0"/>
        <v>8</v>
      </c>
    </row>
    <row r="13" spans="1:13" x14ac:dyDescent="0.35">
      <c r="A13" s="10" t="str">
        <f>IFERROR(VLOOKUP(M13,'Raw data - FRO_FRI'!$A$2:$AA$477,3,0),"")</f>
        <v>Free In Service</v>
      </c>
      <c r="B13" s="19">
        <f>IFERROR(VLOOKUP(M13,'Raw data - FRO_FRI'!$A$2:$AA$477,6,0),"")</f>
        <v>44866</v>
      </c>
      <c r="C13" s="10" t="str">
        <f>IFERROR(VLOOKUP(M13,'Raw data - FRO_FRI'!$A$2:$AA$477,8,0),"")</f>
        <v>Sokhna, EG</v>
      </c>
      <c r="D13" s="10" t="str">
        <f>IFERROR(VLOOKUP(M13,'Raw data - FRO_FRI'!$A$2:$AA$477,11,0),"")</f>
        <v>-</v>
      </c>
      <c r="E13" s="10" t="str">
        <f>IFERROR(VLOOKUP(M13,'Raw data - FRO_FRI'!$A$2:$AA$477,13,0),"")</f>
        <v>-</v>
      </c>
      <c r="F13" s="10" t="str">
        <f>IFERROR(VLOOKUP(M13,'Raw data - FRO_FRI'!$A$2:$AA$477,15,0),"")</f>
        <v>-</v>
      </c>
      <c r="G13" s="10" t="str">
        <f>IFERROR(VLOOKUP(M13,'Raw data - FRO_FRI'!$A$2:$AA$477,17,0),"")</f>
        <v>20TWDK</v>
      </c>
      <c r="H13" s="10" t="str">
        <f>IFERROR(VLOOKUP(M13,'Raw data - FRO_FRI'!$A$2:$AA$477,19,0),"")</f>
        <v>Special containers</v>
      </c>
      <c r="I13" s="10" t="str">
        <f>IFERROR(VLOOKUP(M13,'Raw data - FRO_FRI'!$A$2:$AA$477,20,0),"")</f>
        <v>All Commodoties</v>
      </c>
      <c r="J13" s="10" t="str">
        <f>IFERROR(VLOOKUP(M13,'Raw data - FRO_FRI'!$A$2:$AA$477,22,0),"")</f>
        <v>Per Container</v>
      </c>
      <c r="K13" s="10" t="str">
        <f>IFERROR(VLOOKUP(M13,'Raw data - FRO_FRI'!$A$2:$AA$477,23,0),"")</f>
        <v>USD</v>
      </c>
      <c r="L13" s="10">
        <f>IFERROR(VLOOKUP(M13,'Raw data - FRO_FRI'!$A$2:$AA$477,24,0),"")</f>
        <v>340</v>
      </c>
      <c r="M13">
        <f t="shared" si="0"/>
        <v>9</v>
      </c>
    </row>
    <row r="14" spans="1:13" x14ac:dyDescent="0.35">
      <c r="A14" s="10" t="str">
        <f>IFERROR(VLOOKUP(M14,'Raw data - FRO_FRI'!$A$2:$AA$477,3,0),"")</f>
        <v>Free In Service</v>
      </c>
      <c r="B14" s="19">
        <f>IFERROR(VLOOKUP(M14,'Raw data - FRO_FRI'!$A$2:$AA$477,6,0),"")</f>
        <v>44866</v>
      </c>
      <c r="C14" s="10" t="str">
        <f>IFERROR(VLOOKUP(M14,'Raw data - FRO_FRI'!$A$2:$AA$477,8,0),"")</f>
        <v>Sokhna, EG</v>
      </c>
      <c r="D14" s="10" t="str">
        <f>IFERROR(VLOOKUP(M14,'Raw data - FRO_FRI'!$A$2:$AA$477,11,0),"")</f>
        <v>-</v>
      </c>
      <c r="E14" s="10" t="str">
        <f>IFERROR(VLOOKUP(M14,'Raw data - FRO_FRI'!$A$2:$AA$477,13,0),"")</f>
        <v>-</v>
      </c>
      <c r="F14" s="10" t="str">
        <f>IFERROR(VLOOKUP(M14,'Raw data - FRO_FRI'!$A$2:$AA$477,15,0),"")</f>
        <v>-</v>
      </c>
      <c r="G14" s="10" t="str">
        <f>IFERROR(VLOOKUP(M14,'Raw data - FRO_FRI'!$A$2:$AA$477,17,0),"")</f>
        <v>20COFL</v>
      </c>
      <c r="H14" s="10" t="str">
        <f>IFERROR(VLOOKUP(M14,'Raw data - FRO_FRI'!$A$2:$AA$477,19,0),"")</f>
        <v>Special containers / Dangerous Cargo</v>
      </c>
      <c r="I14" s="10" t="str">
        <f>IFERROR(VLOOKUP(M14,'Raw data - FRO_FRI'!$A$2:$AA$477,20,0),"")</f>
        <v>All Commodoties</v>
      </c>
      <c r="J14" s="10" t="str">
        <f>IFERROR(VLOOKUP(M14,'Raw data - FRO_FRI'!$A$2:$AA$477,22,0),"")</f>
        <v>Per Container</v>
      </c>
      <c r="K14" s="10" t="str">
        <f>IFERROR(VLOOKUP(M14,'Raw data - FRO_FRI'!$A$2:$AA$477,23,0),"")</f>
        <v>USD</v>
      </c>
      <c r="L14" s="10">
        <f>IFERROR(VLOOKUP(M14,'Raw data - FRO_FRI'!$A$2:$AA$477,24,0),"")</f>
        <v>340</v>
      </c>
      <c r="M14">
        <f t="shared" si="0"/>
        <v>10</v>
      </c>
    </row>
    <row r="15" spans="1:13" x14ac:dyDescent="0.35">
      <c r="A15" s="10" t="str">
        <f>IFERROR(VLOOKUP(M15,'Raw data - FRO_FRI'!$A$2:$AA$477,3,0),"")</f>
        <v>Free In Service</v>
      </c>
      <c r="B15" s="19">
        <f>IFERROR(VLOOKUP(M15,'Raw data - FRO_FRI'!$A$2:$AA$477,6,0),"")</f>
        <v>44866</v>
      </c>
      <c r="C15" s="10" t="str">
        <f>IFERROR(VLOOKUP(M15,'Raw data - FRO_FRI'!$A$2:$AA$477,8,0),"")</f>
        <v>Sokhna, EG</v>
      </c>
      <c r="D15" s="10" t="str">
        <f>IFERROR(VLOOKUP(M15,'Raw data - FRO_FRI'!$A$2:$AA$477,11,0),"")</f>
        <v>-</v>
      </c>
      <c r="E15" s="10" t="str">
        <f>IFERROR(VLOOKUP(M15,'Raw data - FRO_FRI'!$A$2:$AA$477,13,0),"")</f>
        <v>-</v>
      </c>
      <c r="F15" s="10" t="str">
        <f>IFERROR(VLOOKUP(M15,'Raw data - FRO_FRI'!$A$2:$AA$477,15,0),"")</f>
        <v>-</v>
      </c>
      <c r="G15" s="10" t="str">
        <f>IFERROR(VLOOKUP(M15,'Raw data - FRO_FRI'!$A$2:$AA$477,17,0),"")</f>
        <v>20FLAT</v>
      </c>
      <c r="H15" s="10" t="str">
        <f>IFERROR(VLOOKUP(M15,'Raw data - FRO_FRI'!$A$2:$AA$477,19,0),"")</f>
        <v>Special containers / Dangerous Cargo</v>
      </c>
      <c r="I15" s="10" t="str">
        <f>IFERROR(VLOOKUP(M15,'Raw data - FRO_FRI'!$A$2:$AA$477,20,0),"")</f>
        <v>All Commodoties</v>
      </c>
      <c r="J15" s="10" t="str">
        <f>IFERROR(VLOOKUP(M15,'Raw data - FRO_FRI'!$A$2:$AA$477,22,0),"")</f>
        <v>Per Container</v>
      </c>
      <c r="K15" s="10" t="str">
        <f>IFERROR(VLOOKUP(M15,'Raw data - FRO_FRI'!$A$2:$AA$477,23,0),"")</f>
        <v>USD</v>
      </c>
      <c r="L15" s="10">
        <f>IFERROR(VLOOKUP(M15,'Raw data - FRO_FRI'!$A$2:$AA$477,24,0),"")</f>
        <v>340</v>
      </c>
      <c r="M15">
        <f t="shared" si="0"/>
        <v>11</v>
      </c>
    </row>
    <row r="16" spans="1:13" x14ac:dyDescent="0.35">
      <c r="A16" s="10" t="str">
        <f>IFERROR(VLOOKUP(M16,'Raw data - FRO_FRI'!$A$2:$AA$477,3,0),"")</f>
        <v>Free In Service</v>
      </c>
      <c r="B16" s="19">
        <f>IFERROR(VLOOKUP(M16,'Raw data - FRO_FRI'!$A$2:$AA$477,6,0),"")</f>
        <v>44866</v>
      </c>
      <c r="C16" s="10" t="str">
        <f>IFERROR(VLOOKUP(M16,'Raw data - FRO_FRI'!$A$2:$AA$477,8,0),"")</f>
        <v>Sokhna, EG</v>
      </c>
      <c r="D16" s="10" t="str">
        <f>IFERROR(VLOOKUP(M16,'Raw data - FRO_FRI'!$A$2:$AA$477,11,0),"")</f>
        <v>-</v>
      </c>
      <c r="E16" s="10" t="str">
        <f>IFERROR(VLOOKUP(M16,'Raw data - FRO_FRI'!$A$2:$AA$477,13,0),"")</f>
        <v>-</v>
      </c>
      <c r="F16" s="10" t="str">
        <f>IFERROR(VLOOKUP(M16,'Raw data - FRO_FRI'!$A$2:$AA$477,15,0),"")</f>
        <v>-</v>
      </c>
      <c r="G16" s="10" t="str">
        <f>IFERROR(VLOOKUP(M16,'Raw data - FRO_FRI'!$A$2:$AA$477,17,0),"")</f>
        <v>20OPEN</v>
      </c>
      <c r="H16" s="10" t="str">
        <f>IFERROR(VLOOKUP(M16,'Raw data - FRO_FRI'!$A$2:$AA$477,19,0),"")</f>
        <v>Special containers / Dangerous Cargo</v>
      </c>
      <c r="I16" s="10" t="str">
        <f>IFERROR(VLOOKUP(M16,'Raw data - FRO_FRI'!$A$2:$AA$477,20,0),"")</f>
        <v>All Commodoties</v>
      </c>
      <c r="J16" s="10" t="str">
        <f>IFERROR(VLOOKUP(M16,'Raw data - FRO_FRI'!$A$2:$AA$477,22,0),"")</f>
        <v>Per Container</v>
      </c>
      <c r="K16" s="10" t="str">
        <f>IFERROR(VLOOKUP(M16,'Raw data - FRO_FRI'!$A$2:$AA$477,23,0),"")</f>
        <v>USD</v>
      </c>
      <c r="L16" s="10">
        <f>IFERROR(VLOOKUP(M16,'Raw data - FRO_FRI'!$A$2:$AA$477,24,0),"")</f>
        <v>340</v>
      </c>
      <c r="M16">
        <f t="shared" si="0"/>
        <v>12</v>
      </c>
    </row>
    <row r="17" spans="1:13" x14ac:dyDescent="0.35">
      <c r="A17" s="10" t="str">
        <f>IFERROR(VLOOKUP(M17,'Raw data - FRO_FRI'!$A$2:$AA$477,3,0),"")</f>
        <v>Free In Service</v>
      </c>
      <c r="B17" s="19">
        <f>IFERROR(VLOOKUP(M17,'Raw data - FRO_FRI'!$A$2:$AA$477,6,0),"")</f>
        <v>44866</v>
      </c>
      <c r="C17" s="10" t="str">
        <f>IFERROR(VLOOKUP(M17,'Raw data - FRO_FRI'!$A$2:$AA$477,8,0),"")</f>
        <v>Sokhna, EG</v>
      </c>
      <c r="D17" s="10" t="str">
        <f>IFERROR(VLOOKUP(M17,'Raw data - FRO_FRI'!$A$2:$AA$477,11,0),"")</f>
        <v>-</v>
      </c>
      <c r="E17" s="10" t="str">
        <f>IFERROR(VLOOKUP(M17,'Raw data - FRO_FRI'!$A$2:$AA$477,13,0),"")</f>
        <v>-</v>
      </c>
      <c r="F17" s="10" t="str">
        <f>IFERROR(VLOOKUP(M17,'Raw data - FRO_FRI'!$A$2:$AA$477,15,0),"")</f>
        <v>-</v>
      </c>
      <c r="G17" s="10" t="str">
        <f>IFERROR(VLOOKUP(M17,'Raw data - FRO_FRI'!$A$2:$AA$477,17,0),"")</f>
        <v>20OSOT</v>
      </c>
      <c r="H17" s="10" t="str">
        <f>IFERROR(VLOOKUP(M17,'Raw data - FRO_FRI'!$A$2:$AA$477,19,0),"")</f>
        <v>Special containers / Dangerous Cargo</v>
      </c>
      <c r="I17" s="10" t="str">
        <f>IFERROR(VLOOKUP(M17,'Raw data - FRO_FRI'!$A$2:$AA$477,20,0),"")</f>
        <v>All Commodoties</v>
      </c>
      <c r="J17" s="10" t="str">
        <f>IFERROR(VLOOKUP(M17,'Raw data - FRO_FRI'!$A$2:$AA$477,22,0),"")</f>
        <v>Per Container</v>
      </c>
      <c r="K17" s="10" t="str">
        <f>IFERROR(VLOOKUP(M17,'Raw data - FRO_FRI'!$A$2:$AA$477,23,0),"")</f>
        <v>USD</v>
      </c>
      <c r="L17" s="10">
        <f>IFERROR(VLOOKUP(M17,'Raw data - FRO_FRI'!$A$2:$AA$477,24,0),"")</f>
        <v>340</v>
      </c>
      <c r="M17">
        <f t="shared" si="0"/>
        <v>13</v>
      </c>
    </row>
    <row r="18" spans="1:13" x14ac:dyDescent="0.35">
      <c r="A18" s="10" t="str">
        <f>IFERROR(VLOOKUP(M18,'Raw data - FRO_FRI'!$A$2:$AA$477,3,0),"")</f>
        <v>Free In Service</v>
      </c>
      <c r="B18" s="19">
        <f>IFERROR(VLOOKUP(M18,'Raw data - FRO_FRI'!$A$2:$AA$477,6,0),"")</f>
        <v>44866</v>
      </c>
      <c r="C18" s="10" t="str">
        <f>IFERROR(VLOOKUP(M18,'Raw data - FRO_FRI'!$A$2:$AA$477,8,0),"")</f>
        <v>Sokhna, EG</v>
      </c>
      <c r="D18" s="10" t="str">
        <f>IFERROR(VLOOKUP(M18,'Raw data - FRO_FRI'!$A$2:$AA$477,11,0),"")</f>
        <v>-</v>
      </c>
      <c r="E18" s="10" t="str">
        <f>IFERROR(VLOOKUP(M18,'Raw data - FRO_FRI'!$A$2:$AA$477,13,0),"")</f>
        <v>-</v>
      </c>
      <c r="F18" s="10" t="str">
        <f>IFERROR(VLOOKUP(M18,'Raw data - FRO_FRI'!$A$2:$AA$477,15,0),"")</f>
        <v>-</v>
      </c>
      <c r="G18" s="10" t="str">
        <f>IFERROR(VLOOKUP(M18,'Raw data - FRO_FRI'!$A$2:$AA$477,17,0),"")</f>
        <v>20TWDK</v>
      </c>
      <c r="H18" s="10" t="str">
        <f>IFERROR(VLOOKUP(M18,'Raw data - FRO_FRI'!$A$2:$AA$477,19,0),"")</f>
        <v>Special containers / Dangerous Cargo</v>
      </c>
      <c r="I18" s="10" t="str">
        <f>IFERROR(VLOOKUP(M18,'Raw data - FRO_FRI'!$A$2:$AA$477,20,0),"")</f>
        <v>All Commodoties</v>
      </c>
      <c r="J18" s="10" t="str">
        <f>IFERROR(VLOOKUP(M18,'Raw data - FRO_FRI'!$A$2:$AA$477,22,0),"")</f>
        <v>Per Container</v>
      </c>
      <c r="K18" s="10" t="str">
        <f>IFERROR(VLOOKUP(M18,'Raw data - FRO_FRI'!$A$2:$AA$477,23,0),"")</f>
        <v>USD</v>
      </c>
      <c r="L18" s="10">
        <f>IFERROR(VLOOKUP(M18,'Raw data - FRO_FRI'!$A$2:$AA$477,24,0),"")</f>
        <v>340</v>
      </c>
      <c r="M18">
        <f t="shared" si="0"/>
        <v>14</v>
      </c>
    </row>
    <row r="19" spans="1:13" x14ac:dyDescent="0.35">
      <c r="A19" s="10" t="str">
        <f>IFERROR(VLOOKUP(M19,'Raw data - FRO_FRI'!$A$2:$AA$477,3,0),"")</f>
        <v>Free In Service</v>
      </c>
      <c r="B19" s="19">
        <f>IFERROR(VLOOKUP(M19,'Raw data - FRO_FRI'!$A$2:$AA$477,6,0),"")</f>
        <v>44866</v>
      </c>
      <c r="C19" s="10" t="str">
        <f>IFERROR(VLOOKUP(M19,'Raw data - FRO_FRI'!$A$2:$AA$477,8,0),"")</f>
        <v>Sokhna, EG</v>
      </c>
      <c r="D19" s="10" t="str">
        <f>IFERROR(VLOOKUP(M19,'Raw data - FRO_FRI'!$A$2:$AA$477,11,0),"")</f>
        <v>-</v>
      </c>
      <c r="E19" s="10" t="str">
        <f>IFERROR(VLOOKUP(M19,'Raw data - FRO_FRI'!$A$2:$AA$477,13,0),"")</f>
        <v>-</v>
      </c>
      <c r="F19" s="10" t="str">
        <f>IFERROR(VLOOKUP(M19,'Raw data - FRO_FRI'!$A$2:$AA$477,15,0),"")</f>
        <v>-</v>
      </c>
      <c r="G19" s="10" t="str">
        <f>IFERROR(VLOOKUP(M19,'Raw data - FRO_FRI'!$A$2:$AA$477,17,0),"")</f>
        <v>45HDRY</v>
      </c>
      <c r="H19" s="10" t="str">
        <f>IFERROR(VLOOKUP(M19,'Raw data - FRO_FRI'!$A$2:$AA$477,19,0),"")</f>
        <v>Dangerous Cargo</v>
      </c>
      <c r="I19" s="10" t="str">
        <f>IFERROR(VLOOKUP(M19,'Raw data - FRO_FRI'!$A$2:$AA$477,20,0),"")</f>
        <v>All Commodoties</v>
      </c>
      <c r="J19" s="10" t="str">
        <f>IFERROR(VLOOKUP(M19,'Raw data - FRO_FRI'!$A$2:$AA$477,22,0),"")</f>
        <v>Per Container</v>
      </c>
      <c r="K19" s="10" t="str">
        <f>IFERROR(VLOOKUP(M19,'Raw data - FRO_FRI'!$A$2:$AA$477,23,0),"")</f>
        <v>USD</v>
      </c>
      <c r="L19" s="10">
        <f>IFERROR(VLOOKUP(M19,'Raw data - FRO_FRI'!$A$2:$AA$477,24,0),"")</f>
        <v>250</v>
      </c>
      <c r="M19">
        <f t="shared" si="0"/>
        <v>15</v>
      </c>
    </row>
    <row r="20" spans="1:13" x14ac:dyDescent="0.35">
      <c r="A20" s="10" t="str">
        <f>IFERROR(VLOOKUP(M20,'Raw data - FRO_FRI'!$A$2:$AA$477,3,0),"")</f>
        <v>Free In Service</v>
      </c>
      <c r="B20" s="19">
        <f>IFERROR(VLOOKUP(M20,'Raw data - FRO_FRI'!$A$2:$AA$477,6,0),"")</f>
        <v>44866</v>
      </c>
      <c r="C20" s="10" t="str">
        <f>IFERROR(VLOOKUP(M20,'Raw data - FRO_FRI'!$A$2:$AA$477,8,0),"")</f>
        <v>Sokhna, EG</v>
      </c>
      <c r="D20" s="10" t="str">
        <f>IFERROR(VLOOKUP(M20,'Raw data - FRO_FRI'!$A$2:$AA$477,11,0),"")</f>
        <v>-</v>
      </c>
      <c r="E20" s="10" t="str">
        <f>IFERROR(VLOOKUP(M20,'Raw data - FRO_FRI'!$A$2:$AA$477,13,0),"")</f>
        <v>-</v>
      </c>
      <c r="F20" s="10" t="str">
        <f>IFERROR(VLOOKUP(M20,'Raw data - FRO_FRI'!$A$2:$AA$477,15,0),"")</f>
        <v>-</v>
      </c>
      <c r="G20" s="10" t="str">
        <f>IFERROR(VLOOKUP(M20,'Raw data - FRO_FRI'!$A$2:$AA$477,17,0),"")</f>
        <v>45HDRY</v>
      </c>
      <c r="H20" s="10" t="str">
        <f>IFERROR(VLOOKUP(M20,'Raw data - FRO_FRI'!$A$2:$AA$477,19,0),"")</f>
        <v>General cargo</v>
      </c>
      <c r="I20" s="10" t="str">
        <f>IFERROR(VLOOKUP(M20,'Raw data - FRO_FRI'!$A$2:$AA$477,20,0),"")</f>
        <v>All Commodoties</v>
      </c>
      <c r="J20" s="10" t="str">
        <f>IFERROR(VLOOKUP(M20,'Raw data - FRO_FRI'!$A$2:$AA$477,22,0),"")</f>
        <v>Per Container</v>
      </c>
      <c r="K20" s="10" t="str">
        <f>IFERROR(VLOOKUP(M20,'Raw data - FRO_FRI'!$A$2:$AA$477,23,0),"")</f>
        <v>USD</v>
      </c>
      <c r="L20" s="10">
        <f>IFERROR(VLOOKUP(M20,'Raw data - FRO_FRI'!$A$2:$AA$477,24,0),"")</f>
        <v>230</v>
      </c>
      <c r="M20">
        <f t="shared" si="0"/>
        <v>16</v>
      </c>
    </row>
    <row r="21" spans="1:13" x14ac:dyDescent="0.35">
      <c r="A21" s="10" t="str">
        <f>IFERROR(VLOOKUP(M21,'Raw data - FRO_FRI'!$A$2:$AA$477,3,0),"")</f>
        <v>Free In Service</v>
      </c>
      <c r="B21" s="19">
        <f>IFERROR(VLOOKUP(M21,'Raw data - FRO_FRI'!$A$2:$AA$477,6,0),"")</f>
        <v>44866</v>
      </c>
      <c r="C21" s="10" t="str">
        <f>IFERROR(VLOOKUP(M21,'Raw data - FRO_FRI'!$A$2:$AA$477,8,0),"")</f>
        <v>Sokhna, EG</v>
      </c>
      <c r="D21" s="10" t="str">
        <f>IFERROR(VLOOKUP(M21,'Raw data - FRO_FRI'!$A$2:$AA$477,11,0),"")</f>
        <v>-</v>
      </c>
      <c r="E21" s="10" t="str">
        <f>IFERROR(VLOOKUP(M21,'Raw data - FRO_FRI'!$A$2:$AA$477,13,0),"")</f>
        <v>-</v>
      </c>
      <c r="F21" s="10" t="str">
        <f>IFERROR(VLOOKUP(M21,'Raw data - FRO_FRI'!$A$2:$AA$477,15,0),"")</f>
        <v>-</v>
      </c>
      <c r="G21" s="10" t="str">
        <f>IFERROR(VLOOKUP(M21,'Raw data - FRO_FRI'!$A$2:$AA$477,17,0),"")</f>
        <v>All 40 DRY containers</v>
      </c>
      <c r="H21" s="10" t="str">
        <f>IFERROR(VLOOKUP(M21,'Raw data - FRO_FRI'!$A$2:$AA$477,19,0),"")</f>
        <v>Dangerous Cargo</v>
      </c>
      <c r="I21" s="10" t="str">
        <f>IFERROR(VLOOKUP(M21,'Raw data - FRO_FRI'!$A$2:$AA$477,20,0),"")</f>
        <v>All Commodoties</v>
      </c>
      <c r="J21" s="10" t="str">
        <f>IFERROR(VLOOKUP(M21,'Raw data - FRO_FRI'!$A$2:$AA$477,22,0),"")</f>
        <v>Per Container</v>
      </c>
      <c r="K21" s="10" t="str">
        <f>IFERROR(VLOOKUP(M21,'Raw data - FRO_FRI'!$A$2:$AA$477,23,0),"")</f>
        <v>USD</v>
      </c>
      <c r="L21" s="10">
        <f>IFERROR(VLOOKUP(M21,'Raw data - FRO_FRI'!$A$2:$AA$477,24,0),"")</f>
        <v>250</v>
      </c>
      <c r="M21">
        <f t="shared" si="0"/>
        <v>17</v>
      </c>
    </row>
    <row r="22" spans="1:13" x14ac:dyDescent="0.35">
      <c r="A22" s="10" t="str">
        <f>IFERROR(VLOOKUP(M22,'Raw data - FRO_FRI'!$A$2:$AA$477,3,0),"")</f>
        <v>Free In Service</v>
      </c>
      <c r="B22" s="19">
        <f>IFERROR(VLOOKUP(M22,'Raw data - FRO_FRI'!$A$2:$AA$477,6,0),"")</f>
        <v>44866</v>
      </c>
      <c r="C22" s="10" t="str">
        <f>IFERROR(VLOOKUP(M22,'Raw data - FRO_FRI'!$A$2:$AA$477,8,0),"")</f>
        <v>Sokhna, EG</v>
      </c>
      <c r="D22" s="10" t="str">
        <f>IFERROR(VLOOKUP(M22,'Raw data - FRO_FRI'!$A$2:$AA$477,11,0),"")</f>
        <v>-</v>
      </c>
      <c r="E22" s="10" t="str">
        <f>IFERROR(VLOOKUP(M22,'Raw data - FRO_FRI'!$A$2:$AA$477,13,0),"")</f>
        <v>-</v>
      </c>
      <c r="F22" s="10" t="str">
        <f>IFERROR(VLOOKUP(M22,'Raw data - FRO_FRI'!$A$2:$AA$477,15,0),"")</f>
        <v>-</v>
      </c>
      <c r="G22" s="10" t="str">
        <f>IFERROR(VLOOKUP(M22,'Raw data - FRO_FRI'!$A$2:$AA$477,17,0),"")</f>
        <v>All 40 Reefer</v>
      </c>
      <c r="H22" s="10" t="str">
        <f>IFERROR(VLOOKUP(M22,'Raw data - FRO_FRI'!$A$2:$AA$477,19,0),"")</f>
        <v>Dangerous Cargo</v>
      </c>
      <c r="I22" s="10" t="str">
        <f>IFERROR(VLOOKUP(M22,'Raw data - FRO_FRI'!$A$2:$AA$477,20,0),"")</f>
        <v>All Commodoties</v>
      </c>
      <c r="J22" s="10" t="str">
        <f>IFERROR(VLOOKUP(M22,'Raw data - FRO_FRI'!$A$2:$AA$477,22,0),"")</f>
        <v>Per Container</v>
      </c>
      <c r="K22" s="10" t="str">
        <f>IFERROR(VLOOKUP(M22,'Raw data - FRO_FRI'!$A$2:$AA$477,23,0),"")</f>
        <v>USD</v>
      </c>
      <c r="L22" s="10">
        <f>IFERROR(VLOOKUP(M22,'Raw data - FRO_FRI'!$A$2:$AA$477,24,0),"")</f>
        <v>310</v>
      </c>
      <c r="M22">
        <f t="shared" si="0"/>
        <v>18</v>
      </c>
    </row>
    <row r="23" spans="1:13" x14ac:dyDescent="0.35">
      <c r="A23" s="10" t="str">
        <f>IFERROR(VLOOKUP(M23,'Raw data - FRO_FRI'!$A$2:$AA$477,3,0),"")</f>
        <v>Free In Service</v>
      </c>
      <c r="B23" s="19">
        <f>IFERROR(VLOOKUP(M23,'Raw data - FRO_FRI'!$A$2:$AA$477,6,0),"")</f>
        <v>44866</v>
      </c>
      <c r="C23" s="10" t="str">
        <f>IFERROR(VLOOKUP(M23,'Raw data - FRO_FRI'!$A$2:$AA$477,8,0),"")</f>
        <v>Sokhna, EG</v>
      </c>
      <c r="D23" s="10" t="str">
        <f>IFERROR(VLOOKUP(M23,'Raw data - FRO_FRI'!$A$2:$AA$477,11,0),"")</f>
        <v>-</v>
      </c>
      <c r="E23" s="10" t="str">
        <f>IFERROR(VLOOKUP(M23,'Raw data - FRO_FRI'!$A$2:$AA$477,13,0),"")</f>
        <v>-</v>
      </c>
      <c r="F23" s="10" t="str">
        <f>IFERROR(VLOOKUP(M23,'Raw data - FRO_FRI'!$A$2:$AA$477,15,0),"")</f>
        <v>-</v>
      </c>
      <c r="G23" s="10" t="str">
        <f>IFERROR(VLOOKUP(M23,'Raw data - FRO_FRI'!$A$2:$AA$477,17,0),"")</f>
        <v>All 40 DRY containers</v>
      </c>
      <c r="H23" s="10" t="str">
        <f>IFERROR(VLOOKUP(M23,'Raw data - FRO_FRI'!$A$2:$AA$477,19,0),"")</f>
        <v>General cargo</v>
      </c>
      <c r="I23" s="10" t="str">
        <f>IFERROR(VLOOKUP(M23,'Raw data - FRO_FRI'!$A$2:$AA$477,20,0),"")</f>
        <v>All Commodoties</v>
      </c>
      <c r="J23" s="10" t="str">
        <f>IFERROR(VLOOKUP(M23,'Raw data - FRO_FRI'!$A$2:$AA$477,22,0),"")</f>
        <v>Per Container</v>
      </c>
      <c r="K23" s="10" t="str">
        <f>IFERROR(VLOOKUP(M23,'Raw data - FRO_FRI'!$A$2:$AA$477,23,0),"")</f>
        <v>USD</v>
      </c>
      <c r="L23" s="10">
        <f>IFERROR(VLOOKUP(M23,'Raw data - FRO_FRI'!$A$2:$AA$477,24,0),"")</f>
        <v>230</v>
      </c>
      <c r="M23">
        <f t="shared" si="0"/>
        <v>19</v>
      </c>
    </row>
    <row r="24" spans="1:13" x14ac:dyDescent="0.35">
      <c r="A24" s="10" t="str">
        <f>IFERROR(VLOOKUP(M24,'Raw data - FRO_FRI'!$A$2:$AA$477,3,0),"")</f>
        <v>Free In Service</v>
      </c>
      <c r="B24" s="19">
        <f>IFERROR(VLOOKUP(M24,'Raw data - FRO_FRI'!$A$2:$AA$477,6,0),"")</f>
        <v>44866</v>
      </c>
      <c r="C24" s="10" t="str">
        <f>IFERROR(VLOOKUP(M24,'Raw data - FRO_FRI'!$A$2:$AA$477,8,0),"")</f>
        <v>Sokhna, EG</v>
      </c>
      <c r="D24" s="10" t="str">
        <f>IFERROR(VLOOKUP(M24,'Raw data - FRO_FRI'!$A$2:$AA$477,11,0),"")</f>
        <v>-</v>
      </c>
      <c r="E24" s="10" t="str">
        <f>IFERROR(VLOOKUP(M24,'Raw data - FRO_FRI'!$A$2:$AA$477,13,0),"")</f>
        <v>-</v>
      </c>
      <c r="F24" s="10" t="str">
        <f>IFERROR(VLOOKUP(M24,'Raw data - FRO_FRI'!$A$2:$AA$477,15,0),"")</f>
        <v>-</v>
      </c>
      <c r="G24" s="10" t="str">
        <f>IFERROR(VLOOKUP(M24,'Raw data - FRO_FRI'!$A$2:$AA$477,17,0),"")</f>
        <v>All 40 Reefer</v>
      </c>
      <c r="H24" s="10" t="str">
        <f>IFERROR(VLOOKUP(M24,'Raw data - FRO_FRI'!$A$2:$AA$477,19,0),"")</f>
        <v>General cargo</v>
      </c>
      <c r="I24" s="10" t="str">
        <f>IFERROR(VLOOKUP(M24,'Raw data - FRO_FRI'!$A$2:$AA$477,20,0),"")</f>
        <v>All Commodoties</v>
      </c>
      <c r="J24" s="10" t="str">
        <f>IFERROR(VLOOKUP(M24,'Raw data - FRO_FRI'!$A$2:$AA$477,22,0),"")</f>
        <v>Per Container</v>
      </c>
      <c r="K24" s="10" t="str">
        <f>IFERROR(VLOOKUP(M24,'Raw data - FRO_FRI'!$A$2:$AA$477,23,0),"")</f>
        <v>USD</v>
      </c>
      <c r="L24" s="10">
        <f>IFERROR(VLOOKUP(M24,'Raw data - FRO_FRI'!$A$2:$AA$477,24,0),"")</f>
        <v>310</v>
      </c>
      <c r="M24">
        <f t="shared" si="0"/>
        <v>20</v>
      </c>
    </row>
    <row r="25" spans="1:13" x14ac:dyDescent="0.35">
      <c r="A25" s="10" t="str">
        <f>IFERROR(VLOOKUP(M25,'Raw data - FRO_FRI'!$A$2:$AA$477,3,0),"")</f>
        <v>Free In Service</v>
      </c>
      <c r="B25" s="19">
        <f>IFERROR(VLOOKUP(M25,'Raw data - FRO_FRI'!$A$2:$AA$477,6,0),"")</f>
        <v>44866</v>
      </c>
      <c r="C25" s="10" t="str">
        <f>IFERROR(VLOOKUP(M25,'Raw data - FRO_FRI'!$A$2:$AA$477,8,0),"")</f>
        <v>Sokhna, EG</v>
      </c>
      <c r="D25" s="10" t="str">
        <f>IFERROR(VLOOKUP(M25,'Raw data - FRO_FRI'!$A$2:$AA$477,11,0),"")</f>
        <v>-</v>
      </c>
      <c r="E25" s="10" t="str">
        <f>IFERROR(VLOOKUP(M25,'Raw data - FRO_FRI'!$A$2:$AA$477,13,0),"")</f>
        <v>-</v>
      </c>
      <c r="F25" s="10" t="str">
        <f>IFERROR(VLOOKUP(M25,'Raw data - FRO_FRI'!$A$2:$AA$477,15,0),"")</f>
        <v>-</v>
      </c>
      <c r="G25" s="10" t="str">
        <f>IFERROR(VLOOKUP(M25,'Raw data - FRO_FRI'!$A$2:$AA$477,17,0),"")</f>
        <v>40COFL</v>
      </c>
      <c r="H25" s="10" t="str">
        <f>IFERROR(VLOOKUP(M25,'Raw data - FRO_FRI'!$A$2:$AA$477,19,0),"")</f>
        <v>Special containers</v>
      </c>
      <c r="I25" s="10" t="str">
        <f>IFERROR(VLOOKUP(M25,'Raw data - FRO_FRI'!$A$2:$AA$477,20,0),"")</f>
        <v>All Commodoties</v>
      </c>
      <c r="J25" s="10" t="str">
        <f>IFERROR(VLOOKUP(M25,'Raw data - FRO_FRI'!$A$2:$AA$477,22,0),"")</f>
        <v>Per Container</v>
      </c>
      <c r="K25" s="10" t="str">
        <f>IFERROR(VLOOKUP(M25,'Raw data - FRO_FRI'!$A$2:$AA$477,23,0),"")</f>
        <v>USD</v>
      </c>
      <c r="L25" s="10">
        <f>IFERROR(VLOOKUP(M25,'Raw data - FRO_FRI'!$A$2:$AA$477,24,0),"")</f>
        <v>510</v>
      </c>
      <c r="M25">
        <f t="shared" si="0"/>
        <v>21</v>
      </c>
    </row>
    <row r="26" spans="1:13" x14ac:dyDescent="0.35">
      <c r="A26" s="10" t="str">
        <f>IFERROR(VLOOKUP(M26,'Raw data - FRO_FRI'!$A$2:$AA$477,3,0),"")</f>
        <v>Free In Service</v>
      </c>
      <c r="B26" s="19">
        <f>IFERROR(VLOOKUP(M26,'Raw data - FRO_FRI'!$A$2:$AA$477,6,0),"")</f>
        <v>44866</v>
      </c>
      <c r="C26" s="10" t="str">
        <f>IFERROR(VLOOKUP(M26,'Raw data - FRO_FRI'!$A$2:$AA$477,8,0),"")</f>
        <v>Sokhna, EG</v>
      </c>
      <c r="D26" s="10" t="str">
        <f>IFERROR(VLOOKUP(M26,'Raw data - FRO_FRI'!$A$2:$AA$477,11,0),"")</f>
        <v>-</v>
      </c>
      <c r="E26" s="10" t="str">
        <f>IFERROR(VLOOKUP(M26,'Raw data - FRO_FRI'!$A$2:$AA$477,13,0),"")</f>
        <v>-</v>
      </c>
      <c r="F26" s="10" t="str">
        <f>IFERROR(VLOOKUP(M26,'Raw data - FRO_FRI'!$A$2:$AA$477,15,0),"")</f>
        <v>-</v>
      </c>
      <c r="G26" s="10" t="str">
        <f>IFERROR(VLOOKUP(M26,'Raw data - FRO_FRI'!$A$2:$AA$477,17,0),"")</f>
        <v>40FLAT</v>
      </c>
      <c r="H26" s="10" t="str">
        <f>IFERROR(VLOOKUP(M26,'Raw data - FRO_FRI'!$A$2:$AA$477,19,0),"")</f>
        <v>Special containers</v>
      </c>
      <c r="I26" s="10" t="str">
        <f>IFERROR(VLOOKUP(M26,'Raw data - FRO_FRI'!$A$2:$AA$477,20,0),"")</f>
        <v>All Commodoties</v>
      </c>
      <c r="J26" s="10" t="str">
        <f>IFERROR(VLOOKUP(M26,'Raw data - FRO_FRI'!$A$2:$AA$477,22,0),"")</f>
        <v>Per Container</v>
      </c>
      <c r="K26" s="10" t="str">
        <f>IFERROR(VLOOKUP(M26,'Raw data - FRO_FRI'!$A$2:$AA$477,23,0),"")</f>
        <v>USD</v>
      </c>
      <c r="L26" s="10">
        <f>IFERROR(VLOOKUP(M26,'Raw data - FRO_FRI'!$A$2:$AA$477,24,0),"")</f>
        <v>510</v>
      </c>
      <c r="M26">
        <f t="shared" si="0"/>
        <v>22</v>
      </c>
    </row>
    <row r="27" spans="1:13" x14ac:dyDescent="0.35">
      <c r="A27" s="10" t="str">
        <f>IFERROR(VLOOKUP(M27,'Raw data - FRO_FRI'!$A$2:$AA$477,3,0),"")</f>
        <v>Free In Service</v>
      </c>
      <c r="B27" s="19">
        <f>IFERROR(VLOOKUP(M27,'Raw data - FRO_FRI'!$A$2:$AA$477,6,0),"")</f>
        <v>44866</v>
      </c>
      <c r="C27" s="10" t="str">
        <f>IFERROR(VLOOKUP(M27,'Raw data - FRO_FRI'!$A$2:$AA$477,8,0),"")</f>
        <v>Sokhna, EG</v>
      </c>
      <c r="D27" s="10" t="str">
        <f>IFERROR(VLOOKUP(M27,'Raw data - FRO_FRI'!$A$2:$AA$477,11,0),"")</f>
        <v>-</v>
      </c>
      <c r="E27" s="10" t="str">
        <f>IFERROR(VLOOKUP(M27,'Raw data - FRO_FRI'!$A$2:$AA$477,13,0),"")</f>
        <v>-</v>
      </c>
      <c r="F27" s="10" t="str">
        <f>IFERROR(VLOOKUP(M27,'Raw data - FRO_FRI'!$A$2:$AA$477,15,0),"")</f>
        <v>-</v>
      </c>
      <c r="G27" s="10" t="str">
        <f>IFERROR(VLOOKUP(M27,'Raw data - FRO_FRI'!$A$2:$AA$477,17,0),"")</f>
        <v>40OPEN</v>
      </c>
      <c r="H27" s="10" t="str">
        <f>IFERROR(VLOOKUP(M27,'Raw data - FRO_FRI'!$A$2:$AA$477,19,0),"")</f>
        <v>Special containers</v>
      </c>
      <c r="I27" s="10" t="str">
        <f>IFERROR(VLOOKUP(M27,'Raw data - FRO_FRI'!$A$2:$AA$477,20,0),"")</f>
        <v>All Commodoties</v>
      </c>
      <c r="J27" s="10" t="str">
        <f>IFERROR(VLOOKUP(M27,'Raw data - FRO_FRI'!$A$2:$AA$477,22,0),"")</f>
        <v>Per Container</v>
      </c>
      <c r="K27" s="10" t="str">
        <f>IFERROR(VLOOKUP(M27,'Raw data - FRO_FRI'!$A$2:$AA$477,23,0),"")</f>
        <v>USD</v>
      </c>
      <c r="L27" s="10">
        <f>IFERROR(VLOOKUP(M27,'Raw data - FRO_FRI'!$A$2:$AA$477,24,0),"")</f>
        <v>510</v>
      </c>
      <c r="M27">
        <f t="shared" si="0"/>
        <v>23</v>
      </c>
    </row>
    <row r="28" spans="1:13" x14ac:dyDescent="0.35">
      <c r="A28" s="10" t="str">
        <f>IFERROR(VLOOKUP(M28,'Raw data - FRO_FRI'!$A$2:$AA$477,3,0),"")</f>
        <v>Free In Service</v>
      </c>
      <c r="B28" s="19">
        <f>IFERROR(VLOOKUP(M28,'Raw data - FRO_FRI'!$A$2:$AA$477,6,0),"")</f>
        <v>44866</v>
      </c>
      <c r="C28" s="10" t="str">
        <f>IFERROR(VLOOKUP(M28,'Raw data - FRO_FRI'!$A$2:$AA$477,8,0),"")</f>
        <v>Sokhna, EG</v>
      </c>
      <c r="D28" s="10" t="str">
        <f>IFERROR(VLOOKUP(M28,'Raw data - FRO_FRI'!$A$2:$AA$477,11,0),"")</f>
        <v>-</v>
      </c>
      <c r="E28" s="10" t="str">
        <f>IFERROR(VLOOKUP(M28,'Raw data - FRO_FRI'!$A$2:$AA$477,13,0),"")</f>
        <v>-</v>
      </c>
      <c r="F28" s="10" t="str">
        <f>IFERROR(VLOOKUP(M28,'Raw data - FRO_FRI'!$A$2:$AA$477,15,0),"")</f>
        <v>-</v>
      </c>
      <c r="G28" s="10" t="str">
        <f>IFERROR(VLOOKUP(M28,'Raw data - FRO_FRI'!$A$2:$AA$477,17,0),"")</f>
        <v>40TWDK</v>
      </c>
      <c r="H28" s="10" t="str">
        <f>IFERROR(VLOOKUP(M28,'Raw data - FRO_FRI'!$A$2:$AA$477,19,0),"")</f>
        <v>Special containers</v>
      </c>
      <c r="I28" s="10" t="str">
        <f>IFERROR(VLOOKUP(M28,'Raw data - FRO_FRI'!$A$2:$AA$477,20,0),"")</f>
        <v>All Commodoties</v>
      </c>
      <c r="J28" s="10" t="str">
        <f>IFERROR(VLOOKUP(M28,'Raw data - FRO_FRI'!$A$2:$AA$477,22,0),"")</f>
        <v>Per Container</v>
      </c>
      <c r="K28" s="10" t="str">
        <f>IFERROR(VLOOKUP(M28,'Raw data - FRO_FRI'!$A$2:$AA$477,23,0),"")</f>
        <v>USD</v>
      </c>
      <c r="L28" s="10">
        <f>IFERROR(VLOOKUP(M28,'Raw data - FRO_FRI'!$A$2:$AA$477,24,0),"")</f>
        <v>510</v>
      </c>
      <c r="M28">
        <f t="shared" si="0"/>
        <v>24</v>
      </c>
    </row>
    <row r="29" spans="1:13" x14ac:dyDescent="0.35">
      <c r="A29" s="10" t="str">
        <f>IFERROR(VLOOKUP(M29,'Raw data - FRO_FRI'!$A$2:$AA$477,3,0),"")</f>
        <v>Free In Service</v>
      </c>
      <c r="B29" s="19">
        <f>IFERROR(VLOOKUP(M29,'Raw data - FRO_FRI'!$A$2:$AA$477,6,0),"")</f>
        <v>44866</v>
      </c>
      <c r="C29" s="10" t="str">
        <f>IFERROR(VLOOKUP(M29,'Raw data - FRO_FRI'!$A$2:$AA$477,8,0),"")</f>
        <v>Sokhna, EG</v>
      </c>
      <c r="D29" s="10" t="str">
        <f>IFERROR(VLOOKUP(M29,'Raw data - FRO_FRI'!$A$2:$AA$477,11,0),"")</f>
        <v>-</v>
      </c>
      <c r="E29" s="10" t="str">
        <f>IFERROR(VLOOKUP(M29,'Raw data - FRO_FRI'!$A$2:$AA$477,13,0),"")</f>
        <v>-</v>
      </c>
      <c r="F29" s="10" t="str">
        <f>IFERROR(VLOOKUP(M29,'Raw data - FRO_FRI'!$A$2:$AA$477,15,0),"")</f>
        <v>-</v>
      </c>
      <c r="G29" s="10" t="str">
        <f>IFERROR(VLOOKUP(M29,'Raw data - FRO_FRI'!$A$2:$AA$477,17,0),"")</f>
        <v>40COFL</v>
      </c>
      <c r="H29" s="10" t="str">
        <f>IFERROR(VLOOKUP(M29,'Raw data - FRO_FRI'!$A$2:$AA$477,19,0),"")</f>
        <v>Special containers / Dangerous Cargo</v>
      </c>
      <c r="I29" s="10" t="str">
        <f>IFERROR(VLOOKUP(M29,'Raw data - FRO_FRI'!$A$2:$AA$477,20,0),"")</f>
        <v>All Commodoties</v>
      </c>
      <c r="J29" s="10" t="str">
        <f>IFERROR(VLOOKUP(M29,'Raw data - FRO_FRI'!$A$2:$AA$477,22,0),"")</f>
        <v>Per Container</v>
      </c>
      <c r="K29" s="10" t="str">
        <f>IFERROR(VLOOKUP(M29,'Raw data - FRO_FRI'!$A$2:$AA$477,23,0),"")</f>
        <v>USD</v>
      </c>
      <c r="L29" s="10">
        <f>IFERROR(VLOOKUP(M29,'Raw data - FRO_FRI'!$A$2:$AA$477,24,0),"")</f>
        <v>500</v>
      </c>
      <c r="M29">
        <f t="shared" si="0"/>
        <v>25</v>
      </c>
    </row>
    <row r="30" spans="1:13" x14ac:dyDescent="0.35">
      <c r="A30" s="10" t="str">
        <f>IFERROR(VLOOKUP(M30,'Raw data - FRO_FRI'!$A$2:$AA$477,3,0),"")</f>
        <v>Free In Service</v>
      </c>
      <c r="B30" s="19">
        <f>IFERROR(VLOOKUP(M30,'Raw data - FRO_FRI'!$A$2:$AA$477,6,0),"")</f>
        <v>44866</v>
      </c>
      <c r="C30" s="10" t="str">
        <f>IFERROR(VLOOKUP(M30,'Raw data - FRO_FRI'!$A$2:$AA$477,8,0),"")</f>
        <v>Sokhna, EG</v>
      </c>
      <c r="D30" s="10" t="str">
        <f>IFERROR(VLOOKUP(M30,'Raw data - FRO_FRI'!$A$2:$AA$477,11,0),"")</f>
        <v>-</v>
      </c>
      <c r="E30" s="10" t="str">
        <f>IFERROR(VLOOKUP(M30,'Raw data - FRO_FRI'!$A$2:$AA$477,13,0),"")</f>
        <v>-</v>
      </c>
      <c r="F30" s="10" t="str">
        <f>IFERROR(VLOOKUP(M30,'Raw data - FRO_FRI'!$A$2:$AA$477,15,0),"")</f>
        <v>-</v>
      </c>
      <c r="G30" s="10" t="str">
        <f>IFERROR(VLOOKUP(M30,'Raw data - FRO_FRI'!$A$2:$AA$477,17,0),"")</f>
        <v>40FLAT</v>
      </c>
      <c r="H30" s="10" t="str">
        <f>IFERROR(VLOOKUP(M30,'Raw data - FRO_FRI'!$A$2:$AA$477,19,0),"")</f>
        <v>Special containers / Dangerous Cargo</v>
      </c>
      <c r="I30" s="10" t="str">
        <f>IFERROR(VLOOKUP(M30,'Raw data - FRO_FRI'!$A$2:$AA$477,20,0),"")</f>
        <v>All Commodoties</v>
      </c>
      <c r="J30" s="10" t="str">
        <f>IFERROR(VLOOKUP(M30,'Raw data - FRO_FRI'!$A$2:$AA$477,22,0),"")</f>
        <v>Per Container</v>
      </c>
      <c r="K30" s="10" t="str">
        <f>IFERROR(VLOOKUP(M30,'Raw data - FRO_FRI'!$A$2:$AA$477,23,0),"")</f>
        <v>USD</v>
      </c>
      <c r="L30" s="10">
        <f>IFERROR(VLOOKUP(M30,'Raw data - FRO_FRI'!$A$2:$AA$477,24,0),"")</f>
        <v>500</v>
      </c>
      <c r="M30">
        <f t="shared" si="0"/>
        <v>26</v>
      </c>
    </row>
    <row r="31" spans="1:13" x14ac:dyDescent="0.35">
      <c r="A31" s="10" t="str">
        <f>IFERROR(VLOOKUP(M31,'Raw data - FRO_FRI'!$A$2:$AA$477,3,0),"")</f>
        <v>Free In Service</v>
      </c>
      <c r="B31" s="19">
        <f>IFERROR(VLOOKUP(M31,'Raw data - FRO_FRI'!$A$2:$AA$477,6,0),"")</f>
        <v>44866</v>
      </c>
      <c r="C31" s="10" t="str">
        <f>IFERROR(VLOOKUP(M31,'Raw data - FRO_FRI'!$A$2:$AA$477,8,0),"")</f>
        <v>Sokhna, EG</v>
      </c>
      <c r="D31" s="10" t="str">
        <f>IFERROR(VLOOKUP(M31,'Raw data - FRO_FRI'!$A$2:$AA$477,11,0),"")</f>
        <v>-</v>
      </c>
      <c r="E31" s="10" t="str">
        <f>IFERROR(VLOOKUP(M31,'Raw data - FRO_FRI'!$A$2:$AA$477,13,0),"")</f>
        <v>-</v>
      </c>
      <c r="F31" s="10" t="str">
        <f>IFERROR(VLOOKUP(M31,'Raw data - FRO_FRI'!$A$2:$AA$477,15,0),"")</f>
        <v>-</v>
      </c>
      <c r="G31" s="10" t="str">
        <f>IFERROR(VLOOKUP(M31,'Raw data - FRO_FRI'!$A$2:$AA$477,17,0),"")</f>
        <v>40OPEN</v>
      </c>
      <c r="H31" s="10" t="str">
        <f>IFERROR(VLOOKUP(M31,'Raw data - FRO_FRI'!$A$2:$AA$477,19,0),"")</f>
        <v>Special containers / Dangerous Cargo</v>
      </c>
      <c r="I31" s="10" t="str">
        <f>IFERROR(VLOOKUP(M31,'Raw data - FRO_FRI'!$A$2:$AA$477,20,0),"")</f>
        <v>All Commodoties</v>
      </c>
      <c r="J31" s="10" t="str">
        <f>IFERROR(VLOOKUP(M31,'Raw data - FRO_FRI'!$A$2:$AA$477,22,0),"")</f>
        <v>Per Container</v>
      </c>
      <c r="K31" s="10" t="str">
        <f>IFERROR(VLOOKUP(M31,'Raw data - FRO_FRI'!$A$2:$AA$477,23,0),"")</f>
        <v>USD</v>
      </c>
      <c r="L31" s="10">
        <f>IFERROR(VLOOKUP(M31,'Raw data - FRO_FRI'!$A$2:$AA$477,24,0),"")</f>
        <v>500</v>
      </c>
      <c r="M31">
        <f t="shared" si="0"/>
        <v>27</v>
      </c>
    </row>
    <row r="32" spans="1:13" x14ac:dyDescent="0.35">
      <c r="A32" s="10" t="str">
        <f>IFERROR(VLOOKUP(M32,'Raw data - FRO_FRI'!$A$2:$AA$477,3,0),"")</f>
        <v>Free In Service</v>
      </c>
      <c r="B32" s="19">
        <f>IFERROR(VLOOKUP(M32,'Raw data - FRO_FRI'!$A$2:$AA$477,6,0),"")</f>
        <v>44866</v>
      </c>
      <c r="C32" s="10" t="str">
        <f>IFERROR(VLOOKUP(M32,'Raw data - FRO_FRI'!$A$2:$AA$477,8,0),"")</f>
        <v>Sokhna, EG</v>
      </c>
      <c r="D32" s="10" t="str">
        <f>IFERROR(VLOOKUP(M32,'Raw data - FRO_FRI'!$A$2:$AA$477,11,0),"")</f>
        <v>-</v>
      </c>
      <c r="E32" s="10" t="str">
        <f>IFERROR(VLOOKUP(M32,'Raw data - FRO_FRI'!$A$2:$AA$477,13,0),"")</f>
        <v>-</v>
      </c>
      <c r="F32" s="10" t="str">
        <f>IFERROR(VLOOKUP(M32,'Raw data - FRO_FRI'!$A$2:$AA$477,15,0),"")</f>
        <v>-</v>
      </c>
      <c r="G32" s="10" t="str">
        <f>IFERROR(VLOOKUP(M32,'Raw data - FRO_FRI'!$A$2:$AA$477,17,0),"")</f>
        <v>40TWDK</v>
      </c>
      <c r="H32" s="10" t="str">
        <f>IFERROR(VLOOKUP(M32,'Raw data - FRO_FRI'!$A$2:$AA$477,19,0),"")</f>
        <v>Special containers / Dangerous Cargo</v>
      </c>
      <c r="I32" s="10" t="str">
        <f>IFERROR(VLOOKUP(M32,'Raw data - FRO_FRI'!$A$2:$AA$477,20,0),"")</f>
        <v>All Commodoties</v>
      </c>
      <c r="J32" s="10" t="str">
        <f>IFERROR(VLOOKUP(M32,'Raw data - FRO_FRI'!$A$2:$AA$477,22,0),"")</f>
        <v>Per Container</v>
      </c>
      <c r="K32" s="10" t="str">
        <f>IFERROR(VLOOKUP(M32,'Raw data - FRO_FRI'!$A$2:$AA$477,23,0),"")</f>
        <v>USD</v>
      </c>
      <c r="L32" s="10">
        <f>IFERROR(VLOOKUP(M32,'Raw data - FRO_FRI'!$A$2:$AA$477,24,0),"")</f>
        <v>500</v>
      </c>
      <c r="M32">
        <f t="shared" si="0"/>
        <v>28</v>
      </c>
    </row>
    <row r="33" spans="1:13" x14ac:dyDescent="0.35">
      <c r="A33" s="10" t="str">
        <f>IFERROR(VLOOKUP(M33,'Raw data - FRO_FRI'!$A$2:$AA$477,3,0),"")</f>
        <v>Free In Service</v>
      </c>
      <c r="B33" s="19">
        <f>IFERROR(VLOOKUP(M33,'Raw data - FRO_FRI'!$A$2:$AA$477,6,0),"")</f>
        <v>44866</v>
      </c>
      <c r="C33" s="10" t="str">
        <f>IFERROR(VLOOKUP(M33,'Raw data - FRO_FRI'!$A$2:$AA$477,8,0),"")</f>
        <v>Dekheila - Alexandria, EG</v>
      </c>
      <c r="D33" s="10" t="str">
        <f>IFERROR(VLOOKUP(M33,'Raw data - FRO_FRI'!$A$2:$AA$477,11,0),"")</f>
        <v>-</v>
      </c>
      <c r="E33" s="10" t="str">
        <f>IFERROR(VLOOKUP(M33,'Raw data - FRO_FRI'!$A$2:$AA$477,13,0),"")</f>
        <v>-</v>
      </c>
      <c r="F33" s="10" t="str">
        <f>IFERROR(VLOOKUP(M33,'Raw data - FRO_FRI'!$A$2:$AA$477,15,0),"")</f>
        <v>-</v>
      </c>
      <c r="G33" s="10" t="str">
        <f>IFERROR(VLOOKUP(M33,'Raw data - FRO_FRI'!$A$2:$AA$477,17,0),"")</f>
        <v>All 20 DRY containers</v>
      </c>
      <c r="H33" s="10" t="str">
        <f>IFERROR(VLOOKUP(M33,'Raw data - FRO_FRI'!$A$2:$AA$477,19,0),"")</f>
        <v>Dangerous Cargo</v>
      </c>
      <c r="I33" s="10" t="str">
        <f>IFERROR(VLOOKUP(M33,'Raw data - FRO_FRI'!$A$2:$AA$477,20,0),"")</f>
        <v>All Commodoties</v>
      </c>
      <c r="J33" s="10" t="str">
        <f>IFERROR(VLOOKUP(M33,'Raw data - FRO_FRI'!$A$2:$AA$477,22,0),"")</f>
        <v>Per Container</v>
      </c>
      <c r="K33" s="10" t="str">
        <f>IFERROR(VLOOKUP(M33,'Raw data - FRO_FRI'!$A$2:$AA$477,23,0),"")</f>
        <v>USD</v>
      </c>
      <c r="L33" s="10">
        <f>IFERROR(VLOOKUP(M33,'Raw data - FRO_FRI'!$A$2:$AA$477,24,0),"")</f>
        <v>250</v>
      </c>
      <c r="M33">
        <f t="shared" si="0"/>
        <v>29</v>
      </c>
    </row>
    <row r="34" spans="1:13" x14ac:dyDescent="0.35">
      <c r="A34" s="10" t="str">
        <f>IFERROR(VLOOKUP(M34,'Raw data - FRO_FRI'!$A$2:$AA$477,3,0),"")</f>
        <v>Free In Service</v>
      </c>
      <c r="B34" s="19">
        <f>IFERROR(VLOOKUP(M34,'Raw data - FRO_FRI'!$A$2:$AA$477,6,0),"")</f>
        <v>44866</v>
      </c>
      <c r="C34" s="10" t="str">
        <f>IFERROR(VLOOKUP(M34,'Raw data - FRO_FRI'!$A$2:$AA$477,8,0),"")</f>
        <v>Dekheila - Alexandria, EG</v>
      </c>
      <c r="D34" s="10" t="str">
        <f>IFERROR(VLOOKUP(M34,'Raw data - FRO_FRI'!$A$2:$AA$477,11,0),"")</f>
        <v>-</v>
      </c>
      <c r="E34" s="10" t="str">
        <f>IFERROR(VLOOKUP(M34,'Raw data - FRO_FRI'!$A$2:$AA$477,13,0),"")</f>
        <v>-</v>
      </c>
      <c r="F34" s="10" t="str">
        <f>IFERROR(VLOOKUP(M34,'Raw data - FRO_FRI'!$A$2:$AA$477,15,0),"")</f>
        <v>-</v>
      </c>
      <c r="G34" s="10" t="str">
        <f>IFERROR(VLOOKUP(M34,'Raw data - FRO_FRI'!$A$2:$AA$477,17,0),"")</f>
        <v>All 20 Reefer containers</v>
      </c>
      <c r="H34" s="10" t="str">
        <f>IFERROR(VLOOKUP(M34,'Raw data - FRO_FRI'!$A$2:$AA$477,19,0),"")</f>
        <v>Dangerous Cargo</v>
      </c>
      <c r="I34" s="10" t="str">
        <f>IFERROR(VLOOKUP(M34,'Raw data - FRO_FRI'!$A$2:$AA$477,20,0),"")</f>
        <v>All Commodoties</v>
      </c>
      <c r="J34" s="10" t="str">
        <f>IFERROR(VLOOKUP(M34,'Raw data - FRO_FRI'!$A$2:$AA$477,22,0),"")</f>
        <v>Per Container</v>
      </c>
      <c r="K34" s="10" t="str">
        <f>IFERROR(VLOOKUP(M34,'Raw data - FRO_FRI'!$A$2:$AA$477,23,0),"")</f>
        <v>USD</v>
      </c>
      <c r="L34" s="10">
        <f>IFERROR(VLOOKUP(M34,'Raw data - FRO_FRI'!$A$2:$AA$477,24,0),"")</f>
        <v>250</v>
      </c>
      <c r="M34">
        <f t="shared" si="0"/>
        <v>30</v>
      </c>
    </row>
    <row r="35" spans="1:13" x14ac:dyDescent="0.35">
      <c r="A35" s="10" t="str">
        <f>IFERROR(VLOOKUP(M35,'Raw data - FRO_FRI'!$A$2:$AA$477,3,0),"")</f>
        <v>Free In Service</v>
      </c>
      <c r="B35" s="19">
        <f>IFERROR(VLOOKUP(M35,'Raw data - FRO_FRI'!$A$2:$AA$477,6,0),"")</f>
        <v>44866</v>
      </c>
      <c r="C35" s="10" t="str">
        <f>IFERROR(VLOOKUP(M35,'Raw data - FRO_FRI'!$A$2:$AA$477,8,0),"")</f>
        <v>Dekheila - Alexandria, EG</v>
      </c>
      <c r="D35" s="10" t="str">
        <f>IFERROR(VLOOKUP(M35,'Raw data - FRO_FRI'!$A$2:$AA$477,11,0),"")</f>
        <v>-</v>
      </c>
      <c r="E35" s="10" t="str">
        <f>IFERROR(VLOOKUP(M35,'Raw data - FRO_FRI'!$A$2:$AA$477,13,0),"")</f>
        <v>-</v>
      </c>
      <c r="F35" s="10" t="str">
        <f>IFERROR(VLOOKUP(M35,'Raw data - FRO_FRI'!$A$2:$AA$477,15,0),"")</f>
        <v>-</v>
      </c>
      <c r="G35" s="10" t="str">
        <f>IFERROR(VLOOKUP(M35,'Raw data - FRO_FRI'!$A$2:$AA$477,17,0),"")</f>
        <v>All 20 DRY containers</v>
      </c>
      <c r="H35" s="10" t="str">
        <f>IFERROR(VLOOKUP(M35,'Raw data - FRO_FRI'!$A$2:$AA$477,19,0),"")</f>
        <v>General cargo</v>
      </c>
      <c r="I35" s="10" t="str">
        <f>IFERROR(VLOOKUP(M35,'Raw data - FRO_FRI'!$A$2:$AA$477,20,0),"")</f>
        <v>All Commodoties</v>
      </c>
      <c r="J35" s="10" t="str">
        <f>IFERROR(VLOOKUP(M35,'Raw data - FRO_FRI'!$A$2:$AA$477,22,0),"")</f>
        <v>Per Container</v>
      </c>
      <c r="K35" s="10" t="str">
        <f>IFERROR(VLOOKUP(M35,'Raw data - FRO_FRI'!$A$2:$AA$477,23,0),"")</f>
        <v>USD</v>
      </c>
      <c r="L35" s="10">
        <f>IFERROR(VLOOKUP(M35,'Raw data - FRO_FRI'!$A$2:$AA$477,24,0),"")</f>
        <v>140</v>
      </c>
      <c r="M35">
        <f t="shared" si="0"/>
        <v>31</v>
      </c>
    </row>
    <row r="36" spans="1:13" x14ac:dyDescent="0.35">
      <c r="A36" s="10" t="str">
        <f>IFERROR(VLOOKUP(M36,'Raw data - FRO_FRI'!$A$2:$AA$477,3,0),"")</f>
        <v>Free In Service</v>
      </c>
      <c r="B36" s="19">
        <f>IFERROR(VLOOKUP(M36,'Raw data - FRO_FRI'!$A$2:$AA$477,6,0),"")</f>
        <v>44866</v>
      </c>
      <c r="C36" s="10" t="str">
        <f>IFERROR(VLOOKUP(M36,'Raw data - FRO_FRI'!$A$2:$AA$477,8,0),"")</f>
        <v>Dekheila - Alexandria, EG</v>
      </c>
      <c r="D36" s="10" t="str">
        <f>IFERROR(VLOOKUP(M36,'Raw data - FRO_FRI'!$A$2:$AA$477,11,0),"")</f>
        <v>-</v>
      </c>
      <c r="E36" s="10" t="str">
        <f>IFERROR(VLOOKUP(M36,'Raw data - FRO_FRI'!$A$2:$AA$477,13,0),"")</f>
        <v>-</v>
      </c>
      <c r="F36" s="10" t="str">
        <f>IFERROR(VLOOKUP(M36,'Raw data - FRO_FRI'!$A$2:$AA$477,15,0),"")</f>
        <v>-</v>
      </c>
      <c r="G36" s="10" t="str">
        <f>IFERROR(VLOOKUP(M36,'Raw data - FRO_FRI'!$A$2:$AA$477,17,0),"")</f>
        <v>All 20 Reefer containers</v>
      </c>
      <c r="H36" s="10" t="str">
        <f>IFERROR(VLOOKUP(M36,'Raw data - FRO_FRI'!$A$2:$AA$477,19,0),"")</f>
        <v>General cargo</v>
      </c>
      <c r="I36" s="10" t="str">
        <f>IFERROR(VLOOKUP(M36,'Raw data - FRO_FRI'!$A$2:$AA$477,20,0),"")</f>
        <v>All Commodoties</v>
      </c>
      <c r="J36" s="10" t="str">
        <f>IFERROR(VLOOKUP(M36,'Raw data - FRO_FRI'!$A$2:$AA$477,22,0),"")</f>
        <v>Per Container</v>
      </c>
      <c r="K36" s="10" t="str">
        <f>IFERROR(VLOOKUP(M36,'Raw data - FRO_FRI'!$A$2:$AA$477,23,0),"")</f>
        <v>USD</v>
      </c>
      <c r="L36" s="10">
        <f>IFERROR(VLOOKUP(M36,'Raw data - FRO_FRI'!$A$2:$AA$477,24,0),"")</f>
        <v>250</v>
      </c>
      <c r="M36">
        <f t="shared" si="0"/>
        <v>32</v>
      </c>
    </row>
    <row r="37" spans="1:13" x14ac:dyDescent="0.35">
      <c r="A37" s="10" t="str">
        <f>IFERROR(VLOOKUP(M37,'Raw data - FRO_FRI'!$A$2:$AA$477,3,0),"")</f>
        <v>Free In Service</v>
      </c>
      <c r="B37" s="19">
        <f>IFERROR(VLOOKUP(M37,'Raw data - FRO_FRI'!$A$2:$AA$477,6,0),"")</f>
        <v>44866</v>
      </c>
      <c r="C37" s="10" t="str">
        <f>IFERROR(VLOOKUP(M37,'Raw data - FRO_FRI'!$A$2:$AA$477,8,0),"")</f>
        <v>Dekheila - Alexandria, EG</v>
      </c>
      <c r="D37" s="10" t="str">
        <f>IFERROR(VLOOKUP(M37,'Raw data - FRO_FRI'!$A$2:$AA$477,11,0),"")</f>
        <v>-</v>
      </c>
      <c r="E37" s="10" t="str">
        <f>IFERROR(VLOOKUP(M37,'Raw data - FRO_FRI'!$A$2:$AA$477,13,0),"")</f>
        <v>-</v>
      </c>
      <c r="F37" s="10" t="str">
        <f>IFERROR(VLOOKUP(M37,'Raw data - FRO_FRI'!$A$2:$AA$477,15,0),"")</f>
        <v>-</v>
      </c>
      <c r="G37" s="10" t="str">
        <f>IFERROR(VLOOKUP(M37,'Raw data - FRO_FRI'!$A$2:$AA$477,17,0),"")</f>
        <v>20COFL</v>
      </c>
      <c r="H37" s="10" t="str">
        <f>IFERROR(VLOOKUP(M37,'Raw data - FRO_FRI'!$A$2:$AA$477,19,0),"")</f>
        <v>Special containers</v>
      </c>
      <c r="I37" s="10" t="str">
        <f>IFERROR(VLOOKUP(M37,'Raw data - FRO_FRI'!$A$2:$AA$477,20,0),"")</f>
        <v>All Commodoties</v>
      </c>
      <c r="J37" s="10" t="str">
        <f>IFERROR(VLOOKUP(M37,'Raw data - FRO_FRI'!$A$2:$AA$477,22,0),"")</f>
        <v>Per Container</v>
      </c>
      <c r="K37" s="10" t="str">
        <f>IFERROR(VLOOKUP(M37,'Raw data - FRO_FRI'!$A$2:$AA$477,23,0),"")</f>
        <v>USD</v>
      </c>
      <c r="L37" s="10">
        <f>IFERROR(VLOOKUP(M37,'Raw data - FRO_FRI'!$A$2:$AA$477,24,0),"")</f>
        <v>250</v>
      </c>
      <c r="M37">
        <f t="shared" si="0"/>
        <v>33</v>
      </c>
    </row>
    <row r="38" spans="1:13" x14ac:dyDescent="0.35">
      <c r="A38" s="10" t="str">
        <f>IFERROR(VLOOKUP(M38,'Raw data - FRO_FRI'!$A$2:$AA$477,3,0),"")</f>
        <v>Free In Service</v>
      </c>
      <c r="B38" s="19">
        <f>IFERROR(VLOOKUP(M38,'Raw data - FRO_FRI'!$A$2:$AA$477,6,0),"")</f>
        <v>44866</v>
      </c>
      <c r="C38" s="10" t="str">
        <f>IFERROR(VLOOKUP(M38,'Raw data - FRO_FRI'!$A$2:$AA$477,8,0),"")</f>
        <v>Dekheila - Alexandria, EG</v>
      </c>
      <c r="D38" s="10" t="str">
        <f>IFERROR(VLOOKUP(M38,'Raw data - FRO_FRI'!$A$2:$AA$477,11,0),"")</f>
        <v>-</v>
      </c>
      <c r="E38" s="10" t="str">
        <f>IFERROR(VLOOKUP(M38,'Raw data - FRO_FRI'!$A$2:$AA$477,13,0),"")</f>
        <v>-</v>
      </c>
      <c r="F38" s="10" t="str">
        <f>IFERROR(VLOOKUP(M38,'Raw data - FRO_FRI'!$A$2:$AA$477,15,0),"")</f>
        <v>-</v>
      </c>
      <c r="G38" s="10" t="str">
        <f>IFERROR(VLOOKUP(M38,'Raw data - FRO_FRI'!$A$2:$AA$477,17,0),"")</f>
        <v>20FLAT</v>
      </c>
      <c r="H38" s="10" t="str">
        <f>IFERROR(VLOOKUP(M38,'Raw data - FRO_FRI'!$A$2:$AA$477,19,0),"")</f>
        <v>Special containers</v>
      </c>
      <c r="I38" s="10" t="str">
        <f>IFERROR(VLOOKUP(M38,'Raw data - FRO_FRI'!$A$2:$AA$477,20,0),"")</f>
        <v>All Commodoties</v>
      </c>
      <c r="J38" s="10" t="str">
        <f>IFERROR(VLOOKUP(M38,'Raw data - FRO_FRI'!$A$2:$AA$477,22,0),"")</f>
        <v>Per Container</v>
      </c>
      <c r="K38" s="10" t="str">
        <f>IFERROR(VLOOKUP(M38,'Raw data - FRO_FRI'!$A$2:$AA$477,23,0),"")</f>
        <v>USD</v>
      </c>
      <c r="L38" s="10">
        <f>IFERROR(VLOOKUP(M38,'Raw data - FRO_FRI'!$A$2:$AA$477,24,0),"")</f>
        <v>250</v>
      </c>
      <c r="M38">
        <f t="shared" si="0"/>
        <v>34</v>
      </c>
    </row>
    <row r="39" spans="1:13" x14ac:dyDescent="0.35">
      <c r="A39" s="10" t="str">
        <f>IFERROR(VLOOKUP(M39,'Raw data - FRO_FRI'!$A$2:$AA$477,3,0),"")</f>
        <v>Free In Service</v>
      </c>
      <c r="B39" s="19">
        <f>IFERROR(VLOOKUP(M39,'Raw data - FRO_FRI'!$A$2:$AA$477,6,0),"")</f>
        <v>44866</v>
      </c>
      <c r="C39" s="10" t="str">
        <f>IFERROR(VLOOKUP(M39,'Raw data - FRO_FRI'!$A$2:$AA$477,8,0),"")</f>
        <v>Dekheila - Alexandria, EG</v>
      </c>
      <c r="D39" s="10" t="str">
        <f>IFERROR(VLOOKUP(M39,'Raw data - FRO_FRI'!$A$2:$AA$477,11,0),"")</f>
        <v>-</v>
      </c>
      <c r="E39" s="10" t="str">
        <f>IFERROR(VLOOKUP(M39,'Raw data - FRO_FRI'!$A$2:$AA$477,13,0),"")</f>
        <v>-</v>
      </c>
      <c r="F39" s="10" t="str">
        <f>IFERROR(VLOOKUP(M39,'Raw data - FRO_FRI'!$A$2:$AA$477,15,0),"")</f>
        <v>-</v>
      </c>
      <c r="G39" s="10" t="str">
        <f>IFERROR(VLOOKUP(M39,'Raw data - FRO_FRI'!$A$2:$AA$477,17,0),"")</f>
        <v>20OPEN</v>
      </c>
      <c r="H39" s="10" t="str">
        <f>IFERROR(VLOOKUP(M39,'Raw data - FRO_FRI'!$A$2:$AA$477,19,0),"")</f>
        <v>Special containers</v>
      </c>
      <c r="I39" s="10" t="str">
        <f>IFERROR(VLOOKUP(M39,'Raw data - FRO_FRI'!$A$2:$AA$477,20,0),"")</f>
        <v>All Commodoties</v>
      </c>
      <c r="J39" s="10" t="str">
        <f>IFERROR(VLOOKUP(M39,'Raw data - FRO_FRI'!$A$2:$AA$477,22,0),"")</f>
        <v>Per Container</v>
      </c>
      <c r="K39" s="10" t="str">
        <f>IFERROR(VLOOKUP(M39,'Raw data - FRO_FRI'!$A$2:$AA$477,23,0),"")</f>
        <v>USD</v>
      </c>
      <c r="L39" s="10">
        <f>IFERROR(VLOOKUP(M39,'Raw data - FRO_FRI'!$A$2:$AA$477,24,0),"")</f>
        <v>250</v>
      </c>
      <c r="M39">
        <f t="shared" si="0"/>
        <v>35</v>
      </c>
    </row>
    <row r="40" spans="1:13" x14ac:dyDescent="0.35">
      <c r="A40" s="10" t="str">
        <f>IFERROR(VLOOKUP(M40,'Raw data - FRO_FRI'!$A$2:$AA$477,3,0),"")</f>
        <v>Free In Service</v>
      </c>
      <c r="B40" s="19">
        <f>IFERROR(VLOOKUP(M40,'Raw data - FRO_FRI'!$A$2:$AA$477,6,0),"")</f>
        <v>44866</v>
      </c>
      <c r="C40" s="10" t="str">
        <f>IFERROR(VLOOKUP(M40,'Raw data - FRO_FRI'!$A$2:$AA$477,8,0),"")</f>
        <v>Dekheila - Alexandria, EG</v>
      </c>
      <c r="D40" s="10" t="str">
        <f>IFERROR(VLOOKUP(M40,'Raw data - FRO_FRI'!$A$2:$AA$477,11,0),"")</f>
        <v>-</v>
      </c>
      <c r="E40" s="10" t="str">
        <f>IFERROR(VLOOKUP(M40,'Raw data - FRO_FRI'!$A$2:$AA$477,13,0),"")</f>
        <v>-</v>
      </c>
      <c r="F40" s="10" t="str">
        <f>IFERROR(VLOOKUP(M40,'Raw data - FRO_FRI'!$A$2:$AA$477,15,0),"")</f>
        <v>-</v>
      </c>
      <c r="G40" s="10" t="str">
        <f>IFERROR(VLOOKUP(M40,'Raw data - FRO_FRI'!$A$2:$AA$477,17,0),"")</f>
        <v>20OSOT</v>
      </c>
      <c r="H40" s="10" t="str">
        <f>IFERROR(VLOOKUP(M40,'Raw data - FRO_FRI'!$A$2:$AA$477,19,0),"")</f>
        <v>Special containers</v>
      </c>
      <c r="I40" s="10" t="str">
        <f>IFERROR(VLOOKUP(M40,'Raw data - FRO_FRI'!$A$2:$AA$477,20,0),"")</f>
        <v>All Commodoties</v>
      </c>
      <c r="J40" s="10" t="str">
        <f>IFERROR(VLOOKUP(M40,'Raw data - FRO_FRI'!$A$2:$AA$477,22,0),"")</f>
        <v>Per Container</v>
      </c>
      <c r="K40" s="10" t="str">
        <f>IFERROR(VLOOKUP(M40,'Raw data - FRO_FRI'!$A$2:$AA$477,23,0),"")</f>
        <v>USD</v>
      </c>
      <c r="L40" s="10">
        <f>IFERROR(VLOOKUP(M40,'Raw data - FRO_FRI'!$A$2:$AA$477,24,0),"")</f>
        <v>250</v>
      </c>
      <c r="M40">
        <f t="shared" si="0"/>
        <v>36</v>
      </c>
    </row>
    <row r="41" spans="1:13" x14ac:dyDescent="0.35">
      <c r="A41" s="10" t="str">
        <f>IFERROR(VLOOKUP(M41,'Raw data - FRO_FRI'!$A$2:$AA$477,3,0),"")</f>
        <v>Free In Service</v>
      </c>
      <c r="B41" s="19">
        <f>IFERROR(VLOOKUP(M41,'Raw data - FRO_FRI'!$A$2:$AA$477,6,0),"")</f>
        <v>44866</v>
      </c>
      <c r="C41" s="10" t="str">
        <f>IFERROR(VLOOKUP(M41,'Raw data - FRO_FRI'!$A$2:$AA$477,8,0),"")</f>
        <v>Dekheila - Alexandria, EG</v>
      </c>
      <c r="D41" s="10" t="str">
        <f>IFERROR(VLOOKUP(M41,'Raw data - FRO_FRI'!$A$2:$AA$477,11,0),"")</f>
        <v>-</v>
      </c>
      <c r="E41" s="10" t="str">
        <f>IFERROR(VLOOKUP(M41,'Raw data - FRO_FRI'!$A$2:$AA$477,13,0),"")</f>
        <v>-</v>
      </c>
      <c r="F41" s="10" t="str">
        <f>IFERROR(VLOOKUP(M41,'Raw data - FRO_FRI'!$A$2:$AA$477,15,0),"")</f>
        <v>-</v>
      </c>
      <c r="G41" s="10" t="str">
        <f>IFERROR(VLOOKUP(M41,'Raw data - FRO_FRI'!$A$2:$AA$477,17,0),"")</f>
        <v>20TWDK</v>
      </c>
      <c r="H41" s="10" t="str">
        <f>IFERROR(VLOOKUP(M41,'Raw data - FRO_FRI'!$A$2:$AA$477,19,0),"")</f>
        <v>Special containers</v>
      </c>
      <c r="I41" s="10" t="str">
        <f>IFERROR(VLOOKUP(M41,'Raw data - FRO_FRI'!$A$2:$AA$477,20,0),"")</f>
        <v>All Commodoties</v>
      </c>
      <c r="J41" s="10" t="str">
        <f>IFERROR(VLOOKUP(M41,'Raw data - FRO_FRI'!$A$2:$AA$477,22,0),"")</f>
        <v>Per Container</v>
      </c>
      <c r="K41" s="10" t="str">
        <f>IFERROR(VLOOKUP(M41,'Raw data - FRO_FRI'!$A$2:$AA$477,23,0),"")</f>
        <v>USD</v>
      </c>
      <c r="L41" s="10">
        <f>IFERROR(VLOOKUP(M41,'Raw data - FRO_FRI'!$A$2:$AA$477,24,0),"")</f>
        <v>250</v>
      </c>
      <c r="M41">
        <f t="shared" si="0"/>
        <v>37</v>
      </c>
    </row>
    <row r="42" spans="1:13" x14ac:dyDescent="0.35">
      <c r="A42" s="10" t="str">
        <f>IFERROR(VLOOKUP(M42,'Raw data - FRO_FRI'!$A$2:$AA$477,3,0),"")</f>
        <v>Free In Service</v>
      </c>
      <c r="B42" s="19">
        <f>IFERROR(VLOOKUP(M42,'Raw data - FRO_FRI'!$A$2:$AA$477,6,0),"")</f>
        <v>44866</v>
      </c>
      <c r="C42" s="10" t="str">
        <f>IFERROR(VLOOKUP(M42,'Raw data - FRO_FRI'!$A$2:$AA$477,8,0),"")</f>
        <v>Dekheila - Alexandria, EG</v>
      </c>
      <c r="D42" s="10" t="str">
        <f>IFERROR(VLOOKUP(M42,'Raw data - FRO_FRI'!$A$2:$AA$477,11,0),"")</f>
        <v>-</v>
      </c>
      <c r="E42" s="10" t="str">
        <f>IFERROR(VLOOKUP(M42,'Raw data - FRO_FRI'!$A$2:$AA$477,13,0),"")</f>
        <v>-</v>
      </c>
      <c r="F42" s="10" t="str">
        <f>IFERROR(VLOOKUP(M42,'Raw data - FRO_FRI'!$A$2:$AA$477,15,0),"")</f>
        <v>-</v>
      </c>
      <c r="G42" s="10" t="str">
        <f>IFERROR(VLOOKUP(M42,'Raw data - FRO_FRI'!$A$2:$AA$477,17,0),"")</f>
        <v>45HDRY</v>
      </c>
      <c r="H42" s="10" t="str">
        <f>IFERROR(VLOOKUP(M42,'Raw data - FRO_FRI'!$A$2:$AA$477,19,0),"")</f>
        <v>Dangerous Cargo</v>
      </c>
      <c r="I42" s="10" t="str">
        <f>IFERROR(VLOOKUP(M42,'Raw data - FRO_FRI'!$A$2:$AA$477,20,0),"")</f>
        <v>All Commodoties</v>
      </c>
      <c r="J42" s="10" t="str">
        <f>IFERROR(VLOOKUP(M42,'Raw data - FRO_FRI'!$A$2:$AA$477,22,0),"")</f>
        <v>Per Container</v>
      </c>
      <c r="K42" s="10" t="str">
        <f>IFERROR(VLOOKUP(M42,'Raw data - FRO_FRI'!$A$2:$AA$477,23,0),"")</f>
        <v>USD</v>
      </c>
      <c r="L42" s="10">
        <f>IFERROR(VLOOKUP(M42,'Raw data - FRO_FRI'!$A$2:$AA$477,24,0),"")</f>
        <v>300</v>
      </c>
      <c r="M42">
        <f t="shared" si="0"/>
        <v>38</v>
      </c>
    </row>
    <row r="43" spans="1:13" x14ac:dyDescent="0.35">
      <c r="A43" s="10" t="str">
        <f>IFERROR(VLOOKUP(M43,'Raw data - FRO_FRI'!$A$2:$AA$477,3,0),"")</f>
        <v>Free In Service</v>
      </c>
      <c r="B43" s="19">
        <f>IFERROR(VLOOKUP(M43,'Raw data - FRO_FRI'!$A$2:$AA$477,6,0),"")</f>
        <v>44866</v>
      </c>
      <c r="C43" s="10" t="str">
        <f>IFERROR(VLOOKUP(M43,'Raw data - FRO_FRI'!$A$2:$AA$477,8,0),"")</f>
        <v>Dekheila - Alexandria, EG</v>
      </c>
      <c r="D43" s="10" t="str">
        <f>IFERROR(VLOOKUP(M43,'Raw data - FRO_FRI'!$A$2:$AA$477,11,0),"")</f>
        <v>-</v>
      </c>
      <c r="E43" s="10" t="str">
        <f>IFERROR(VLOOKUP(M43,'Raw data - FRO_FRI'!$A$2:$AA$477,13,0),"")</f>
        <v>-</v>
      </c>
      <c r="F43" s="10" t="str">
        <f>IFERROR(VLOOKUP(M43,'Raw data - FRO_FRI'!$A$2:$AA$477,15,0),"")</f>
        <v>-</v>
      </c>
      <c r="G43" s="10" t="str">
        <f>IFERROR(VLOOKUP(M43,'Raw data - FRO_FRI'!$A$2:$AA$477,17,0),"")</f>
        <v>45HDRY</v>
      </c>
      <c r="H43" s="10" t="str">
        <f>IFERROR(VLOOKUP(M43,'Raw data - FRO_FRI'!$A$2:$AA$477,19,0),"")</f>
        <v>Dangerous Cargo</v>
      </c>
      <c r="I43" s="10" t="str">
        <f>IFERROR(VLOOKUP(M43,'Raw data - FRO_FRI'!$A$2:$AA$477,20,0),"")</f>
        <v>All Commodoties</v>
      </c>
      <c r="J43" s="10" t="str">
        <f>IFERROR(VLOOKUP(M43,'Raw data - FRO_FRI'!$A$2:$AA$477,22,0),"")</f>
        <v>Per Container</v>
      </c>
      <c r="K43" s="10" t="str">
        <f>IFERROR(VLOOKUP(M43,'Raw data - FRO_FRI'!$A$2:$AA$477,23,0),"")</f>
        <v>USD</v>
      </c>
      <c r="L43" s="10">
        <f>IFERROR(VLOOKUP(M43,'Raw data - FRO_FRI'!$A$2:$AA$477,24,0),"")</f>
        <v>300</v>
      </c>
      <c r="M43">
        <f t="shared" si="0"/>
        <v>39</v>
      </c>
    </row>
    <row r="44" spans="1:13" x14ac:dyDescent="0.35">
      <c r="A44" s="10" t="str">
        <f>IFERROR(VLOOKUP(M44,'Raw data - FRO_FRI'!$A$2:$AA$477,3,0),"")</f>
        <v>Free In Service</v>
      </c>
      <c r="B44" s="19">
        <f>IFERROR(VLOOKUP(M44,'Raw data - FRO_FRI'!$A$2:$AA$477,6,0),"")</f>
        <v>44866</v>
      </c>
      <c r="C44" s="10" t="str">
        <f>IFERROR(VLOOKUP(M44,'Raw data - FRO_FRI'!$A$2:$AA$477,8,0),"")</f>
        <v>Dekheila - Alexandria, EG</v>
      </c>
      <c r="D44" s="10" t="str">
        <f>IFERROR(VLOOKUP(M44,'Raw data - FRO_FRI'!$A$2:$AA$477,11,0),"")</f>
        <v>-</v>
      </c>
      <c r="E44" s="10" t="str">
        <f>IFERROR(VLOOKUP(M44,'Raw data - FRO_FRI'!$A$2:$AA$477,13,0),"")</f>
        <v>-</v>
      </c>
      <c r="F44" s="10" t="str">
        <f>IFERROR(VLOOKUP(M44,'Raw data - FRO_FRI'!$A$2:$AA$477,15,0),"")</f>
        <v>-</v>
      </c>
      <c r="G44" s="10" t="str">
        <f>IFERROR(VLOOKUP(M44,'Raw data - FRO_FRI'!$A$2:$AA$477,17,0),"")</f>
        <v>45HDRY</v>
      </c>
      <c r="H44" s="10" t="str">
        <f>IFERROR(VLOOKUP(M44,'Raw data - FRO_FRI'!$A$2:$AA$477,19,0),"")</f>
        <v>General cargo</v>
      </c>
      <c r="I44" s="10" t="str">
        <f>IFERROR(VLOOKUP(M44,'Raw data - FRO_FRI'!$A$2:$AA$477,20,0),"")</f>
        <v>All Commodoties</v>
      </c>
      <c r="J44" s="10" t="str">
        <f>IFERROR(VLOOKUP(M44,'Raw data - FRO_FRI'!$A$2:$AA$477,22,0),"")</f>
        <v>Per Container</v>
      </c>
      <c r="K44" s="10" t="str">
        <f>IFERROR(VLOOKUP(M44,'Raw data - FRO_FRI'!$A$2:$AA$477,23,0),"")</f>
        <v>USD</v>
      </c>
      <c r="L44" s="10">
        <f>IFERROR(VLOOKUP(M44,'Raw data - FRO_FRI'!$A$2:$AA$477,24,0),"")</f>
        <v>300</v>
      </c>
      <c r="M44">
        <f t="shared" si="0"/>
        <v>40</v>
      </c>
    </row>
    <row r="45" spans="1:13" x14ac:dyDescent="0.35">
      <c r="A45" s="10" t="str">
        <f>IFERROR(VLOOKUP(M45,'Raw data - FRO_FRI'!$A$2:$AA$477,3,0),"")</f>
        <v>Free In Service</v>
      </c>
      <c r="B45" s="19">
        <f>IFERROR(VLOOKUP(M45,'Raw data - FRO_FRI'!$A$2:$AA$477,6,0),"")</f>
        <v>44866</v>
      </c>
      <c r="C45" s="10" t="str">
        <f>IFERROR(VLOOKUP(M45,'Raw data - FRO_FRI'!$A$2:$AA$477,8,0),"")</f>
        <v>Dekheila - Alexandria, EG</v>
      </c>
      <c r="D45" s="10" t="str">
        <f>IFERROR(VLOOKUP(M45,'Raw data - FRO_FRI'!$A$2:$AA$477,11,0),"")</f>
        <v>-</v>
      </c>
      <c r="E45" s="10" t="str">
        <f>IFERROR(VLOOKUP(M45,'Raw data - FRO_FRI'!$A$2:$AA$477,13,0),"")</f>
        <v>-</v>
      </c>
      <c r="F45" s="10" t="str">
        <f>IFERROR(VLOOKUP(M45,'Raw data - FRO_FRI'!$A$2:$AA$477,15,0),"")</f>
        <v>-</v>
      </c>
      <c r="G45" s="10" t="str">
        <f>IFERROR(VLOOKUP(M45,'Raw data - FRO_FRI'!$A$2:$AA$477,17,0),"")</f>
        <v>All 40 DRY containers</v>
      </c>
      <c r="H45" s="10" t="str">
        <f>IFERROR(VLOOKUP(M45,'Raw data - FRO_FRI'!$A$2:$AA$477,19,0),"")</f>
        <v>Dangerous Cargo</v>
      </c>
      <c r="I45" s="10" t="str">
        <f>IFERROR(VLOOKUP(M45,'Raw data - FRO_FRI'!$A$2:$AA$477,20,0),"")</f>
        <v>All Commodoties</v>
      </c>
      <c r="J45" s="10" t="str">
        <f>IFERROR(VLOOKUP(M45,'Raw data - FRO_FRI'!$A$2:$AA$477,22,0),"")</f>
        <v>Per Container</v>
      </c>
      <c r="K45" s="10" t="str">
        <f>IFERROR(VLOOKUP(M45,'Raw data - FRO_FRI'!$A$2:$AA$477,23,0),"")</f>
        <v>USD</v>
      </c>
      <c r="L45" s="10">
        <f>IFERROR(VLOOKUP(M45,'Raw data - FRO_FRI'!$A$2:$AA$477,24,0),"")</f>
        <v>300</v>
      </c>
      <c r="M45">
        <f t="shared" si="0"/>
        <v>41</v>
      </c>
    </row>
    <row r="46" spans="1:13" x14ac:dyDescent="0.35">
      <c r="A46" s="10" t="str">
        <f>IFERROR(VLOOKUP(M46,'Raw data - FRO_FRI'!$A$2:$AA$477,3,0),"")</f>
        <v>Free In Service</v>
      </c>
      <c r="B46" s="19">
        <f>IFERROR(VLOOKUP(M46,'Raw data - FRO_FRI'!$A$2:$AA$477,6,0),"")</f>
        <v>44866</v>
      </c>
      <c r="C46" s="10" t="str">
        <f>IFERROR(VLOOKUP(M46,'Raw data - FRO_FRI'!$A$2:$AA$477,8,0),"")</f>
        <v>Dekheila - Alexandria, EG</v>
      </c>
      <c r="D46" s="10" t="str">
        <f>IFERROR(VLOOKUP(M46,'Raw data - FRO_FRI'!$A$2:$AA$477,11,0),"")</f>
        <v>-</v>
      </c>
      <c r="E46" s="10" t="str">
        <f>IFERROR(VLOOKUP(M46,'Raw data - FRO_FRI'!$A$2:$AA$477,13,0),"")</f>
        <v>-</v>
      </c>
      <c r="F46" s="10" t="str">
        <f>IFERROR(VLOOKUP(M46,'Raw data - FRO_FRI'!$A$2:$AA$477,15,0),"")</f>
        <v>-</v>
      </c>
      <c r="G46" s="10" t="str">
        <f>IFERROR(VLOOKUP(M46,'Raw data - FRO_FRI'!$A$2:$AA$477,17,0),"")</f>
        <v>All 40 DRY containers</v>
      </c>
      <c r="H46" s="10" t="str">
        <f>IFERROR(VLOOKUP(M46,'Raw data - FRO_FRI'!$A$2:$AA$477,19,0),"")</f>
        <v>General cargo</v>
      </c>
      <c r="I46" s="10" t="str">
        <f>IFERROR(VLOOKUP(M46,'Raw data - FRO_FRI'!$A$2:$AA$477,20,0),"")</f>
        <v>All Commodoties</v>
      </c>
      <c r="J46" s="10" t="str">
        <f>IFERROR(VLOOKUP(M46,'Raw data - FRO_FRI'!$A$2:$AA$477,22,0),"")</f>
        <v>Per Container</v>
      </c>
      <c r="K46" s="10" t="str">
        <f>IFERROR(VLOOKUP(M46,'Raw data - FRO_FRI'!$A$2:$AA$477,23,0),"")</f>
        <v>USD</v>
      </c>
      <c r="L46" s="10">
        <f>IFERROR(VLOOKUP(M46,'Raw data - FRO_FRI'!$A$2:$AA$477,24,0),"")</f>
        <v>195</v>
      </c>
      <c r="M46">
        <f t="shared" si="0"/>
        <v>42</v>
      </c>
    </row>
    <row r="47" spans="1:13" x14ac:dyDescent="0.35">
      <c r="A47" s="10" t="str">
        <f>IFERROR(VLOOKUP(M47,'Raw data - FRO_FRI'!$A$2:$AA$477,3,0),"")</f>
        <v>Free In Service</v>
      </c>
      <c r="B47" s="19">
        <f>IFERROR(VLOOKUP(M47,'Raw data - FRO_FRI'!$A$2:$AA$477,6,0),"")</f>
        <v>44866</v>
      </c>
      <c r="C47" s="10" t="str">
        <f>IFERROR(VLOOKUP(M47,'Raw data - FRO_FRI'!$A$2:$AA$477,8,0),"")</f>
        <v>Dekheila - Alexandria, EG</v>
      </c>
      <c r="D47" s="10" t="str">
        <f>IFERROR(VLOOKUP(M47,'Raw data - FRO_FRI'!$A$2:$AA$477,11,0),"")</f>
        <v>-</v>
      </c>
      <c r="E47" s="10" t="str">
        <f>IFERROR(VLOOKUP(M47,'Raw data - FRO_FRI'!$A$2:$AA$477,13,0),"")</f>
        <v>-</v>
      </c>
      <c r="F47" s="10" t="str">
        <f>IFERROR(VLOOKUP(M47,'Raw data - FRO_FRI'!$A$2:$AA$477,15,0),"")</f>
        <v>-</v>
      </c>
      <c r="G47" s="10" t="str">
        <f>IFERROR(VLOOKUP(M47,'Raw data - FRO_FRI'!$A$2:$AA$477,17,0),"")</f>
        <v>All 40 Reefer</v>
      </c>
      <c r="H47" s="10" t="str">
        <f>IFERROR(VLOOKUP(M47,'Raw data - FRO_FRI'!$A$2:$AA$477,19,0),"")</f>
        <v>General cargo</v>
      </c>
      <c r="I47" s="10" t="str">
        <f>IFERROR(VLOOKUP(M47,'Raw data - FRO_FRI'!$A$2:$AA$477,20,0),"")</f>
        <v>All Commodoties</v>
      </c>
      <c r="J47" s="10" t="str">
        <f>IFERROR(VLOOKUP(M47,'Raw data - FRO_FRI'!$A$2:$AA$477,22,0),"")</f>
        <v>Per Container</v>
      </c>
      <c r="K47" s="10" t="str">
        <f>IFERROR(VLOOKUP(M47,'Raw data - FRO_FRI'!$A$2:$AA$477,23,0),"")</f>
        <v>USD</v>
      </c>
      <c r="L47" s="10">
        <f>IFERROR(VLOOKUP(M47,'Raw data - FRO_FRI'!$A$2:$AA$477,24,0),"")</f>
        <v>300</v>
      </c>
      <c r="M47">
        <f t="shared" si="0"/>
        <v>43</v>
      </c>
    </row>
    <row r="48" spans="1:13" x14ac:dyDescent="0.35">
      <c r="A48" s="10" t="str">
        <f>IFERROR(VLOOKUP(M48,'Raw data - FRO_FRI'!$A$2:$AA$477,3,0),"")</f>
        <v>Free In Service</v>
      </c>
      <c r="B48" s="19">
        <f>IFERROR(VLOOKUP(M48,'Raw data - FRO_FRI'!$A$2:$AA$477,6,0),"")</f>
        <v>44866</v>
      </c>
      <c r="C48" s="10" t="str">
        <f>IFERROR(VLOOKUP(M48,'Raw data - FRO_FRI'!$A$2:$AA$477,8,0),"")</f>
        <v>Dekheila - Alexandria, EG</v>
      </c>
      <c r="D48" s="10" t="str">
        <f>IFERROR(VLOOKUP(M48,'Raw data - FRO_FRI'!$A$2:$AA$477,11,0),"")</f>
        <v>-</v>
      </c>
      <c r="E48" s="10" t="str">
        <f>IFERROR(VLOOKUP(M48,'Raw data - FRO_FRI'!$A$2:$AA$477,13,0),"")</f>
        <v>-</v>
      </c>
      <c r="F48" s="10" t="str">
        <f>IFERROR(VLOOKUP(M48,'Raw data - FRO_FRI'!$A$2:$AA$477,15,0),"")</f>
        <v>-</v>
      </c>
      <c r="G48" s="10" t="str">
        <f>IFERROR(VLOOKUP(M48,'Raw data - FRO_FRI'!$A$2:$AA$477,17,0),"")</f>
        <v>40COFL</v>
      </c>
      <c r="H48" s="10" t="str">
        <f>IFERROR(VLOOKUP(M48,'Raw data - FRO_FRI'!$A$2:$AA$477,19,0),"")</f>
        <v>Special containers</v>
      </c>
      <c r="I48" s="10" t="str">
        <f>IFERROR(VLOOKUP(M48,'Raw data - FRO_FRI'!$A$2:$AA$477,20,0),"")</f>
        <v>All Commodoties</v>
      </c>
      <c r="J48" s="10" t="str">
        <f>IFERROR(VLOOKUP(M48,'Raw data - FRO_FRI'!$A$2:$AA$477,22,0),"")</f>
        <v>Per Container</v>
      </c>
      <c r="K48" s="10" t="str">
        <f>IFERROR(VLOOKUP(M48,'Raw data - FRO_FRI'!$A$2:$AA$477,23,0),"")</f>
        <v>USD</v>
      </c>
      <c r="L48" s="10">
        <f>IFERROR(VLOOKUP(M48,'Raw data - FRO_FRI'!$A$2:$AA$477,24,0),"")</f>
        <v>300</v>
      </c>
      <c r="M48">
        <f t="shared" si="0"/>
        <v>44</v>
      </c>
    </row>
    <row r="49" spans="1:13" x14ac:dyDescent="0.35">
      <c r="A49" s="10" t="str">
        <f>IFERROR(VLOOKUP(M49,'Raw data - FRO_FRI'!$A$2:$AA$477,3,0),"")</f>
        <v>Free In Service</v>
      </c>
      <c r="B49" s="19">
        <f>IFERROR(VLOOKUP(M49,'Raw data - FRO_FRI'!$A$2:$AA$477,6,0),"")</f>
        <v>44866</v>
      </c>
      <c r="C49" s="10" t="str">
        <f>IFERROR(VLOOKUP(M49,'Raw data - FRO_FRI'!$A$2:$AA$477,8,0),"")</f>
        <v>Dekheila - Alexandria, EG</v>
      </c>
      <c r="D49" s="10" t="str">
        <f>IFERROR(VLOOKUP(M49,'Raw data - FRO_FRI'!$A$2:$AA$477,11,0),"")</f>
        <v>-</v>
      </c>
      <c r="E49" s="10" t="str">
        <f>IFERROR(VLOOKUP(M49,'Raw data - FRO_FRI'!$A$2:$AA$477,13,0),"")</f>
        <v>-</v>
      </c>
      <c r="F49" s="10" t="str">
        <f>IFERROR(VLOOKUP(M49,'Raw data - FRO_FRI'!$A$2:$AA$477,15,0),"")</f>
        <v>-</v>
      </c>
      <c r="G49" s="10" t="str">
        <f>IFERROR(VLOOKUP(M49,'Raw data - FRO_FRI'!$A$2:$AA$477,17,0),"")</f>
        <v>40FLAT</v>
      </c>
      <c r="H49" s="10" t="str">
        <f>IFERROR(VLOOKUP(M49,'Raw data - FRO_FRI'!$A$2:$AA$477,19,0),"")</f>
        <v>Special containers</v>
      </c>
      <c r="I49" s="10" t="str">
        <f>IFERROR(VLOOKUP(M49,'Raw data - FRO_FRI'!$A$2:$AA$477,20,0),"")</f>
        <v>All Commodoties</v>
      </c>
      <c r="J49" s="10" t="str">
        <f>IFERROR(VLOOKUP(M49,'Raw data - FRO_FRI'!$A$2:$AA$477,22,0),"")</f>
        <v>Per Container</v>
      </c>
      <c r="K49" s="10" t="str">
        <f>IFERROR(VLOOKUP(M49,'Raw data - FRO_FRI'!$A$2:$AA$477,23,0),"")</f>
        <v>USD</v>
      </c>
      <c r="L49" s="10">
        <f>IFERROR(VLOOKUP(M49,'Raw data - FRO_FRI'!$A$2:$AA$477,24,0),"")</f>
        <v>300</v>
      </c>
      <c r="M49">
        <f t="shared" si="0"/>
        <v>45</v>
      </c>
    </row>
    <row r="50" spans="1:13" x14ac:dyDescent="0.35">
      <c r="A50" s="10" t="str">
        <f>IFERROR(VLOOKUP(M50,'Raw data - FRO_FRI'!$A$2:$AA$477,3,0),"")</f>
        <v>Free In Service</v>
      </c>
      <c r="B50" s="19">
        <f>IFERROR(VLOOKUP(M50,'Raw data - FRO_FRI'!$A$2:$AA$477,6,0),"")</f>
        <v>44866</v>
      </c>
      <c r="C50" s="10" t="str">
        <f>IFERROR(VLOOKUP(M50,'Raw data - FRO_FRI'!$A$2:$AA$477,8,0),"")</f>
        <v>Dekheila - Alexandria, EG</v>
      </c>
      <c r="D50" s="10" t="str">
        <f>IFERROR(VLOOKUP(M50,'Raw data - FRO_FRI'!$A$2:$AA$477,11,0),"")</f>
        <v>-</v>
      </c>
      <c r="E50" s="10" t="str">
        <f>IFERROR(VLOOKUP(M50,'Raw data - FRO_FRI'!$A$2:$AA$477,13,0),"")</f>
        <v>-</v>
      </c>
      <c r="F50" s="10" t="str">
        <f>IFERROR(VLOOKUP(M50,'Raw data - FRO_FRI'!$A$2:$AA$477,15,0),"")</f>
        <v>-</v>
      </c>
      <c r="G50" s="10" t="str">
        <f>IFERROR(VLOOKUP(M50,'Raw data - FRO_FRI'!$A$2:$AA$477,17,0),"")</f>
        <v>40OPEN</v>
      </c>
      <c r="H50" s="10" t="str">
        <f>IFERROR(VLOOKUP(M50,'Raw data - FRO_FRI'!$A$2:$AA$477,19,0),"")</f>
        <v>Special containers</v>
      </c>
      <c r="I50" s="10" t="str">
        <f>IFERROR(VLOOKUP(M50,'Raw data - FRO_FRI'!$A$2:$AA$477,20,0),"")</f>
        <v>All Commodoties</v>
      </c>
      <c r="J50" s="10" t="str">
        <f>IFERROR(VLOOKUP(M50,'Raw data - FRO_FRI'!$A$2:$AA$477,22,0),"")</f>
        <v>Per Container</v>
      </c>
      <c r="K50" s="10" t="str">
        <f>IFERROR(VLOOKUP(M50,'Raw data - FRO_FRI'!$A$2:$AA$477,23,0),"")</f>
        <v>USD</v>
      </c>
      <c r="L50" s="10">
        <f>IFERROR(VLOOKUP(M50,'Raw data - FRO_FRI'!$A$2:$AA$477,24,0),"")</f>
        <v>300</v>
      </c>
      <c r="M50">
        <f t="shared" si="0"/>
        <v>46</v>
      </c>
    </row>
    <row r="51" spans="1:13" x14ac:dyDescent="0.35">
      <c r="A51" s="10" t="str">
        <f>IFERROR(VLOOKUP(M51,'Raw data - FRO_FRI'!$A$2:$AA$477,3,0),"")</f>
        <v>Free In Service</v>
      </c>
      <c r="B51" s="19">
        <f>IFERROR(VLOOKUP(M51,'Raw data - FRO_FRI'!$A$2:$AA$477,6,0),"")</f>
        <v>44866</v>
      </c>
      <c r="C51" s="10" t="str">
        <f>IFERROR(VLOOKUP(M51,'Raw data - FRO_FRI'!$A$2:$AA$477,8,0),"")</f>
        <v>Dekheila - Alexandria, EG</v>
      </c>
      <c r="D51" s="10" t="str">
        <f>IFERROR(VLOOKUP(M51,'Raw data - FRO_FRI'!$A$2:$AA$477,11,0),"")</f>
        <v>-</v>
      </c>
      <c r="E51" s="10" t="str">
        <f>IFERROR(VLOOKUP(M51,'Raw data - FRO_FRI'!$A$2:$AA$477,13,0),"")</f>
        <v>-</v>
      </c>
      <c r="F51" s="10" t="str">
        <f>IFERROR(VLOOKUP(M51,'Raw data - FRO_FRI'!$A$2:$AA$477,15,0),"")</f>
        <v>-</v>
      </c>
      <c r="G51" s="10" t="str">
        <f>IFERROR(VLOOKUP(M51,'Raw data - FRO_FRI'!$A$2:$AA$477,17,0),"")</f>
        <v>40TWDK</v>
      </c>
      <c r="H51" s="10" t="str">
        <f>IFERROR(VLOOKUP(M51,'Raw data - FRO_FRI'!$A$2:$AA$477,19,0),"")</f>
        <v>Special containers</v>
      </c>
      <c r="I51" s="10" t="str">
        <f>IFERROR(VLOOKUP(M51,'Raw data - FRO_FRI'!$A$2:$AA$477,20,0),"")</f>
        <v>All Commodoties</v>
      </c>
      <c r="J51" s="10" t="str">
        <f>IFERROR(VLOOKUP(M51,'Raw data - FRO_FRI'!$A$2:$AA$477,22,0),"")</f>
        <v>Per Container</v>
      </c>
      <c r="K51" s="10" t="str">
        <f>IFERROR(VLOOKUP(M51,'Raw data - FRO_FRI'!$A$2:$AA$477,23,0),"")</f>
        <v>USD</v>
      </c>
      <c r="L51" s="10">
        <f>IFERROR(VLOOKUP(M51,'Raw data - FRO_FRI'!$A$2:$AA$477,24,0),"")</f>
        <v>300</v>
      </c>
      <c r="M51">
        <f t="shared" si="0"/>
        <v>47</v>
      </c>
    </row>
    <row r="52" spans="1:13" x14ac:dyDescent="0.35">
      <c r="A52" s="10" t="str">
        <f>IFERROR(VLOOKUP(M52,'Raw data - FRO_FRI'!$A$2:$AA$477,3,0),"")</f>
        <v>Free In Service</v>
      </c>
      <c r="B52" s="19">
        <f>IFERROR(VLOOKUP(M52,'Raw data - FRO_FRI'!$A$2:$AA$477,6,0),"")</f>
        <v>44866</v>
      </c>
      <c r="C52" s="10" t="str">
        <f>IFERROR(VLOOKUP(M52,'Raw data - FRO_FRI'!$A$2:$AA$477,8,0),"")</f>
        <v>Alexandria, EG</v>
      </c>
      <c r="D52" s="10" t="str">
        <f>IFERROR(VLOOKUP(M52,'Raw data - FRO_FRI'!$A$2:$AA$477,11,0),"")</f>
        <v>-</v>
      </c>
      <c r="E52" s="10" t="str">
        <f>IFERROR(VLOOKUP(M52,'Raw data - FRO_FRI'!$A$2:$AA$477,13,0),"")</f>
        <v>-</v>
      </c>
      <c r="F52" s="10" t="str">
        <f>IFERROR(VLOOKUP(M52,'Raw data - FRO_FRI'!$A$2:$AA$477,15,0),"")</f>
        <v>-</v>
      </c>
      <c r="G52" s="10" t="str">
        <f>IFERROR(VLOOKUP(M52,'Raw data - FRO_FRI'!$A$2:$AA$477,17,0),"")</f>
        <v>All 20 DRY containers</v>
      </c>
      <c r="H52" s="10" t="str">
        <f>IFERROR(VLOOKUP(M52,'Raw data - FRO_FRI'!$A$2:$AA$477,19,0),"")</f>
        <v>Dangerous Cargo</v>
      </c>
      <c r="I52" s="10" t="str">
        <f>IFERROR(VLOOKUP(M52,'Raw data - FRO_FRI'!$A$2:$AA$477,20,0),"")</f>
        <v>All Commodoties</v>
      </c>
      <c r="J52" s="10" t="str">
        <f>IFERROR(VLOOKUP(M52,'Raw data - FRO_FRI'!$A$2:$AA$477,22,0),"")</f>
        <v>Per Container</v>
      </c>
      <c r="K52" s="10" t="str">
        <f>IFERROR(VLOOKUP(M52,'Raw data - FRO_FRI'!$A$2:$AA$477,23,0),"")</f>
        <v>USD</v>
      </c>
      <c r="L52" s="10">
        <f>IFERROR(VLOOKUP(M52,'Raw data - FRO_FRI'!$A$2:$AA$477,24,0),"")</f>
        <v>195</v>
      </c>
      <c r="M52">
        <f t="shared" si="0"/>
        <v>48</v>
      </c>
    </row>
    <row r="53" spans="1:13" x14ac:dyDescent="0.35">
      <c r="A53" s="10" t="str">
        <f>IFERROR(VLOOKUP(M53,'Raw data - FRO_FRI'!$A$2:$AA$477,3,0),"")</f>
        <v>Free In Service</v>
      </c>
      <c r="B53" s="19">
        <f>IFERROR(VLOOKUP(M53,'Raw data - FRO_FRI'!$A$2:$AA$477,6,0),"")</f>
        <v>44866</v>
      </c>
      <c r="C53" s="10" t="str">
        <f>IFERROR(VLOOKUP(M53,'Raw data - FRO_FRI'!$A$2:$AA$477,8,0),"")</f>
        <v>Alexandria, EG</v>
      </c>
      <c r="D53" s="10" t="str">
        <f>IFERROR(VLOOKUP(M53,'Raw data - FRO_FRI'!$A$2:$AA$477,11,0),"")</f>
        <v>-</v>
      </c>
      <c r="E53" s="10" t="str">
        <f>IFERROR(VLOOKUP(M53,'Raw data - FRO_FRI'!$A$2:$AA$477,13,0),"")</f>
        <v>-</v>
      </c>
      <c r="F53" s="10" t="str">
        <f>IFERROR(VLOOKUP(M53,'Raw data - FRO_FRI'!$A$2:$AA$477,15,0),"")</f>
        <v>-</v>
      </c>
      <c r="G53" s="10" t="str">
        <f>IFERROR(VLOOKUP(M53,'Raw data - FRO_FRI'!$A$2:$AA$477,17,0),"")</f>
        <v>All 20 Reefer containers</v>
      </c>
      <c r="H53" s="10" t="str">
        <f>IFERROR(VLOOKUP(M53,'Raw data - FRO_FRI'!$A$2:$AA$477,19,0),"")</f>
        <v>Dangerous Cargo</v>
      </c>
      <c r="I53" s="10" t="str">
        <f>IFERROR(VLOOKUP(M53,'Raw data - FRO_FRI'!$A$2:$AA$477,20,0),"")</f>
        <v>All Commodoties</v>
      </c>
      <c r="J53" s="10" t="str">
        <f>IFERROR(VLOOKUP(M53,'Raw data - FRO_FRI'!$A$2:$AA$477,22,0),"")</f>
        <v>Per Container</v>
      </c>
      <c r="K53" s="10" t="str">
        <f>IFERROR(VLOOKUP(M53,'Raw data - FRO_FRI'!$A$2:$AA$477,23,0),"")</f>
        <v>USD</v>
      </c>
      <c r="L53" s="10">
        <f>IFERROR(VLOOKUP(M53,'Raw data - FRO_FRI'!$A$2:$AA$477,24,0),"")</f>
        <v>250</v>
      </c>
      <c r="M53">
        <f t="shared" si="0"/>
        <v>49</v>
      </c>
    </row>
    <row r="54" spans="1:13" x14ac:dyDescent="0.35">
      <c r="A54" s="10" t="str">
        <f>IFERROR(VLOOKUP(M54,'Raw data - FRO_FRI'!$A$2:$AA$477,3,0),"")</f>
        <v>Free In Service</v>
      </c>
      <c r="B54" s="19">
        <f>IFERROR(VLOOKUP(M54,'Raw data - FRO_FRI'!$A$2:$AA$477,6,0),"")</f>
        <v>44866</v>
      </c>
      <c r="C54" s="10" t="str">
        <f>IFERROR(VLOOKUP(M54,'Raw data - FRO_FRI'!$A$2:$AA$477,8,0),"")</f>
        <v>Alexandria, EG</v>
      </c>
      <c r="D54" s="10" t="str">
        <f>IFERROR(VLOOKUP(M54,'Raw data - FRO_FRI'!$A$2:$AA$477,11,0),"")</f>
        <v>-</v>
      </c>
      <c r="E54" s="10" t="str">
        <f>IFERROR(VLOOKUP(M54,'Raw data - FRO_FRI'!$A$2:$AA$477,13,0),"")</f>
        <v>-</v>
      </c>
      <c r="F54" s="10" t="str">
        <f>IFERROR(VLOOKUP(M54,'Raw data - FRO_FRI'!$A$2:$AA$477,15,0),"")</f>
        <v>-</v>
      </c>
      <c r="G54" s="10" t="str">
        <f>IFERROR(VLOOKUP(M54,'Raw data - FRO_FRI'!$A$2:$AA$477,17,0),"")</f>
        <v>All 20 DRY containers</v>
      </c>
      <c r="H54" s="10" t="str">
        <f>IFERROR(VLOOKUP(M54,'Raw data - FRO_FRI'!$A$2:$AA$477,19,0),"")</f>
        <v>General cargo</v>
      </c>
      <c r="I54" s="10" t="str">
        <f>IFERROR(VLOOKUP(M54,'Raw data - FRO_FRI'!$A$2:$AA$477,20,0),"")</f>
        <v>All Commodoties</v>
      </c>
      <c r="J54" s="10" t="str">
        <f>IFERROR(VLOOKUP(M54,'Raw data - FRO_FRI'!$A$2:$AA$477,22,0),"")</f>
        <v>Per Container</v>
      </c>
      <c r="K54" s="10" t="str">
        <f>IFERROR(VLOOKUP(M54,'Raw data - FRO_FRI'!$A$2:$AA$477,23,0),"")</f>
        <v>USD</v>
      </c>
      <c r="L54" s="10">
        <f>IFERROR(VLOOKUP(M54,'Raw data - FRO_FRI'!$A$2:$AA$477,24,0),"")</f>
        <v>140</v>
      </c>
      <c r="M54">
        <f t="shared" si="0"/>
        <v>50</v>
      </c>
    </row>
    <row r="55" spans="1:13" x14ac:dyDescent="0.35">
      <c r="A55" s="10" t="str">
        <f>IFERROR(VLOOKUP(M55,'Raw data - FRO_FRI'!$A$2:$AA$477,3,0),"")</f>
        <v>Free In Service</v>
      </c>
      <c r="B55" s="19">
        <f>IFERROR(VLOOKUP(M55,'Raw data - FRO_FRI'!$A$2:$AA$477,6,0),"")</f>
        <v>44866</v>
      </c>
      <c r="C55" s="10" t="str">
        <f>IFERROR(VLOOKUP(M55,'Raw data - FRO_FRI'!$A$2:$AA$477,8,0),"")</f>
        <v>Alexandria, EG</v>
      </c>
      <c r="D55" s="10" t="str">
        <f>IFERROR(VLOOKUP(M55,'Raw data - FRO_FRI'!$A$2:$AA$477,11,0),"")</f>
        <v>-</v>
      </c>
      <c r="E55" s="10" t="str">
        <f>IFERROR(VLOOKUP(M55,'Raw data - FRO_FRI'!$A$2:$AA$477,13,0),"")</f>
        <v>-</v>
      </c>
      <c r="F55" s="10" t="str">
        <f>IFERROR(VLOOKUP(M55,'Raw data - FRO_FRI'!$A$2:$AA$477,15,0),"")</f>
        <v>-</v>
      </c>
      <c r="G55" s="10" t="str">
        <f>IFERROR(VLOOKUP(M55,'Raw data - FRO_FRI'!$A$2:$AA$477,17,0),"")</f>
        <v>All 20 Reefer containers</v>
      </c>
      <c r="H55" s="10" t="str">
        <f>IFERROR(VLOOKUP(M55,'Raw data - FRO_FRI'!$A$2:$AA$477,19,0),"")</f>
        <v>General cargo</v>
      </c>
      <c r="I55" s="10" t="str">
        <f>IFERROR(VLOOKUP(M55,'Raw data - FRO_FRI'!$A$2:$AA$477,20,0),"")</f>
        <v>All Commodoties</v>
      </c>
      <c r="J55" s="10" t="str">
        <f>IFERROR(VLOOKUP(M55,'Raw data - FRO_FRI'!$A$2:$AA$477,22,0),"")</f>
        <v>Per Container</v>
      </c>
      <c r="K55" s="10" t="str">
        <f>IFERROR(VLOOKUP(M55,'Raw data - FRO_FRI'!$A$2:$AA$477,23,0),"")</f>
        <v>USD</v>
      </c>
      <c r="L55" s="10">
        <f>IFERROR(VLOOKUP(M55,'Raw data - FRO_FRI'!$A$2:$AA$477,24,0),"")</f>
        <v>250</v>
      </c>
      <c r="M55">
        <f t="shared" si="0"/>
        <v>51</v>
      </c>
    </row>
    <row r="56" spans="1:13" x14ac:dyDescent="0.35">
      <c r="A56" s="10" t="str">
        <f>IFERROR(VLOOKUP(M56,'Raw data - FRO_FRI'!$A$2:$AA$477,3,0),"")</f>
        <v>Free In Service</v>
      </c>
      <c r="B56" s="19">
        <f>IFERROR(VLOOKUP(M56,'Raw data - FRO_FRI'!$A$2:$AA$477,6,0),"")</f>
        <v>44866</v>
      </c>
      <c r="C56" s="10" t="str">
        <f>IFERROR(VLOOKUP(M56,'Raw data - FRO_FRI'!$A$2:$AA$477,8,0),"")</f>
        <v>Alexandria, EG</v>
      </c>
      <c r="D56" s="10" t="str">
        <f>IFERROR(VLOOKUP(M56,'Raw data - FRO_FRI'!$A$2:$AA$477,11,0),"")</f>
        <v>-</v>
      </c>
      <c r="E56" s="10" t="str">
        <f>IFERROR(VLOOKUP(M56,'Raw data - FRO_FRI'!$A$2:$AA$477,13,0),"")</f>
        <v>-</v>
      </c>
      <c r="F56" s="10" t="str">
        <f>IFERROR(VLOOKUP(M56,'Raw data - FRO_FRI'!$A$2:$AA$477,15,0),"")</f>
        <v>-</v>
      </c>
      <c r="G56" s="10" t="str">
        <f>IFERROR(VLOOKUP(M56,'Raw data - FRO_FRI'!$A$2:$AA$477,17,0),"")</f>
        <v>20COFL</v>
      </c>
      <c r="H56" s="10" t="str">
        <f>IFERROR(VLOOKUP(M56,'Raw data - FRO_FRI'!$A$2:$AA$477,19,0),"")</f>
        <v>Special containers</v>
      </c>
      <c r="I56" s="10" t="str">
        <f>IFERROR(VLOOKUP(M56,'Raw data - FRO_FRI'!$A$2:$AA$477,20,0),"")</f>
        <v>All Commodoties</v>
      </c>
      <c r="J56" s="10" t="str">
        <f>IFERROR(VLOOKUP(M56,'Raw data - FRO_FRI'!$A$2:$AA$477,22,0),"")</f>
        <v>Per Container</v>
      </c>
      <c r="K56" s="10" t="str">
        <f>IFERROR(VLOOKUP(M56,'Raw data - FRO_FRI'!$A$2:$AA$477,23,0),"")</f>
        <v>USD</v>
      </c>
      <c r="L56" s="10">
        <f>IFERROR(VLOOKUP(M56,'Raw data - FRO_FRI'!$A$2:$AA$477,24,0),"")</f>
        <v>250</v>
      </c>
      <c r="M56">
        <f t="shared" si="0"/>
        <v>52</v>
      </c>
    </row>
    <row r="57" spans="1:13" x14ac:dyDescent="0.35">
      <c r="A57" s="10" t="str">
        <f>IFERROR(VLOOKUP(M57,'Raw data - FRO_FRI'!$A$2:$AA$477,3,0),"")</f>
        <v>Free In Service</v>
      </c>
      <c r="B57" s="19">
        <f>IFERROR(VLOOKUP(M57,'Raw data - FRO_FRI'!$A$2:$AA$477,6,0),"")</f>
        <v>44866</v>
      </c>
      <c r="C57" s="10" t="str">
        <f>IFERROR(VLOOKUP(M57,'Raw data - FRO_FRI'!$A$2:$AA$477,8,0),"")</f>
        <v>Alexandria, EG</v>
      </c>
      <c r="D57" s="10" t="str">
        <f>IFERROR(VLOOKUP(M57,'Raw data - FRO_FRI'!$A$2:$AA$477,11,0),"")</f>
        <v>-</v>
      </c>
      <c r="E57" s="10" t="str">
        <f>IFERROR(VLOOKUP(M57,'Raw data - FRO_FRI'!$A$2:$AA$477,13,0),"")</f>
        <v>-</v>
      </c>
      <c r="F57" s="10" t="str">
        <f>IFERROR(VLOOKUP(M57,'Raw data - FRO_FRI'!$A$2:$AA$477,15,0),"")</f>
        <v>-</v>
      </c>
      <c r="G57" s="10" t="str">
        <f>IFERROR(VLOOKUP(M57,'Raw data - FRO_FRI'!$A$2:$AA$477,17,0),"")</f>
        <v>20FLAT</v>
      </c>
      <c r="H57" s="10" t="str">
        <f>IFERROR(VLOOKUP(M57,'Raw data - FRO_FRI'!$A$2:$AA$477,19,0),"")</f>
        <v>Special containers</v>
      </c>
      <c r="I57" s="10" t="str">
        <f>IFERROR(VLOOKUP(M57,'Raw data - FRO_FRI'!$A$2:$AA$477,20,0),"")</f>
        <v>All Commodoties</v>
      </c>
      <c r="J57" s="10" t="str">
        <f>IFERROR(VLOOKUP(M57,'Raw data - FRO_FRI'!$A$2:$AA$477,22,0),"")</f>
        <v>Per Container</v>
      </c>
      <c r="K57" s="10" t="str">
        <f>IFERROR(VLOOKUP(M57,'Raw data - FRO_FRI'!$A$2:$AA$477,23,0),"")</f>
        <v>USD</v>
      </c>
      <c r="L57" s="10">
        <f>IFERROR(VLOOKUP(M57,'Raw data - FRO_FRI'!$A$2:$AA$477,24,0),"")</f>
        <v>250</v>
      </c>
      <c r="M57">
        <f t="shared" si="0"/>
        <v>53</v>
      </c>
    </row>
    <row r="58" spans="1:13" x14ac:dyDescent="0.35">
      <c r="A58" s="10" t="str">
        <f>IFERROR(VLOOKUP(M58,'Raw data - FRO_FRI'!$A$2:$AA$477,3,0),"")</f>
        <v>Free In Service</v>
      </c>
      <c r="B58" s="19">
        <f>IFERROR(VLOOKUP(M58,'Raw data - FRO_FRI'!$A$2:$AA$477,6,0),"")</f>
        <v>44866</v>
      </c>
      <c r="C58" s="10" t="str">
        <f>IFERROR(VLOOKUP(M58,'Raw data - FRO_FRI'!$A$2:$AA$477,8,0),"")</f>
        <v>Alexandria, EG</v>
      </c>
      <c r="D58" s="10" t="str">
        <f>IFERROR(VLOOKUP(M58,'Raw data - FRO_FRI'!$A$2:$AA$477,11,0),"")</f>
        <v>-</v>
      </c>
      <c r="E58" s="10" t="str">
        <f>IFERROR(VLOOKUP(M58,'Raw data - FRO_FRI'!$A$2:$AA$477,13,0),"")</f>
        <v>-</v>
      </c>
      <c r="F58" s="10" t="str">
        <f>IFERROR(VLOOKUP(M58,'Raw data - FRO_FRI'!$A$2:$AA$477,15,0),"")</f>
        <v>-</v>
      </c>
      <c r="G58" s="10" t="str">
        <f>IFERROR(VLOOKUP(M58,'Raw data - FRO_FRI'!$A$2:$AA$477,17,0),"")</f>
        <v>20OPEN</v>
      </c>
      <c r="H58" s="10" t="str">
        <f>IFERROR(VLOOKUP(M58,'Raw data - FRO_FRI'!$A$2:$AA$477,19,0),"")</f>
        <v>Special containers</v>
      </c>
      <c r="I58" s="10" t="str">
        <f>IFERROR(VLOOKUP(M58,'Raw data - FRO_FRI'!$A$2:$AA$477,20,0),"")</f>
        <v>All Commodoties</v>
      </c>
      <c r="J58" s="10" t="str">
        <f>IFERROR(VLOOKUP(M58,'Raw data - FRO_FRI'!$A$2:$AA$477,22,0),"")</f>
        <v>Per Container</v>
      </c>
      <c r="K58" s="10" t="str">
        <f>IFERROR(VLOOKUP(M58,'Raw data - FRO_FRI'!$A$2:$AA$477,23,0),"")</f>
        <v>USD</v>
      </c>
      <c r="L58" s="10">
        <f>IFERROR(VLOOKUP(M58,'Raw data - FRO_FRI'!$A$2:$AA$477,24,0),"")</f>
        <v>250</v>
      </c>
      <c r="M58">
        <f t="shared" si="0"/>
        <v>54</v>
      </c>
    </row>
    <row r="59" spans="1:13" x14ac:dyDescent="0.35">
      <c r="A59" s="10" t="str">
        <f>IFERROR(VLOOKUP(M59,'Raw data - FRO_FRI'!$A$2:$AA$477,3,0),"")</f>
        <v>Free In Service</v>
      </c>
      <c r="B59" s="19">
        <f>IFERROR(VLOOKUP(M59,'Raw data - FRO_FRI'!$A$2:$AA$477,6,0),"")</f>
        <v>44866</v>
      </c>
      <c r="C59" s="10" t="str">
        <f>IFERROR(VLOOKUP(M59,'Raw data - FRO_FRI'!$A$2:$AA$477,8,0),"")</f>
        <v>Alexandria, EG</v>
      </c>
      <c r="D59" s="10" t="str">
        <f>IFERROR(VLOOKUP(M59,'Raw data - FRO_FRI'!$A$2:$AA$477,11,0),"")</f>
        <v>-</v>
      </c>
      <c r="E59" s="10" t="str">
        <f>IFERROR(VLOOKUP(M59,'Raw data - FRO_FRI'!$A$2:$AA$477,13,0),"")</f>
        <v>-</v>
      </c>
      <c r="F59" s="10" t="str">
        <f>IFERROR(VLOOKUP(M59,'Raw data - FRO_FRI'!$A$2:$AA$477,15,0),"")</f>
        <v>-</v>
      </c>
      <c r="G59" s="10" t="str">
        <f>IFERROR(VLOOKUP(M59,'Raw data - FRO_FRI'!$A$2:$AA$477,17,0),"")</f>
        <v>20OSOT</v>
      </c>
      <c r="H59" s="10" t="str">
        <f>IFERROR(VLOOKUP(M59,'Raw data - FRO_FRI'!$A$2:$AA$477,19,0),"")</f>
        <v>Special containers</v>
      </c>
      <c r="I59" s="10" t="str">
        <f>IFERROR(VLOOKUP(M59,'Raw data - FRO_FRI'!$A$2:$AA$477,20,0),"")</f>
        <v>All Commodoties</v>
      </c>
      <c r="J59" s="10" t="str">
        <f>IFERROR(VLOOKUP(M59,'Raw data - FRO_FRI'!$A$2:$AA$477,22,0),"")</f>
        <v>Per Container</v>
      </c>
      <c r="K59" s="10" t="str">
        <f>IFERROR(VLOOKUP(M59,'Raw data - FRO_FRI'!$A$2:$AA$477,23,0),"")</f>
        <v>USD</v>
      </c>
      <c r="L59" s="10">
        <f>IFERROR(VLOOKUP(M59,'Raw data - FRO_FRI'!$A$2:$AA$477,24,0),"")</f>
        <v>250</v>
      </c>
      <c r="M59">
        <f t="shared" si="0"/>
        <v>55</v>
      </c>
    </row>
    <row r="60" spans="1:13" x14ac:dyDescent="0.35">
      <c r="A60" s="10" t="str">
        <f>IFERROR(VLOOKUP(M60,'Raw data - FRO_FRI'!$A$2:$AA$477,3,0),"")</f>
        <v>Free In Service</v>
      </c>
      <c r="B60" s="19">
        <f>IFERROR(VLOOKUP(M60,'Raw data - FRO_FRI'!$A$2:$AA$477,6,0),"")</f>
        <v>44866</v>
      </c>
      <c r="C60" s="10" t="str">
        <f>IFERROR(VLOOKUP(M60,'Raw data - FRO_FRI'!$A$2:$AA$477,8,0),"")</f>
        <v>Alexandria, EG</v>
      </c>
      <c r="D60" s="10" t="str">
        <f>IFERROR(VLOOKUP(M60,'Raw data - FRO_FRI'!$A$2:$AA$477,11,0),"")</f>
        <v>-</v>
      </c>
      <c r="E60" s="10" t="str">
        <f>IFERROR(VLOOKUP(M60,'Raw data - FRO_FRI'!$A$2:$AA$477,13,0),"")</f>
        <v>-</v>
      </c>
      <c r="F60" s="10" t="str">
        <f>IFERROR(VLOOKUP(M60,'Raw data - FRO_FRI'!$A$2:$AA$477,15,0),"")</f>
        <v>-</v>
      </c>
      <c r="G60" s="10" t="str">
        <f>IFERROR(VLOOKUP(M60,'Raw data - FRO_FRI'!$A$2:$AA$477,17,0),"")</f>
        <v>20TWDK</v>
      </c>
      <c r="H60" s="10" t="str">
        <f>IFERROR(VLOOKUP(M60,'Raw data - FRO_FRI'!$A$2:$AA$477,19,0),"")</f>
        <v>Special containers</v>
      </c>
      <c r="I60" s="10" t="str">
        <f>IFERROR(VLOOKUP(M60,'Raw data - FRO_FRI'!$A$2:$AA$477,20,0),"")</f>
        <v>All Commodoties</v>
      </c>
      <c r="J60" s="10" t="str">
        <f>IFERROR(VLOOKUP(M60,'Raw data - FRO_FRI'!$A$2:$AA$477,22,0),"")</f>
        <v>Per Container</v>
      </c>
      <c r="K60" s="10" t="str">
        <f>IFERROR(VLOOKUP(M60,'Raw data - FRO_FRI'!$A$2:$AA$477,23,0),"")</f>
        <v>USD</v>
      </c>
      <c r="L60" s="10">
        <f>IFERROR(VLOOKUP(M60,'Raw data - FRO_FRI'!$A$2:$AA$477,24,0),"")</f>
        <v>250</v>
      </c>
      <c r="M60">
        <f t="shared" si="0"/>
        <v>56</v>
      </c>
    </row>
    <row r="61" spans="1:13" x14ac:dyDescent="0.35">
      <c r="A61" s="10" t="str">
        <f>IFERROR(VLOOKUP(M61,'Raw data - FRO_FRI'!$A$2:$AA$477,3,0),"")</f>
        <v>Free In Service</v>
      </c>
      <c r="B61" s="19">
        <f>IFERROR(VLOOKUP(M61,'Raw data - FRO_FRI'!$A$2:$AA$477,6,0),"")</f>
        <v>44866</v>
      </c>
      <c r="C61" s="10" t="str">
        <f>IFERROR(VLOOKUP(M61,'Raw data - FRO_FRI'!$A$2:$AA$477,8,0),"")</f>
        <v>Alexandria, EG</v>
      </c>
      <c r="D61" s="10" t="str">
        <f>IFERROR(VLOOKUP(M61,'Raw data - FRO_FRI'!$A$2:$AA$477,11,0),"")</f>
        <v>-</v>
      </c>
      <c r="E61" s="10" t="str">
        <f>IFERROR(VLOOKUP(M61,'Raw data - FRO_FRI'!$A$2:$AA$477,13,0),"")</f>
        <v>-</v>
      </c>
      <c r="F61" s="10" t="str">
        <f>IFERROR(VLOOKUP(M61,'Raw data - FRO_FRI'!$A$2:$AA$477,15,0),"")</f>
        <v>-</v>
      </c>
      <c r="G61" s="10" t="str">
        <f>IFERROR(VLOOKUP(M61,'Raw data - FRO_FRI'!$A$2:$AA$477,17,0),"")</f>
        <v>20COFL</v>
      </c>
      <c r="H61" s="10" t="str">
        <f>IFERROR(VLOOKUP(M61,'Raw data - FRO_FRI'!$A$2:$AA$477,19,0),"")</f>
        <v>Special containers / Dangerous Cargo</v>
      </c>
      <c r="I61" s="10" t="str">
        <f>IFERROR(VLOOKUP(M61,'Raw data - FRO_FRI'!$A$2:$AA$477,20,0),"")</f>
        <v>All Commodoties</v>
      </c>
      <c r="J61" s="10" t="str">
        <f>IFERROR(VLOOKUP(M61,'Raw data - FRO_FRI'!$A$2:$AA$477,22,0),"")</f>
        <v>Per Container</v>
      </c>
      <c r="K61" s="10" t="str">
        <f>IFERROR(VLOOKUP(M61,'Raw data - FRO_FRI'!$A$2:$AA$477,23,0),"")</f>
        <v>USD</v>
      </c>
      <c r="L61" s="10">
        <f>IFERROR(VLOOKUP(M61,'Raw data - FRO_FRI'!$A$2:$AA$477,24,0),"")</f>
        <v>250</v>
      </c>
      <c r="M61">
        <f t="shared" si="0"/>
        <v>57</v>
      </c>
    </row>
    <row r="62" spans="1:13" x14ac:dyDescent="0.35">
      <c r="A62" s="10" t="str">
        <f>IFERROR(VLOOKUP(M62,'Raw data - FRO_FRI'!$A$2:$AA$477,3,0),"")</f>
        <v>Free In Service</v>
      </c>
      <c r="B62" s="19">
        <f>IFERROR(VLOOKUP(M62,'Raw data - FRO_FRI'!$A$2:$AA$477,6,0),"")</f>
        <v>44866</v>
      </c>
      <c r="C62" s="10" t="str">
        <f>IFERROR(VLOOKUP(M62,'Raw data - FRO_FRI'!$A$2:$AA$477,8,0),"")</f>
        <v>Alexandria, EG</v>
      </c>
      <c r="D62" s="10" t="str">
        <f>IFERROR(VLOOKUP(M62,'Raw data - FRO_FRI'!$A$2:$AA$477,11,0),"")</f>
        <v>-</v>
      </c>
      <c r="E62" s="10" t="str">
        <f>IFERROR(VLOOKUP(M62,'Raw data - FRO_FRI'!$A$2:$AA$477,13,0),"")</f>
        <v>-</v>
      </c>
      <c r="F62" s="10" t="str">
        <f>IFERROR(VLOOKUP(M62,'Raw data - FRO_FRI'!$A$2:$AA$477,15,0),"")</f>
        <v>-</v>
      </c>
      <c r="G62" s="10" t="str">
        <f>IFERROR(VLOOKUP(M62,'Raw data - FRO_FRI'!$A$2:$AA$477,17,0),"")</f>
        <v>20FLAT</v>
      </c>
      <c r="H62" s="10" t="str">
        <f>IFERROR(VLOOKUP(M62,'Raw data - FRO_FRI'!$A$2:$AA$477,19,0),"")</f>
        <v>Special containers / Dangerous Cargo</v>
      </c>
      <c r="I62" s="10" t="str">
        <f>IFERROR(VLOOKUP(M62,'Raw data - FRO_FRI'!$A$2:$AA$477,20,0),"")</f>
        <v>All Commodoties</v>
      </c>
      <c r="J62" s="10" t="str">
        <f>IFERROR(VLOOKUP(M62,'Raw data - FRO_FRI'!$A$2:$AA$477,22,0),"")</f>
        <v>Per Container</v>
      </c>
      <c r="K62" s="10" t="str">
        <f>IFERROR(VLOOKUP(M62,'Raw data - FRO_FRI'!$A$2:$AA$477,23,0),"")</f>
        <v>USD</v>
      </c>
      <c r="L62" s="10">
        <f>IFERROR(VLOOKUP(M62,'Raw data - FRO_FRI'!$A$2:$AA$477,24,0),"")</f>
        <v>250</v>
      </c>
      <c r="M62">
        <f t="shared" si="0"/>
        <v>58</v>
      </c>
    </row>
    <row r="63" spans="1:13" x14ac:dyDescent="0.35">
      <c r="A63" s="10" t="str">
        <f>IFERROR(VLOOKUP(M63,'Raw data - FRO_FRI'!$A$2:$AA$477,3,0),"")</f>
        <v>Free In Service</v>
      </c>
      <c r="B63" s="19">
        <f>IFERROR(VLOOKUP(M63,'Raw data - FRO_FRI'!$A$2:$AA$477,6,0),"")</f>
        <v>44866</v>
      </c>
      <c r="C63" s="10" t="str">
        <f>IFERROR(VLOOKUP(M63,'Raw data - FRO_FRI'!$A$2:$AA$477,8,0),"")</f>
        <v>Alexandria, EG</v>
      </c>
      <c r="D63" s="10" t="str">
        <f>IFERROR(VLOOKUP(M63,'Raw data - FRO_FRI'!$A$2:$AA$477,11,0),"")</f>
        <v>-</v>
      </c>
      <c r="E63" s="10" t="str">
        <f>IFERROR(VLOOKUP(M63,'Raw data - FRO_FRI'!$A$2:$AA$477,13,0),"")</f>
        <v>-</v>
      </c>
      <c r="F63" s="10" t="str">
        <f>IFERROR(VLOOKUP(M63,'Raw data - FRO_FRI'!$A$2:$AA$477,15,0),"")</f>
        <v>-</v>
      </c>
      <c r="G63" s="10" t="str">
        <f>IFERROR(VLOOKUP(M63,'Raw data - FRO_FRI'!$A$2:$AA$477,17,0),"")</f>
        <v>20OPEN</v>
      </c>
      <c r="H63" s="10" t="str">
        <f>IFERROR(VLOOKUP(M63,'Raw data - FRO_FRI'!$A$2:$AA$477,19,0),"")</f>
        <v>Special containers / Dangerous Cargo</v>
      </c>
      <c r="I63" s="10" t="str">
        <f>IFERROR(VLOOKUP(M63,'Raw data - FRO_FRI'!$A$2:$AA$477,20,0),"")</f>
        <v>All Commodoties</v>
      </c>
      <c r="J63" s="10" t="str">
        <f>IFERROR(VLOOKUP(M63,'Raw data - FRO_FRI'!$A$2:$AA$477,22,0),"")</f>
        <v>Per Container</v>
      </c>
      <c r="K63" s="10" t="str">
        <f>IFERROR(VLOOKUP(M63,'Raw data - FRO_FRI'!$A$2:$AA$477,23,0),"")</f>
        <v>USD</v>
      </c>
      <c r="L63" s="10">
        <f>IFERROR(VLOOKUP(M63,'Raw data - FRO_FRI'!$A$2:$AA$477,24,0),"")</f>
        <v>250</v>
      </c>
      <c r="M63">
        <f t="shared" si="0"/>
        <v>59</v>
      </c>
    </row>
    <row r="64" spans="1:13" x14ac:dyDescent="0.35">
      <c r="A64" s="10" t="str">
        <f>IFERROR(VLOOKUP(M64,'Raw data - FRO_FRI'!$A$2:$AA$477,3,0),"")</f>
        <v>Free In Service</v>
      </c>
      <c r="B64" s="19">
        <f>IFERROR(VLOOKUP(M64,'Raw data - FRO_FRI'!$A$2:$AA$477,6,0),"")</f>
        <v>44866</v>
      </c>
      <c r="C64" s="10" t="str">
        <f>IFERROR(VLOOKUP(M64,'Raw data - FRO_FRI'!$A$2:$AA$477,8,0),"")</f>
        <v>Alexandria, EG</v>
      </c>
      <c r="D64" s="10" t="str">
        <f>IFERROR(VLOOKUP(M64,'Raw data - FRO_FRI'!$A$2:$AA$477,11,0),"")</f>
        <v>-</v>
      </c>
      <c r="E64" s="10" t="str">
        <f>IFERROR(VLOOKUP(M64,'Raw data - FRO_FRI'!$A$2:$AA$477,13,0),"")</f>
        <v>-</v>
      </c>
      <c r="F64" s="10" t="str">
        <f>IFERROR(VLOOKUP(M64,'Raw data - FRO_FRI'!$A$2:$AA$477,15,0),"")</f>
        <v>-</v>
      </c>
      <c r="G64" s="10" t="str">
        <f>IFERROR(VLOOKUP(M64,'Raw data - FRO_FRI'!$A$2:$AA$477,17,0),"")</f>
        <v>20OSOT</v>
      </c>
      <c r="H64" s="10" t="str">
        <f>IFERROR(VLOOKUP(M64,'Raw data - FRO_FRI'!$A$2:$AA$477,19,0),"")</f>
        <v>Special containers / Dangerous Cargo</v>
      </c>
      <c r="I64" s="10" t="str">
        <f>IFERROR(VLOOKUP(M64,'Raw data - FRO_FRI'!$A$2:$AA$477,20,0),"")</f>
        <v>All Commodoties</v>
      </c>
      <c r="J64" s="10" t="str">
        <f>IFERROR(VLOOKUP(M64,'Raw data - FRO_FRI'!$A$2:$AA$477,22,0),"")</f>
        <v>Per Container</v>
      </c>
      <c r="K64" s="10" t="str">
        <f>IFERROR(VLOOKUP(M64,'Raw data - FRO_FRI'!$A$2:$AA$477,23,0),"")</f>
        <v>USD</v>
      </c>
      <c r="L64" s="10">
        <f>IFERROR(VLOOKUP(M64,'Raw data - FRO_FRI'!$A$2:$AA$477,24,0),"")</f>
        <v>250</v>
      </c>
      <c r="M64">
        <f t="shared" si="0"/>
        <v>60</v>
      </c>
    </row>
    <row r="65" spans="1:13" x14ac:dyDescent="0.35">
      <c r="A65" s="10" t="str">
        <f>IFERROR(VLOOKUP(M65,'Raw data - FRO_FRI'!$A$2:$AA$477,3,0),"")</f>
        <v>Free In Service</v>
      </c>
      <c r="B65" s="19">
        <f>IFERROR(VLOOKUP(M65,'Raw data - FRO_FRI'!$A$2:$AA$477,6,0),"")</f>
        <v>44866</v>
      </c>
      <c r="C65" s="10" t="str">
        <f>IFERROR(VLOOKUP(M65,'Raw data - FRO_FRI'!$A$2:$AA$477,8,0),"")</f>
        <v>Alexandria, EG</v>
      </c>
      <c r="D65" s="10" t="str">
        <f>IFERROR(VLOOKUP(M65,'Raw data - FRO_FRI'!$A$2:$AA$477,11,0),"")</f>
        <v>-</v>
      </c>
      <c r="E65" s="10" t="str">
        <f>IFERROR(VLOOKUP(M65,'Raw data - FRO_FRI'!$A$2:$AA$477,13,0),"")</f>
        <v>-</v>
      </c>
      <c r="F65" s="10" t="str">
        <f>IFERROR(VLOOKUP(M65,'Raw data - FRO_FRI'!$A$2:$AA$477,15,0),"")</f>
        <v>-</v>
      </c>
      <c r="G65" s="10" t="str">
        <f>IFERROR(VLOOKUP(M65,'Raw data - FRO_FRI'!$A$2:$AA$477,17,0),"")</f>
        <v>20TWDK</v>
      </c>
      <c r="H65" s="10" t="str">
        <f>IFERROR(VLOOKUP(M65,'Raw data - FRO_FRI'!$A$2:$AA$477,19,0),"")</f>
        <v>Special containers / Dangerous Cargo</v>
      </c>
      <c r="I65" s="10" t="str">
        <f>IFERROR(VLOOKUP(M65,'Raw data - FRO_FRI'!$A$2:$AA$477,20,0),"")</f>
        <v>All Commodoties</v>
      </c>
      <c r="J65" s="10" t="str">
        <f>IFERROR(VLOOKUP(M65,'Raw data - FRO_FRI'!$A$2:$AA$477,22,0),"")</f>
        <v>Per Container</v>
      </c>
      <c r="K65" s="10" t="str">
        <f>IFERROR(VLOOKUP(M65,'Raw data - FRO_FRI'!$A$2:$AA$477,23,0),"")</f>
        <v>USD</v>
      </c>
      <c r="L65" s="10">
        <f>IFERROR(VLOOKUP(M65,'Raw data - FRO_FRI'!$A$2:$AA$477,24,0),"")</f>
        <v>250</v>
      </c>
      <c r="M65">
        <f t="shared" si="0"/>
        <v>61</v>
      </c>
    </row>
    <row r="66" spans="1:13" x14ac:dyDescent="0.35">
      <c r="A66" s="10" t="str">
        <f>IFERROR(VLOOKUP(M66,'Raw data - FRO_FRI'!$A$2:$AA$477,3,0),"")</f>
        <v>Free In Service</v>
      </c>
      <c r="B66" s="19">
        <f>IFERROR(VLOOKUP(M66,'Raw data - FRO_FRI'!$A$2:$AA$477,6,0),"")</f>
        <v>44866</v>
      </c>
      <c r="C66" s="10" t="str">
        <f>IFERROR(VLOOKUP(M66,'Raw data - FRO_FRI'!$A$2:$AA$477,8,0),"")</f>
        <v>Alexandria, EG</v>
      </c>
      <c r="D66" s="10" t="str">
        <f>IFERROR(VLOOKUP(M66,'Raw data - FRO_FRI'!$A$2:$AA$477,11,0),"")</f>
        <v>-</v>
      </c>
      <c r="E66" s="10" t="str">
        <f>IFERROR(VLOOKUP(M66,'Raw data - FRO_FRI'!$A$2:$AA$477,13,0),"")</f>
        <v>-</v>
      </c>
      <c r="F66" s="10" t="str">
        <f>IFERROR(VLOOKUP(M66,'Raw data - FRO_FRI'!$A$2:$AA$477,15,0),"")</f>
        <v>-</v>
      </c>
      <c r="G66" s="10" t="str">
        <f>IFERROR(VLOOKUP(M66,'Raw data - FRO_FRI'!$A$2:$AA$477,17,0),"")</f>
        <v>45HDRY</v>
      </c>
      <c r="H66" s="10" t="str">
        <f>IFERROR(VLOOKUP(M66,'Raw data - FRO_FRI'!$A$2:$AA$477,19,0),"")</f>
        <v>Dangerous Cargo</v>
      </c>
      <c r="I66" s="10" t="str">
        <f>IFERROR(VLOOKUP(M66,'Raw data - FRO_FRI'!$A$2:$AA$477,20,0),"")</f>
        <v>All Commodoties</v>
      </c>
      <c r="J66" s="10" t="str">
        <f>IFERROR(VLOOKUP(M66,'Raw data - FRO_FRI'!$A$2:$AA$477,22,0),"")</f>
        <v>Per Container</v>
      </c>
      <c r="K66" s="10" t="str">
        <f>IFERROR(VLOOKUP(M66,'Raw data - FRO_FRI'!$A$2:$AA$477,23,0),"")</f>
        <v>USD</v>
      </c>
      <c r="L66" s="10">
        <f>IFERROR(VLOOKUP(M66,'Raw data - FRO_FRI'!$A$2:$AA$477,24,0),"")</f>
        <v>305</v>
      </c>
      <c r="M66">
        <f t="shared" si="0"/>
        <v>62</v>
      </c>
    </row>
    <row r="67" spans="1:13" x14ac:dyDescent="0.35">
      <c r="A67" s="10" t="str">
        <f>IFERROR(VLOOKUP(M67,'Raw data - FRO_FRI'!$A$2:$AA$477,3,0),"")</f>
        <v>Free In Service</v>
      </c>
      <c r="B67" s="19">
        <f>IFERROR(VLOOKUP(M67,'Raw data - FRO_FRI'!$A$2:$AA$477,6,0),"")</f>
        <v>44866</v>
      </c>
      <c r="C67" s="10" t="str">
        <f>IFERROR(VLOOKUP(M67,'Raw data - FRO_FRI'!$A$2:$AA$477,8,0),"")</f>
        <v>Alexandria, EG</v>
      </c>
      <c r="D67" s="10" t="str">
        <f>IFERROR(VLOOKUP(M67,'Raw data - FRO_FRI'!$A$2:$AA$477,11,0),"")</f>
        <v>-</v>
      </c>
      <c r="E67" s="10" t="str">
        <f>IFERROR(VLOOKUP(M67,'Raw data - FRO_FRI'!$A$2:$AA$477,13,0),"")</f>
        <v>-</v>
      </c>
      <c r="F67" s="10" t="str">
        <f>IFERROR(VLOOKUP(M67,'Raw data - FRO_FRI'!$A$2:$AA$477,15,0),"")</f>
        <v>-</v>
      </c>
      <c r="G67" s="10" t="str">
        <f>IFERROR(VLOOKUP(M67,'Raw data - FRO_FRI'!$A$2:$AA$477,17,0),"")</f>
        <v>45HDRY</v>
      </c>
      <c r="H67" s="10" t="str">
        <f>IFERROR(VLOOKUP(M67,'Raw data - FRO_FRI'!$A$2:$AA$477,19,0),"")</f>
        <v>General cargo</v>
      </c>
      <c r="I67" s="10" t="str">
        <f>IFERROR(VLOOKUP(M67,'Raw data - FRO_FRI'!$A$2:$AA$477,20,0),"")</f>
        <v>All Commodoties</v>
      </c>
      <c r="J67" s="10" t="str">
        <f>IFERROR(VLOOKUP(M67,'Raw data - FRO_FRI'!$A$2:$AA$477,22,0),"")</f>
        <v>Per Container</v>
      </c>
      <c r="K67" s="10" t="str">
        <f>IFERROR(VLOOKUP(M67,'Raw data - FRO_FRI'!$A$2:$AA$477,23,0),"")</f>
        <v>USD</v>
      </c>
      <c r="L67" s="10">
        <f>IFERROR(VLOOKUP(M67,'Raw data - FRO_FRI'!$A$2:$AA$477,24,0),"")</f>
        <v>195</v>
      </c>
      <c r="M67">
        <f t="shared" si="0"/>
        <v>63</v>
      </c>
    </row>
    <row r="68" spans="1:13" x14ac:dyDescent="0.35">
      <c r="A68" s="10" t="str">
        <f>IFERROR(VLOOKUP(M68,'Raw data - FRO_FRI'!$A$2:$AA$477,3,0),"")</f>
        <v>Free In Service</v>
      </c>
      <c r="B68" s="19">
        <f>IFERROR(VLOOKUP(M68,'Raw data - FRO_FRI'!$A$2:$AA$477,6,0),"")</f>
        <v>44866</v>
      </c>
      <c r="C68" s="10" t="str">
        <f>IFERROR(VLOOKUP(M68,'Raw data - FRO_FRI'!$A$2:$AA$477,8,0),"")</f>
        <v>Alexandria, EG</v>
      </c>
      <c r="D68" s="10" t="str">
        <f>IFERROR(VLOOKUP(M68,'Raw data - FRO_FRI'!$A$2:$AA$477,11,0),"")</f>
        <v>-</v>
      </c>
      <c r="E68" s="10" t="str">
        <f>IFERROR(VLOOKUP(M68,'Raw data - FRO_FRI'!$A$2:$AA$477,13,0),"")</f>
        <v>-</v>
      </c>
      <c r="F68" s="10" t="str">
        <f>IFERROR(VLOOKUP(M68,'Raw data - FRO_FRI'!$A$2:$AA$477,15,0),"")</f>
        <v>-</v>
      </c>
      <c r="G68" s="10" t="str">
        <f>IFERROR(VLOOKUP(M68,'Raw data - FRO_FRI'!$A$2:$AA$477,17,0),"")</f>
        <v>All 40 DRY containers</v>
      </c>
      <c r="H68" s="10" t="str">
        <f>IFERROR(VLOOKUP(M68,'Raw data - FRO_FRI'!$A$2:$AA$477,19,0),"")</f>
        <v>Dangerous Cargo</v>
      </c>
      <c r="I68" s="10" t="str">
        <f>IFERROR(VLOOKUP(M68,'Raw data - FRO_FRI'!$A$2:$AA$477,20,0),"")</f>
        <v>All Commodoties</v>
      </c>
      <c r="J68" s="10" t="str">
        <f>IFERROR(VLOOKUP(M68,'Raw data - FRO_FRI'!$A$2:$AA$477,22,0),"")</f>
        <v>Per Container</v>
      </c>
      <c r="K68" s="10" t="str">
        <f>IFERROR(VLOOKUP(M68,'Raw data - FRO_FRI'!$A$2:$AA$477,23,0),"")</f>
        <v>USD</v>
      </c>
      <c r="L68" s="10">
        <f>IFERROR(VLOOKUP(M68,'Raw data - FRO_FRI'!$A$2:$AA$477,24,0),"")</f>
        <v>250</v>
      </c>
      <c r="M68">
        <f t="shared" si="0"/>
        <v>64</v>
      </c>
    </row>
    <row r="69" spans="1:13" x14ac:dyDescent="0.35">
      <c r="A69" s="10" t="str">
        <f>IFERROR(VLOOKUP(M69,'Raw data - FRO_FRI'!$A$2:$AA$477,3,0),"")</f>
        <v>Free In Service</v>
      </c>
      <c r="B69" s="19">
        <f>IFERROR(VLOOKUP(M69,'Raw data - FRO_FRI'!$A$2:$AA$477,6,0),"")</f>
        <v>44866</v>
      </c>
      <c r="C69" s="10" t="str">
        <f>IFERROR(VLOOKUP(M69,'Raw data - FRO_FRI'!$A$2:$AA$477,8,0),"")</f>
        <v>Alexandria, EG</v>
      </c>
      <c r="D69" s="10" t="str">
        <f>IFERROR(VLOOKUP(M69,'Raw data - FRO_FRI'!$A$2:$AA$477,11,0),"")</f>
        <v>-</v>
      </c>
      <c r="E69" s="10" t="str">
        <f>IFERROR(VLOOKUP(M69,'Raw data - FRO_FRI'!$A$2:$AA$477,13,0),"")</f>
        <v>-</v>
      </c>
      <c r="F69" s="10" t="str">
        <f>IFERROR(VLOOKUP(M69,'Raw data - FRO_FRI'!$A$2:$AA$477,15,0),"")</f>
        <v>-</v>
      </c>
      <c r="G69" s="10" t="str">
        <f>IFERROR(VLOOKUP(M69,'Raw data - FRO_FRI'!$A$2:$AA$477,17,0),"")</f>
        <v>All 40 Reefer</v>
      </c>
      <c r="H69" s="10" t="str">
        <f>IFERROR(VLOOKUP(M69,'Raw data - FRO_FRI'!$A$2:$AA$477,19,0),"")</f>
        <v>Dangerous Cargo</v>
      </c>
      <c r="I69" s="10" t="str">
        <f>IFERROR(VLOOKUP(M69,'Raw data - FRO_FRI'!$A$2:$AA$477,20,0),"")</f>
        <v>All Commodoties</v>
      </c>
      <c r="J69" s="10" t="str">
        <f>IFERROR(VLOOKUP(M69,'Raw data - FRO_FRI'!$A$2:$AA$477,22,0),"")</f>
        <v>Per Container</v>
      </c>
      <c r="K69" s="10" t="str">
        <f>IFERROR(VLOOKUP(M69,'Raw data - FRO_FRI'!$A$2:$AA$477,23,0),"")</f>
        <v>USD</v>
      </c>
      <c r="L69" s="10">
        <f>IFERROR(VLOOKUP(M69,'Raw data - FRO_FRI'!$A$2:$AA$477,24,0),"")</f>
        <v>305</v>
      </c>
      <c r="M69">
        <f t="shared" si="0"/>
        <v>65</v>
      </c>
    </row>
    <row r="70" spans="1:13" x14ac:dyDescent="0.35">
      <c r="A70" s="10" t="str">
        <f>IFERROR(VLOOKUP(M70,'Raw data - FRO_FRI'!$A$2:$AA$477,3,0),"")</f>
        <v>Free In Service</v>
      </c>
      <c r="B70" s="19">
        <f>IFERROR(VLOOKUP(M70,'Raw data - FRO_FRI'!$A$2:$AA$477,6,0),"")</f>
        <v>44866</v>
      </c>
      <c r="C70" s="10" t="str">
        <f>IFERROR(VLOOKUP(M70,'Raw data - FRO_FRI'!$A$2:$AA$477,8,0),"")</f>
        <v>Alexandria, EG</v>
      </c>
      <c r="D70" s="10" t="str">
        <f>IFERROR(VLOOKUP(M70,'Raw data - FRO_FRI'!$A$2:$AA$477,11,0),"")</f>
        <v>-</v>
      </c>
      <c r="E70" s="10" t="str">
        <f>IFERROR(VLOOKUP(M70,'Raw data - FRO_FRI'!$A$2:$AA$477,13,0),"")</f>
        <v>-</v>
      </c>
      <c r="F70" s="10" t="str">
        <f>IFERROR(VLOOKUP(M70,'Raw data - FRO_FRI'!$A$2:$AA$477,15,0),"")</f>
        <v>-</v>
      </c>
      <c r="G70" s="10" t="str">
        <f>IFERROR(VLOOKUP(M70,'Raw data - FRO_FRI'!$A$2:$AA$477,17,0),"")</f>
        <v>All 40 DRY containers</v>
      </c>
      <c r="H70" s="10" t="str">
        <f>IFERROR(VLOOKUP(M70,'Raw data - FRO_FRI'!$A$2:$AA$477,19,0),"")</f>
        <v>General cargo</v>
      </c>
      <c r="I70" s="10" t="str">
        <f>IFERROR(VLOOKUP(M70,'Raw data - FRO_FRI'!$A$2:$AA$477,20,0),"")</f>
        <v>All Commodoties</v>
      </c>
      <c r="J70" s="10" t="str">
        <f>IFERROR(VLOOKUP(M70,'Raw data - FRO_FRI'!$A$2:$AA$477,22,0),"")</f>
        <v>Per Container</v>
      </c>
      <c r="K70" s="10" t="str">
        <f>IFERROR(VLOOKUP(M70,'Raw data - FRO_FRI'!$A$2:$AA$477,23,0),"")</f>
        <v>USD</v>
      </c>
      <c r="L70" s="10">
        <f>IFERROR(VLOOKUP(M70,'Raw data - FRO_FRI'!$A$2:$AA$477,24,0),"")</f>
        <v>195</v>
      </c>
      <c r="M70">
        <f t="shared" si="0"/>
        <v>66</v>
      </c>
    </row>
    <row r="71" spans="1:13" x14ac:dyDescent="0.35">
      <c r="A71" s="10" t="str">
        <f>IFERROR(VLOOKUP(M71,'Raw data - FRO_FRI'!$A$2:$AA$477,3,0),"")</f>
        <v>Free In Service</v>
      </c>
      <c r="B71" s="19">
        <f>IFERROR(VLOOKUP(M71,'Raw data - FRO_FRI'!$A$2:$AA$477,6,0),"")</f>
        <v>44866</v>
      </c>
      <c r="C71" s="10" t="str">
        <f>IFERROR(VLOOKUP(M71,'Raw data - FRO_FRI'!$A$2:$AA$477,8,0),"")</f>
        <v>Alexandria, EG</v>
      </c>
      <c r="D71" s="10" t="str">
        <f>IFERROR(VLOOKUP(M71,'Raw data - FRO_FRI'!$A$2:$AA$477,11,0),"")</f>
        <v>-</v>
      </c>
      <c r="E71" s="10" t="str">
        <f>IFERROR(VLOOKUP(M71,'Raw data - FRO_FRI'!$A$2:$AA$477,13,0),"")</f>
        <v>-</v>
      </c>
      <c r="F71" s="10" t="str">
        <f>IFERROR(VLOOKUP(M71,'Raw data - FRO_FRI'!$A$2:$AA$477,15,0),"")</f>
        <v>-</v>
      </c>
      <c r="G71" s="10" t="str">
        <f>IFERROR(VLOOKUP(M71,'Raw data - FRO_FRI'!$A$2:$AA$477,17,0),"")</f>
        <v>All 40 Reefer</v>
      </c>
      <c r="H71" s="10" t="str">
        <f>IFERROR(VLOOKUP(M71,'Raw data - FRO_FRI'!$A$2:$AA$477,19,0),"")</f>
        <v>General cargo</v>
      </c>
      <c r="I71" s="10" t="str">
        <f>IFERROR(VLOOKUP(M71,'Raw data - FRO_FRI'!$A$2:$AA$477,20,0),"")</f>
        <v>All Commodoties</v>
      </c>
      <c r="J71" s="10" t="str">
        <f>IFERROR(VLOOKUP(M71,'Raw data - FRO_FRI'!$A$2:$AA$477,22,0),"")</f>
        <v>Per Container</v>
      </c>
      <c r="K71" s="10" t="str">
        <f>IFERROR(VLOOKUP(M71,'Raw data - FRO_FRI'!$A$2:$AA$477,23,0),"")</f>
        <v>USD</v>
      </c>
      <c r="L71" s="10">
        <f>IFERROR(VLOOKUP(M71,'Raw data - FRO_FRI'!$A$2:$AA$477,24,0),"")</f>
        <v>305</v>
      </c>
      <c r="M71">
        <f t="shared" ref="M71:M134" si="1">M70+1</f>
        <v>67</v>
      </c>
    </row>
    <row r="72" spans="1:13" x14ac:dyDescent="0.35">
      <c r="A72" s="10" t="str">
        <f>IFERROR(VLOOKUP(M72,'Raw data - FRO_FRI'!$A$2:$AA$477,3,0),"")</f>
        <v>Free In Service</v>
      </c>
      <c r="B72" s="19">
        <f>IFERROR(VLOOKUP(M72,'Raw data - FRO_FRI'!$A$2:$AA$477,6,0),"")</f>
        <v>44866</v>
      </c>
      <c r="C72" s="10" t="str">
        <f>IFERROR(VLOOKUP(M72,'Raw data - FRO_FRI'!$A$2:$AA$477,8,0),"")</f>
        <v>Alexandria, EG</v>
      </c>
      <c r="D72" s="10" t="str">
        <f>IFERROR(VLOOKUP(M72,'Raw data - FRO_FRI'!$A$2:$AA$477,11,0),"")</f>
        <v>-</v>
      </c>
      <c r="E72" s="10" t="str">
        <f>IFERROR(VLOOKUP(M72,'Raw data - FRO_FRI'!$A$2:$AA$477,13,0),"")</f>
        <v>-</v>
      </c>
      <c r="F72" s="10" t="str">
        <f>IFERROR(VLOOKUP(M72,'Raw data - FRO_FRI'!$A$2:$AA$477,15,0),"")</f>
        <v>-</v>
      </c>
      <c r="G72" s="10" t="str">
        <f>IFERROR(VLOOKUP(M72,'Raw data - FRO_FRI'!$A$2:$AA$477,17,0),"")</f>
        <v>40COFL</v>
      </c>
      <c r="H72" s="10" t="str">
        <f>IFERROR(VLOOKUP(M72,'Raw data - FRO_FRI'!$A$2:$AA$477,19,0),"")</f>
        <v>Special containers</v>
      </c>
      <c r="I72" s="10" t="str">
        <f>IFERROR(VLOOKUP(M72,'Raw data - FRO_FRI'!$A$2:$AA$477,20,0),"")</f>
        <v>All Commodoties</v>
      </c>
      <c r="J72" s="10" t="str">
        <f>IFERROR(VLOOKUP(M72,'Raw data - FRO_FRI'!$A$2:$AA$477,22,0),"")</f>
        <v>Per Container</v>
      </c>
      <c r="K72" s="10" t="str">
        <f>IFERROR(VLOOKUP(M72,'Raw data - FRO_FRI'!$A$2:$AA$477,23,0),"")</f>
        <v>USD</v>
      </c>
      <c r="L72" s="10">
        <f>IFERROR(VLOOKUP(M72,'Raw data - FRO_FRI'!$A$2:$AA$477,24,0),"")</f>
        <v>305</v>
      </c>
      <c r="M72">
        <f t="shared" si="1"/>
        <v>68</v>
      </c>
    </row>
    <row r="73" spans="1:13" x14ac:dyDescent="0.35">
      <c r="A73" s="10" t="str">
        <f>IFERROR(VLOOKUP(M73,'Raw data - FRO_FRI'!$A$2:$AA$477,3,0),"")</f>
        <v>Free In Service</v>
      </c>
      <c r="B73" s="19">
        <f>IFERROR(VLOOKUP(M73,'Raw data - FRO_FRI'!$A$2:$AA$477,6,0),"")</f>
        <v>44866</v>
      </c>
      <c r="C73" s="10" t="str">
        <f>IFERROR(VLOOKUP(M73,'Raw data - FRO_FRI'!$A$2:$AA$477,8,0),"")</f>
        <v>Alexandria, EG</v>
      </c>
      <c r="D73" s="10" t="str">
        <f>IFERROR(VLOOKUP(M73,'Raw data - FRO_FRI'!$A$2:$AA$477,11,0),"")</f>
        <v>-</v>
      </c>
      <c r="E73" s="10" t="str">
        <f>IFERROR(VLOOKUP(M73,'Raw data - FRO_FRI'!$A$2:$AA$477,13,0),"")</f>
        <v>-</v>
      </c>
      <c r="F73" s="10" t="str">
        <f>IFERROR(VLOOKUP(M73,'Raw data - FRO_FRI'!$A$2:$AA$477,15,0),"")</f>
        <v>-</v>
      </c>
      <c r="G73" s="10" t="str">
        <f>IFERROR(VLOOKUP(M73,'Raw data - FRO_FRI'!$A$2:$AA$477,17,0),"")</f>
        <v>40FLAT</v>
      </c>
      <c r="H73" s="10" t="str">
        <f>IFERROR(VLOOKUP(M73,'Raw data - FRO_FRI'!$A$2:$AA$477,19,0),"")</f>
        <v>Special containers</v>
      </c>
      <c r="I73" s="10" t="str">
        <f>IFERROR(VLOOKUP(M73,'Raw data - FRO_FRI'!$A$2:$AA$477,20,0),"")</f>
        <v>All Commodoties</v>
      </c>
      <c r="J73" s="10" t="str">
        <f>IFERROR(VLOOKUP(M73,'Raw data - FRO_FRI'!$A$2:$AA$477,22,0),"")</f>
        <v>Per Container</v>
      </c>
      <c r="K73" s="10" t="str">
        <f>IFERROR(VLOOKUP(M73,'Raw data - FRO_FRI'!$A$2:$AA$477,23,0),"")</f>
        <v>USD</v>
      </c>
      <c r="L73" s="10">
        <f>IFERROR(VLOOKUP(M73,'Raw data - FRO_FRI'!$A$2:$AA$477,24,0),"")</f>
        <v>305</v>
      </c>
      <c r="M73">
        <f t="shared" si="1"/>
        <v>69</v>
      </c>
    </row>
    <row r="74" spans="1:13" x14ac:dyDescent="0.35">
      <c r="A74" s="10" t="str">
        <f>IFERROR(VLOOKUP(M74,'Raw data - FRO_FRI'!$A$2:$AA$477,3,0),"")</f>
        <v>Free In Service</v>
      </c>
      <c r="B74" s="19">
        <f>IFERROR(VLOOKUP(M74,'Raw data - FRO_FRI'!$A$2:$AA$477,6,0),"")</f>
        <v>44866</v>
      </c>
      <c r="C74" s="10" t="str">
        <f>IFERROR(VLOOKUP(M74,'Raw data - FRO_FRI'!$A$2:$AA$477,8,0),"")</f>
        <v>Alexandria, EG</v>
      </c>
      <c r="D74" s="10" t="str">
        <f>IFERROR(VLOOKUP(M74,'Raw data - FRO_FRI'!$A$2:$AA$477,11,0),"")</f>
        <v>-</v>
      </c>
      <c r="E74" s="10" t="str">
        <f>IFERROR(VLOOKUP(M74,'Raw data - FRO_FRI'!$A$2:$AA$477,13,0),"")</f>
        <v>-</v>
      </c>
      <c r="F74" s="10" t="str">
        <f>IFERROR(VLOOKUP(M74,'Raw data - FRO_FRI'!$A$2:$AA$477,15,0),"")</f>
        <v>-</v>
      </c>
      <c r="G74" s="10" t="str">
        <f>IFERROR(VLOOKUP(M74,'Raw data - FRO_FRI'!$A$2:$AA$477,17,0),"")</f>
        <v>40OPEN</v>
      </c>
      <c r="H74" s="10" t="str">
        <f>IFERROR(VLOOKUP(M74,'Raw data - FRO_FRI'!$A$2:$AA$477,19,0),"")</f>
        <v>Special containers</v>
      </c>
      <c r="I74" s="10" t="str">
        <f>IFERROR(VLOOKUP(M74,'Raw data - FRO_FRI'!$A$2:$AA$477,20,0),"")</f>
        <v>All Commodoties</v>
      </c>
      <c r="J74" s="10" t="str">
        <f>IFERROR(VLOOKUP(M74,'Raw data - FRO_FRI'!$A$2:$AA$477,22,0),"")</f>
        <v>Per Container</v>
      </c>
      <c r="K74" s="10" t="str">
        <f>IFERROR(VLOOKUP(M74,'Raw data - FRO_FRI'!$A$2:$AA$477,23,0),"")</f>
        <v>USD</v>
      </c>
      <c r="L74" s="10">
        <f>IFERROR(VLOOKUP(M74,'Raw data - FRO_FRI'!$A$2:$AA$477,24,0),"")</f>
        <v>305</v>
      </c>
      <c r="M74">
        <f t="shared" si="1"/>
        <v>70</v>
      </c>
    </row>
    <row r="75" spans="1:13" x14ac:dyDescent="0.35">
      <c r="A75" s="10" t="str">
        <f>IFERROR(VLOOKUP(M75,'Raw data - FRO_FRI'!$A$2:$AA$477,3,0),"")</f>
        <v>Free In Service</v>
      </c>
      <c r="B75" s="19">
        <f>IFERROR(VLOOKUP(M75,'Raw data - FRO_FRI'!$A$2:$AA$477,6,0),"")</f>
        <v>44866</v>
      </c>
      <c r="C75" s="10" t="str">
        <f>IFERROR(VLOOKUP(M75,'Raw data - FRO_FRI'!$A$2:$AA$477,8,0),"")</f>
        <v>Alexandria, EG</v>
      </c>
      <c r="D75" s="10" t="str">
        <f>IFERROR(VLOOKUP(M75,'Raw data - FRO_FRI'!$A$2:$AA$477,11,0),"")</f>
        <v>-</v>
      </c>
      <c r="E75" s="10" t="str">
        <f>IFERROR(VLOOKUP(M75,'Raw data - FRO_FRI'!$A$2:$AA$477,13,0),"")</f>
        <v>-</v>
      </c>
      <c r="F75" s="10" t="str">
        <f>IFERROR(VLOOKUP(M75,'Raw data - FRO_FRI'!$A$2:$AA$477,15,0),"")</f>
        <v>-</v>
      </c>
      <c r="G75" s="10" t="str">
        <f>IFERROR(VLOOKUP(M75,'Raw data - FRO_FRI'!$A$2:$AA$477,17,0),"")</f>
        <v>40TWDK</v>
      </c>
      <c r="H75" s="10" t="str">
        <f>IFERROR(VLOOKUP(M75,'Raw data - FRO_FRI'!$A$2:$AA$477,19,0),"")</f>
        <v>Special containers</v>
      </c>
      <c r="I75" s="10" t="str">
        <f>IFERROR(VLOOKUP(M75,'Raw data - FRO_FRI'!$A$2:$AA$477,20,0),"")</f>
        <v>All Commodoties</v>
      </c>
      <c r="J75" s="10" t="str">
        <f>IFERROR(VLOOKUP(M75,'Raw data - FRO_FRI'!$A$2:$AA$477,22,0),"")</f>
        <v>Per Container</v>
      </c>
      <c r="K75" s="10" t="str">
        <f>IFERROR(VLOOKUP(M75,'Raw data - FRO_FRI'!$A$2:$AA$477,23,0),"")</f>
        <v>USD</v>
      </c>
      <c r="L75" s="10">
        <f>IFERROR(VLOOKUP(M75,'Raw data - FRO_FRI'!$A$2:$AA$477,24,0),"")</f>
        <v>305</v>
      </c>
      <c r="M75">
        <f t="shared" si="1"/>
        <v>71</v>
      </c>
    </row>
    <row r="76" spans="1:13" x14ac:dyDescent="0.35">
      <c r="A76" s="10" t="str">
        <f>IFERROR(VLOOKUP(M76,'Raw data - FRO_FRI'!$A$2:$AA$477,3,0),"")</f>
        <v>Free In Service</v>
      </c>
      <c r="B76" s="19">
        <f>IFERROR(VLOOKUP(M76,'Raw data - FRO_FRI'!$A$2:$AA$477,6,0),"")</f>
        <v>44866</v>
      </c>
      <c r="C76" s="10" t="str">
        <f>IFERROR(VLOOKUP(M76,'Raw data - FRO_FRI'!$A$2:$AA$477,8,0),"")</f>
        <v>Alexandria, EG</v>
      </c>
      <c r="D76" s="10" t="str">
        <f>IFERROR(VLOOKUP(M76,'Raw data - FRO_FRI'!$A$2:$AA$477,11,0),"")</f>
        <v>-</v>
      </c>
      <c r="E76" s="10" t="str">
        <f>IFERROR(VLOOKUP(M76,'Raw data - FRO_FRI'!$A$2:$AA$477,13,0),"")</f>
        <v>-</v>
      </c>
      <c r="F76" s="10" t="str">
        <f>IFERROR(VLOOKUP(M76,'Raw data - FRO_FRI'!$A$2:$AA$477,15,0),"")</f>
        <v>-</v>
      </c>
      <c r="G76" s="10" t="str">
        <f>IFERROR(VLOOKUP(M76,'Raw data - FRO_FRI'!$A$2:$AA$477,17,0),"")</f>
        <v>40COFL</v>
      </c>
      <c r="H76" s="10" t="str">
        <f>IFERROR(VLOOKUP(M76,'Raw data - FRO_FRI'!$A$2:$AA$477,19,0),"")</f>
        <v>Special containers / Dangerous Cargo</v>
      </c>
      <c r="I76" s="10" t="str">
        <f>IFERROR(VLOOKUP(M76,'Raw data - FRO_FRI'!$A$2:$AA$477,20,0),"")</f>
        <v>All Commodoties</v>
      </c>
      <c r="J76" s="10" t="str">
        <f>IFERROR(VLOOKUP(M76,'Raw data - FRO_FRI'!$A$2:$AA$477,22,0),"")</f>
        <v>Per Container</v>
      </c>
      <c r="K76" s="10" t="str">
        <f>IFERROR(VLOOKUP(M76,'Raw data - FRO_FRI'!$A$2:$AA$477,23,0),"")</f>
        <v>USD</v>
      </c>
      <c r="L76" s="10">
        <f>IFERROR(VLOOKUP(M76,'Raw data - FRO_FRI'!$A$2:$AA$477,24,0),"")</f>
        <v>305</v>
      </c>
      <c r="M76">
        <f t="shared" si="1"/>
        <v>72</v>
      </c>
    </row>
    <row r="77" spans="1:13" x14ac:dyDescent="0.35">
      <c r="A77" s="10" t="str">
        <f>IFERROR(VLOOKUP(M77,'Raw data - FRO_FRI'!$A$2:$AA$477,3,0),"")</f>
        <v>Free In Service</v>
      </c>
      <c r="B77" s="19">
        <f>IFERROR(VLOOKUP(M77,'Raw data - FRO_FRI'!$A$2:$AA$477,6,0),"")</f>
        <v>44866</v>
      </c>
      <c r="C77" s="10" t="str">
        <f>IFERROR(VLOOKUP(M77,'Raw data - FRO_FRI'!$A$2:$AA$477,8,0),"")</f>
        <v>Alexandria, EG</v>
      </c>
      <c r="D77" s="10" t="str">
        <f>IFERROR(VLOOKUP(M77,'Raw data - FRO_FRI'!$A$2:$AA$477,11,0),"")</f>
        <v>-</v>
      </c>
      <c r="E77" s="10" t="str">
        <f>IFERROR(VLOOKUP(M77,'Raw data - FRO_FRI'!$A$2:$AA$477,13,0),"")</f>
        <v>-</v>
      </c>
      <c r="F77" s="10" t="str">
        <f>IFERROR(VLOOKUP(M77,'Raw data - FRO_FRI'!$A$2:$AA$477,15,0),"")</f>
        <v>-</v>
      </c>
      <c r="G77" s="10" t="str">
        <f>IFERROR(VLOOKUP(M77,'Raw data - FRO_FRI'!$A$2:$AA$477,17,0),"")</f>
        <v>40FLAT</v>
      </c>
      <c r="H77" s="10" t="str">
        <f>IFERROR(VLOOKUP(M77,'Raw data - FRO_FRI'!$A$2:$AA$477,19,0),"")</f>
        <v>Special containers / Dangerous Cargo</v>
      </c>
      <c r="I77" s="10" t="str">
        <f>IFERROR(VLOOKUP(M77,'Raw data - FRO_FRI'!$A$2:$AA$477,20,0),"")</f>
        <v>All Commodoties</v>
      </c>
      <c r="J77" s="10" t="str">
        <f>IFERROR(VLOOKUP(M77,'Raw data - FRO_FRI'!$A$2:$AA$477,22,0),"")</f>
        <v>Per Container</v>
      </c>
      <c r="K77" s="10" t="str">
        <f>IFERROR(VLOOKUP(M77,'Raw data - FRO_FRI'!$A$2:$AA$477,23,0),"")</f>
        <v>USD</v>
      </c>
      <c r="L77" s="10">
        <f>IFERROR(VLOOKUP(M77,'Raw data - FRO_FRI'!$A$2:$AA$477,24,0),"")</f>
        <v>305</v>
      </c>
      <c r="M77">
        <f t="shared" si="1"/>
        <v>73</v>
      </c>
    </row>
    <row r="78" spans="1:13" x14ac:dyDescent="0.35">
      <c r="A78" s="10" t="str">
        <f>IFERROR(VLOOKUP(M78,'Raw data - FRO_FRI'!$A$2:$AA$477,3,0),"")</f>
        <v>Free In Service</v>
      </c>
      <c r="B78" s="19">
        <f>IFERROR(VLOOKUP(M78,'Raw data - FRO_FRI'!$A$2:$AA$477,6,0),"")</f>
        <v>44866</v>
      </c>
      <c r="C78" s="10" t="str">
        <f>IFERROR(VLOOKUP(M78,'Raw data - FRO_FRI'!$A$2:$AA$477,8,0),"")</f>
        <v>Alexandria, EG</v>
      </c>
      <c r="D78" s="10" t="str">
        <f>IFERROR(VLOOKUP(M78,'Raw data - FRO_FRI'!$A$2:$AA$477,11,0),"")</f>
        <v>-</v>
      </c>
      <c r="E78" s="10" t="str">
        <f>IFERROR(VLOOKUP(M78,'Raw data - FRO_FRI'!$A$2:$AA$477,13,0),"")</f>
        <v>-</v>
      </c>
      <c r="F78" s="10" t="str">
        <f>IFERROR(VLOOKUP(M78,'Raw data - FRO_FRI'!$A$2:$AA$477,15,0),"")</f>
        <v>-</v>
      </c>
      <c r="G78" s="10" t="str">
        <f>IFERROR(VLOOKUP(M78,'Raw data - FRO_FRI'!$A$2:$AA$477,17,0),"")</f>
        <v>40OPEN</v>
      </c>
      <c r="H78" s="10" t="str">
        <f>IFERROR(VLOOKUP(M78,'Raw data - FRO_FRI'!$A$2:$AA$477,19,0),"")</f>
        <v>Special containers / Dangerous Cargo</v>
      </c>
      <c r="I78" s="10" t="str">
        <f>IFERROR(VLOOKUP(M78,'Raw data - FRO_FRI'!$A$2:$AA$477,20,0),"")</f>
        <v>All Commodoties</v>
      </c>
      <c r="J78" s="10" t="str">
        <f>IFERROR(VLOOKUP(M78,'Raw data - FRO_FRI'!$A$2:$AA$477,22,0),"")</f>
        <v>Per Container</v>
      </c>
      <c r="K78" s="10" t="str">
        <f>IFERROR(VLOOKUP(M78,'Raw data - FRO_FRI'!$A$2:$AA$477,23,0),"")</f>
        <v>USD</v>
      </c>
      <c r="L78" s="10">
        <f>IFERROR(VLOOKUP(M78,'Raw data - FRO_FRI'!$A$2:$AA$477,24,0),"")</f>
        <v>305</v>
      </c>
      <c r="M78">
        <f t="shared" si="1"/>
        <v>74</v>
      </c>
    </row>
    <row r="79" spans="1:13" x14ac:dyDescent="0.35">
      <c r="A79" s="10" t="str">
        <f>IFERROR(VLOOKUP(M79,'Raw data - FRO_FRI'!$A$2:$AA$477,3,0),"")</f>
        <v>Free In Service</v>
      </c>
      <c r="B79" s="19">
        <f>IFERROR(VLOOKUP(M79,'Raw data - FRO_FRI'!$A$2:$AA$477,6,0),"")</f>
        <v>44866</v>
      </c>
      <c r="C79" s="10" t="str">
        <f>IFERROR(VLOOKUP(M79,'Raw data - FRO_FRI'!$A$2:$AA$477,8,0),"")</f>
        <v>Alexandria, EG</v>
      </c>
      <c r="D79" s="10" t="str">
        <f>IFERROR(VLOOKUP(M79,'Raw data - FRO_FRI'!$A$2:$AA$477,11,0),"")</f>
        <v>-</v>
      </c>
      <c r="E79" s="10" t="str">
        <f>IFERROR(VLOOKUP(M79,'Raw data - FRO_FRI'!$A$2:$AA$477,13,0),"")</f>
        <v>-</v>
      </c>
      <c r="F79" s="10" t="str">
        <f>IFERROR(VLOOKUP(M79,'Raw data - FRO_FRI'!$A$2:$AA$477,15,0),"")</f>
        <v>-</v>
      </c>
      <c r="G79" s="10" t="str">
        <f>IFERROR(VLOOKUP(M79,'Raw data - FRO_FRI'!$A$2:$AA$477,17,0),"")</f>
        <v>40TWDK</v>
      </c>
      <c r="H79" s="10" t="str">
        <f>IFERROR(VLOOKUP(M79,'Raw data - FRO_FRI'!$A$2:$AA$477,19,0),"")</f>
        <v>Special containers / Dangerous Cargo</v>
      </c>
      <c r="I79" s="10" t="str">
        <f>IFERROR(VLOOKUP(M79,'Raw data - FRO_FRI'!$A$2:$AA$477,20,0),"")</f>
        <v>All Commodoties</v>
      </c>
      <c r="J79" s="10" t="str">
        <f>IFERROR(VLOOKUP(M79,'Raw data - FRO_FRI'!$A$2:$AA$477,22,0),"")</f>
        <v>Per Container</v>
      </c>
      <c r="K79" s="10" t="str">
        <f>IFERROR(VLOOKUP(M79,'Raw data - FRO_FRI'!$A$2:$AA$477,23,0),"")</f>
        <v>USD</v>
      </c>
      <c r="L79" s="10">
        <f>IFERROR(VLOOKUP(M79,'Raw data - FRO_FRI'!$A$2:$AA$477,24,0),"")</f>
        <v>305</v>
      </c>
      <c r="M79">
        <f t="shared" si="1"/>
        <v>75</v>
      </c>
    </row>
    <row r="80" spans="1:13" x14ac:dyDescent="0.35">
      <c r="A80" s="10" t="str">
        <f>IFERROR(VLOOKUP(M80,'Raw data - FRO_FRI'!$A$2:$AA$477,3,0),"")</f>
        <v>Free In Service</v>
      </c>
      <c r="B80" s="19">
        <f>IFERROR(VLOOKUP(M80,'Raw data - FRO_FRI'!$A$2:$AA$477,6,0),"")</f>
        <v>44866</v>
      </c>
      <c r="C80" s="10" t="str">
        <f>IFERROR(VLOOKUP(M80,'Raw data - FRO_FRI'!$A$2:$AA$477,8,0),"")</f>
        <v>Damietta, EG</v>
      </c>
      <c r="D80" s="10" t="str">
        <f>IFERROR(VLOOKUP(M80,'Raw data - FRO_FRI'!$A$2:$AA$477,11,0),"")</f>
        <v>-</v>
      </c>
      <c r="E80" s="10" t="str">
        <f>IFERROR(VLOOKUP(M80,'Raw data - FRO_FRI'!$A$2:$AA$477,13,0),"")</f>
        <v>-</v>
      </c>
      <c r="F80" s="10" t="str">
        <f>IFERROR(VLOOKUP(M80,'Raw data - FRO_FRI'!$A$2:$AA$477,15,0),"")</f>
        <v>-</v>
      </c>
      <c r="G80" s="10" t="str">
        <f>IFERROR(VLOOKUP(M80,'Raw data - FRO_FRI'!$A$2:$AA$477,17,0),"")</f>
        <v>All 20 DRY containers</v>
      </c>
      <c r="H80" s="10" t="str">
        <f>IFERROR(VLOOKUP(M80,'Raw data - FRO_FRI'!$A$2:$AA$477,19,0),"")</f>
        <v>Dangerous Cargo</v>
      </c>
      <c r="I80" s="10" t="str">
        <f>IFERROR(VLOOKUP(M80,'Raw data - FRO_FRI'!$A$2:$AA$477,20,0),"")</f>
        <v>All Commodoties</v>
      </c>
      <c r="J80" s="10" t="str">
        <f>IFERROR(VLOOKUP(M80,'Raw data - FRO_FRI'!$A$2:$AA$477,22,0),"")</f>
        <v>Per Container</v>
      </c>
      <c r="K80" s="10" t="str">
        <f>IFERROR(VLOOKUP(M80,'Raw data - FRO_FRI'!$A$2:$AA$477,23,0),"")</f>
        <v>USD</v>
      </c>
      <c r="L80" s="10">
        <f>IFERROR(VLOOKUP(M80,'Raw data - FRO_FRI'!$A$2:$AA$477,24,0),"")</f>
        <v>210</v>
      </c>
      <c r="M80">
        <f t="shared" si="1"/>
        <v>76</v>
      </c>
    </row>
    <row r="81" spans="1:13" x14ac:dyDescent="0.35">
      <c r="A81" s="10" t="str">
        <f>IFERROR(VLOOKUP(M81,'Raw data - FRO_FRI'!$A$2:$AA$477,3,0),"")</f>
        <v>Free In Service</v>
      </c>
      <c r="B81" s="19">
        <f>IFERROR(VLOOKUP(M81,'Raw data - FRO_FRI'!$A$2:$AA$477,6,0),"")</f>
        <v>44866</v>
      </c>
      <c r="C81" s="10" t="str">
        <f>IFERROR(VLOOKUP(M81,'Raw data - FRO_FRI'!$A$2:$AA$477,8,0),"")</f>
        <v>Damietta, EG</v>
      </c>
      <c r="D81" s="10" t="str">
        <f>IFERROR(VLOOKUP(M81,'Raw data - FRO_FRI'!$A$2:$AA$477,11,0),"")</f>
        <v>-</v>
      </c>
      <c r="E81" s="10" t="str">
        <f>IFERROR(VLOOKUP(M81,'Raw data - FRO_FRI'!$A$2:$AA$477,13,0),"")</f>
        <v>-</v>
      </c>
      <c r="F81" s="10" t="str">
        <f>IFERROR(VLOOKUP(M81,'Raw data - FRO_FRI'!$A$2:$AA$477,15,0),"")</f>
        <v>-</v>
      </c>
      <c r="G81" s="10" t="str">
        <f>IFERROR(VLOOKUP(M81,'Raw data - FRO_FRI'!$A$2:$AA$477,17,0),"")</f>
        <v>All 20 Reefer containers</v>
      </c>
      <c r="H81" s="10" t="str">
        <f>IFERROR(VLOOKUP(M81,'Raw data - FRO_FRI'!$A$2:$AA$477,19,0),"")</f>
        <v>Dangerous Cargo</v>
      </c>
      <c r="I81" s="10" t="str">
        <f>IFERROR(VLOOKUP(M81,'Raw data - FRO_FRI'!$A$2:$AA$477,20,0),"")</f>
        <v>All Commodoties</v>
      </c>
      <c r="J81" s="10" t="str">
        <f>IFERROR(VLOOKUP(M81,'Raw data - FRO_FRI'!$A$2:$AA$477,22,0),"")</f>
        <v>Per Container</v>
      </c>
      <c r="K81" s="10" t="str">
        <f>IFERROR(VLOOKUP(M81,'Raw data - FRO_FRI'!$A$2:$AA$477,23,0),"")</f>
        <v>USD</v>
      </c>
      <c r="L81" s="10">
        <f>IFERROR(VLOOKUP(M81,'Raw data - FRO_FRI'!$A$2:$AA$477,24,0),"")</f>
        <v>250</v>
      </c>
      <c r="M81">
        <f t="shared" si="1"/>
        <v>77</v>
      </c>
    </row>
    <row r="82" spans="1:13" x14ac:dyDescent="0.35">
      <c r="A82" s="10" t="str">
        <f>IFERROR(VLOOKUP(M82,'Raw data - FRO_FRI'!$A$2:$AA$477,3,0),"")</f>
        <v>Free In Service</v>
      </c>
      <c r="B82" s="19">
        <f>IFERROR(VLOOKUP(M82,'Raw data - FRO_FRI'!$A$2:$AA$477,6,0),"")</f>
        <v>44866</v>
      </c>
      <c r="C82" s="10" t="str">
        <f>IFERROR(VLOOKUP(M82,'Raw data - FRO_FRI'!$A$2:$AA$477,8,0),"")</f>
        <v>Damietta, EG</v>
      </c>
      <c r="D82" s="10" t="str">
        <f>IFERROR(VLOOKUP(M82,'Raw data - FRO_FRI'!$A$2:$AA$477,11,0),"")</f>
        <v>-</v>
      </c>
      <c r="E82" s="10" t="str">
        <f>IFERROR(VLOOKUP(M82,'Raw data - FRO_FRI'!$A$2:$AA$477,13,0),"")</f>
        <v>-</v>
      </c>
      <c r="F82" s="10" t="str">
        <f>IFERROR(VLOOKUP(M82,'Raw data - FRO_FRI'!$A$2:$AA$477,15,0),"")</f>
        <v>-</v>
      </c>
      <c r="G82" s="10" t="str">
        <f>IFERROR(VLOOKUP(M82,'Raw data - FRO_FRI'!$A$2:$AA$477,17,0),"")</f>
        <v>All 20 DRY containers</v>
      </c>
      <c r="H82" s="10" t="str">
        <f>IFERROR(VLOOKUP(M82,'Raw data - FRO_FRI'!$A$2:$AA$477,19,0),"")</f>
        <v>General cargo</v>
      </c>
      <c r="I82" s="10" t="str">
        <f>IFERROR(VLOOKUP(M82,'Raw data - FRO_FRI'!$A$2:$AA$477,20,0),"")</f>
        <v>All Commodoties</v>
      </c>
      <c r="J82" s="10" t="str">
        <f>IFERROR(VLOOKUP(M82,'Raw data - FRO_FRI'!$A$2:$AA$477,22,0),"")</f>
        <v>Per Container</v>
      </c>
      <c r="K82" s="10" t="str">
        <f>IFERROR(VLOOKUP(M82,'Raw data - FRO_FRI'!$A$2:$AA$477,23,0),"")</f>
        <v>USD</v>
      </c>
      <c r="L82" s="10">
        <f>IFERROR(VLOOKUP(M82,'Raw data - FRO_FRI'!$A$2:$AA$477,24,0),"")</f>
        <v>140</v>
      </c>
      <c r="M82">
        <f t="shared" si="1"/>
        <v>78</v>
      </c>
    </row>
    <row r="83" spans="1:13" x14ac:dyDescent="0.35">
      <c r="A83" s="10" t="str">
        <f>IFERROR(VLOOKUP(M83,'Raw data - FRO_FRI'!$A$2:$AA$477,3,0),"")</f>
        <v>Free In Service</v>
      </c>
      <c r="B83" s="19">
        <f>IFERROR(VLOOKUP(M83,'Raw data - FRO_FRI'!$A$2:$AA$477,6,0),"")</f>
        <v>44866</v>
      </c>
      <c r="C83" s="10" t="str">
        <f>IFERROR(VLOOKUP(M83,'Raw data - FRO_FRI'!$A$2:$AA$477,8,0),"")</f>
        <v>Damietta, EG</v>
      </c>
      <c r="D83" s="10" t="str">
        <f>IFERROR(VLOOKUP(M83,'Raw data - FRO_FRI'!$A$2:$AA$477,11,0),"")</f>
        <v>-</v>
      </c>
      <c r="E83" s="10" t="str">
        <f>IFERROR(VLOOKUP(M83,'Raw data - FRO_FRI'!$A$2:$AA$477,13,0),"")</f>
        <v>-</v>
      </c>
      <c r="F83" s="10" t="str">
        <f>IFERROR(VLOOKUP(M83,'Raw data - FRO_FRI'!$A$2:$AA$477,15,0),"")</f>
        <v>-</v>
      </c>
      <c r="G83" s="10" t="str">
        <f>IFERROR(VLOOKUP(M83,'Raw data - FRO_FRI'!$A$2:$AA$477,17,0),"")</f>
        <v>All 20 Reefer containers</v>
      </c>
      <c r="H83" s="10" t="str">
        <f>IFERROR(VLOOKUP(M83,'Raw data - FRO_FRI'!$A$2:$AA$477,19,0),"")</f>
        <v>General cargo</v>
      </c>
      <c r="I83" s="10" t="str">
        <f>IFERROR(VLOOKUP(M83,'Raw data - FRO_FRI'!$A$2:$AA$477,20,0),"")</f>
        <v>All Commodoties</v>
      </c>
      <c r="J83" s="10" t="str">
        <f>IFERROR(VLOOKUP(M83,'Raw data - FRO_FRI'!$A$2:$AA$477,22,0),"")</f>
        <v>Per Container</v>
      </c>
      <c r="K83" s="10" t="str">
        <f>IFERROR(VLOOKUP(M83,'Raw data - FRO_FRI'!$A$2:$AA$477,23,0),"")</f>
        <v>USD</v>
      </c>
      <c r="L83" s="10">
        <f>IFERROR(VLOOKUP(M83,'Raw data - FRO_FRI'!$A$2:$AA$477,24,0),"")</f>
        <v>245</v>
      </c>
      <c r="M83">
        <f t="shared" si="1"/>
        <v>79</v>
      </c>
    </row>
    <row r="84" spans="1:13" x14ac:dyDescent="0.35">
      <c r="A84" s="10" t="str">
        <f>IFERROR(VLOOKUP(M84,'Raw data - FRO_FRI'!$A$2:$AA$477,3,0),"")</f>
        <v>Free In Service</v>
      </c>
      <c r="B84" s="19">
        <f>IFERROR(VLOOKUP(M84,'Raw data - FRO_FRI'!$A$2:$AA$477,6,0),"")</f>
        <v>44866</v>
      </c>
      <c r="C84" s="10" t="str">
        <f>IFERROR(VLOOKUP(M84,'Raw data - FRO_FRI'!$A$2:$AA$477,8,0),"")</f>
        <v>Damietta, EG</v>
      </c>
      <c r="D84" s="10" t="str">
        <f>IFERROR(VLOOKUP(M84,'Raw data - FRO_FRI'!$A$2:$AA$477,11,0),"")</f>
        <v>-</v>
      </c>
      <c r="E84" s="10" t="str">
        <f>IFERROR(VLOOKUP(M84,'Raw data - FRO_FRI'!$A$2:$AA$477,13,0),"")</f>
        <v>-</v>
      </c>
      <c r="F84" s="10" t="str">
        <f>IFERROR(VLOOKUP(M84,'Raw data - FRO_FRI'!$A$2:$AA$477,15,0),"")</f>
        <v>-</v>
      </c>
      <c r="G84" s="10" t="str">
        <f>IFERROR(VLOOKUP(M84,'Raw data - FRO_FRI'!$A$2:$AA$477,17,0),"")</f>
        <v>20COFL</v>
      </c>
      <c r="H84" s="10" t="str">
        <f>IFERROR(VLOOKUP(M84,'Raw data - FRO_FRI'!$A$2:$AA$477,19,0),"")</f>
        <v>Special containers</v>
      </c>
      <c r="I84" s="10" t="str">
        <f>IFERROR(VLOOKUP(M84,'Raw data - FRO_FRI'!$A$2:$AA$477,20,0),"")</f>
        <v>All Commodoties</v>
      </c>
      <c r="J84" s="10" t="str">
        <f>IFERROR(VLOOKUP(M84,'Raw data - FRO_FRI'!$A$2:$AA$477,22,0),"")</f>
        <v>Per Container</v>
      </c>
      <c r="K84" s="10" t="str">
        <f>IFERROR(VLOOKUP(M84,'Raw data - FRO_FRI'!$A$2:$AA$477,23,0),"")</f>
        <v>USD</v>
      </c>
      <c r="L84" s="10">
        <f>IFERROR(VLOOKUP(M84,'Raw data - FRO_FRI'!$A$2:$AA$477,24,0),"")</f>
        <v>250</v>
      </c>
      <c r="M84">
        <f t="shared" si="1"/>
        <v>80</v>
      </c>
    </row>
    <row r="85" spans="1:13" x14ac:dyDescent="0.35">
      <c r="A85" s="10" t="str">
        <f>IFERROR(VLOOKUP(M85,'Raw data - FRO_FRI'!$A$2:$AA$477,3,0),"")</f>
        <v>Free In Service</v>
      </c>
      <c r="B85" s="19">
        <f>IFERROR(VLOOKUP(M85,'Raw data - FRO_FRI'!$A$2:$AA$477,6,0),"")</f>
        <v>44866</v>
      </c>
      <c r="C85" s="10" t="str">
        <f>IFERROR(VLOOKUP(M85,'Raw data - FRO_FRI'!$A$2:$AA$477,8,0),"")</f>
        <v>Damietta, EG</v>
      </c>
      <c r="D85" s="10" t="str">
        <f>IFERROR(VLOOKUP(M85,'Raw data - FRO_FRI'!$A$2:$AA$477,11,0),"")</f>
        <v>-</v>
      </c>
      <c r="E85" s="10" t="str">
        <f>IFERROR(VLOOKUP(M85,'Raw data - FRO_FRI'!$A$2:$AA$477,13,0),"")</f>
        <v>-</v>
      </c>
      <c r="F85" s="10" t="str">
        <f>IFERROR(VLOOKUP(M85,'Raw data - FRO_FRI'!$A$2:$AA$477,15,0),"")</f>
        <v>-</v>
      </c>
      <c r="G85" s="10" t="str">
        <f>IFERROR(VLOOKUP(M85,'Raw data - FRO_FRI'!$A$2:$AA$477,17,0),"")</f>
        <v>20FLAT</v>
      </c>
      <c r="H85" s="10" t="str">
        <f>IFERROR(VLOOKUP(M85,'Raw data - FRO_FRI'!$A$2:$AA$477,19,0),"")</f>
        <v>Special containers</v>
      </c>
      <c r="I85" s="10" t="str">
        <f>IFERROR(VLOOKUP(M85,'Raw data - FRO_FRI'!$A$2:$AA$477,20,0),"")</f>
        <v>All Commodoties</v>
      </c>
      <c r="J85" s="10" t="str">
        <f>IFERROR(VLOOKUP(M85,'Raw data - FRO_FRI'!$A$2:$AA$477,22,0),"")</f>
        <v>Per Container</v>
      </c>
      <c r="K85" s="10" t="str">
        <f>IFERROR(VLOOKUP(M85,'Raw data - FRO_FRI'!$A$2:$AA$477,23,0),"")</f>
        <v>USD</v>
      </c>
      <c r="L85" s="10">
        <f>IFERROR(VLOOKUP(M85,'Raw data - FRO_FRI'!$A$2:$AA$477,24,0),"")</f>
        <v>250</v>
      </c>
      <c r="M85">
        <f t="shared" si="1"/>
        <v>81</v>
      </c>
    </row>
    <row r="86" spans="1:13" x14ac:dyDescent="0.35">
      <c r="A86" s="10" t="str">
        <f>IFERROR(VLOOKUP(M86,'Raw data - FRO_FRI'!$A$2:$AA$477,3,0),"")</f>
        <v>Free In Service</v>
      </c>
      <c r="B86" s="19">
        <f>IFERROR(VLOOKUP(M86,'Raw data - FRO_FRI'!$A$2:$AA$477,6,0),"")</f>
        <v>44866</v>
      </c>
      <c r="C86" s="10" t="str">
        <f>IFERROR(VLOOKUP(M86,'Raw data - FRO_FRI'!$A$2:$AA$477,8,0),"")</f>
        <v>Damietta, EG</v>
      </c>
      <c r="D86" s="10" t="str">
        <f>IFERROR(VLOOKUP(M86,'Raw data - FRO_FRI'!$A$2:$AA$477,11,0),"")</f>
        <v>-</v>
      </c>
      <c r="E86" s="10" t="str">
        <f>IFERROR(VLOOKUP(M86,'Raw data - FRO_FRI'!$A$2:$AA$477,13,0),"")</f>
        <v>-</v>
      </c>
      <c r="F86" s="10" t="str">
        <f>IFERROR(VLOOKUP(M86,'Raw data - FRO_FRI'!$A$2:$AA$477,15,0),"")</f>
        <v>-</v>
      </c>
      <c r="G86" s="10" t="str">
        <f>IFERROR(VLOOKUP(M86,'Raw data - FRO_FRI'!$A$2:$AA$477,17,0),"")</f>
        <v>20OPEN</v>
      </c>
      <c r="H86" s="10" t="str">
        <f>IFERROR(VLOOKUP(M86,'Raw data - FRO_FRI'!$A$2:$AA$477,19,0),"")</f>
        <v>Special containers</v>
      </c>
      <c r="I86" s="10" t="str">
        <f>IFERROR(VLOOKUP(M86,'Raw data - FRO_FRI'!$A$2:$AA$477,20,0),"")</f>
        <v>All Commodoties</v>
      </c>
      <c r="J86" s="10" t="str">
        <f>IFERROR(VLOOKUP(M86,'Raw data - FRO_FRI'!$A$2:$AA$477,22,0),"")</f>
        <v>Per Container</v>
      </c>
      <c r="K86" s="10" t="str">
        <f>IFERROR(VLOOKUP(M86,'Raw data - FRO_FRI'!$A$2:$AA$477,23,0),"")</f>
        <v>USD</v>
      </c>
      <c r="L86" s="10">
        <f>IFERROR(VLOOKUP(M86,'Raw data - FRO_FRI'!$A$2:$AA$477,24,0),"")</f>
        <v>250</v>
      </c>
      <c r="M86">
        <f t="shared" si="1"/>
        <v>82</v>
      </c>
    </row>
    <row r="87" spans="1:13" x14ac:dyDescent="0.35">
      <c r="A87" s="10" t="str">
        <f>IFERROR(VLOOKUP(M87,'Raw data - FRO_FRI'!$A$2:$AA$477,3,0),"")</f>
        <v>Free In Service</v>
      </c>
      <c r="B87" s="19">
        <f>IFERROR(VLOOKUP(M87,'Raw data - FRO_FRI'!$A$2:$AA$477,6,0),"")</f>
        <v>44866</v>
      </c>
      <c r="C87" s="10" t="str">
        <f>IFERROR(VLOOKUP(M87,'Raw data - FRO_FRI'!$A$2:$AA$477,8,0),"")</f>
        <v>Damietta, EG</v>
      </c>
      <c r="D87" s="10" t="str">
        <f>IFERROR(VLOOKUP(M87,'Raw data - FRO_FRI'!$A$2:$AA$477,11,0),"")</f>
        <v>-</v>
      </c>
      <c r="E87" s="10" t="str">
        <f>IFERROR(VLOOKUP(M87,'Raw data - FRO_FRI'!$A$2:$AA$477,13,0),"")</f>
        <v>-</v>
      </c>
      <c r="F87" s="10" t="str">
        <f>IFERROR(VLOOKUP(M87,'Raw data - FRO_FRI'!$A$2:$AA$477,15,0),"")</f>
        <v>-</v>
      </c>
      <c r="G87" s="10" t="str">
        <f>IFERROR(VLOOKUP(M87,'Raw data - FRO_FRI'!$A$2:$AA$477,17,0),"")</f>
        <v>20OSOT</v>
      </c>
      <c r="H87" s="10" t="str">
        <f>IFERROR(VLOOKUP(M87,'Raw data - FRO_FRI'!$A$2:$AA$477,19,0),"")</f>
        <v>Special containers</v>
      </c>
      <c r="I87" s="10" t="str">
        <f>IFERROR(VLOOKUP(M87,'Raw data - FRO_FRI'!$A$2:$AA$477,20,0),"")</f>
        <v>All Commodoties</v>
      </c>
      <c r="J87" s="10" t="str">
        <f>IFERROR(VLOOKUP(M87,'Raw data - FRO_FRI'!$A$2:$AA$477,22,0),"")</f>
        <v>Per Container</v>
      </c>
      <c r="K87" s="10" t="str">
        <f>IFERROR(VLOOKUP(M87,'Raw data - FRO_FRI'!$A$2:$AA$477,23,0),"")</f>
        <v>USD</v>
      </c>
      <c r="L87" s="10">
        <f>IFERROR(VLOOKUP(M87,'Raw data - FRO_FRI'!$A$2:$AA$477,24,0),"")</f>
        <v>250</v>
      </c>
      <c r="M87">
        <f t="shared" si="1"/>
        <v>83</v>
      </c>
    </row>
    <row r="88" spans="1:13" x14ac:dyDescent="0.35">
      <c r="A88" s="10" t="str">
        <f>IFERROR(VLOOKUP(M88,'Raw data - FRO_FRI'!$A$2:$AA$477,3,0),"")</f>
        <v>Free In Service</v>
      </c>
      <c r="B88" s="19">
        <f>IFERROR(VLOOKUP(M88,'Raw data - FRO_FRI'!$A$2:$AA$477,6,0),"")</f>
        <v>44866</v>
      </c>
      <c r="C88" s="10" t="str">
        <f>IFERROR(VLOOKUP(M88,'Raw data - FRO_FRI'!$A$2:$AA$477,8,0),"")</f>
        <v>Damietta, EG</v>
      </c>
      <c r="D88" s="10" t="str">
        <f>IFERROR(VLOOKUP(M88,'Raw data - FRO_FRI'!$A$2:$AA$477,11,0),"")</f>
        <v>-</v>
      </c>
      <c r="E88" s="10" t="str">
        <f>IFERROR(VLOOKUP(M88,'Raw data - FRO_FRI'!$A$2:$AA$477,13,0),"")</f>
        <v>-</v>
      </c>
      <c r="F88" s="10" t="str">
        <f>IFERROR(VLOOKUP(M88,'Raw data - FRO_FRI'!$A$2:$AA$477,15,0),"")</f>
        <v>-</v>
      </c>
      <c r="G88" s="10" t="str">
        <f>IFERROR(VLOOKUP(M88,'Raw data - FRO_FRI'!$A$2:$AA$477,17,0),"")</f>
        <v>20TWDK</v>
      </c>
      <c r="H88" s="10" t="str">
        <f>IFERROR(VLOOKUP(M88,'Raw data - FRO_FRI'!$A$2:$AA$477,19,0),"")</f>
        <v>Special containers</v>
      </c>
      <c r="I88" s="10" t="str">
        <f>IFERROR(VLOOKUP(M88,'Raw data - FRO_FRI'!$A$2:$AA$477,20,0),"")</f>
        <v>All Commodoties</v>
      </c>
      <c r="J88" s="10" t="str">
        <f>IFERROR(VLOOKUP(M88,'Raw data - FRO_FRI'!$A$2:$AA$477,22,0),"")</f>
        <v>Per Container</v>
      </c>
      <c r="K88" s="10" t="str">
        <f>IFERROR(VLOOKUP(M88,'Raw data - FRO_FRI'!$A$2:$AA$477,23,0),"")</f>
        <v>USD</v>
      </c>
      <c r="L88" s="10">
        <f>IFERROR(VLOOKUP(M88,'Raw data - FRO_FRI'!$A$2:$AA$477,24,0),"")</f>
        <v>250</v>
      </c>
      <c r="M88">
        <f t="shared" si="1"/>
        <v>84</v>
      </c>
    </row>
    <row r="89" spans="1:13" x14ac:dyDescent="0.35">
      <c r="A89" s="10" t="str">
        <f>IFERROR(VLOOKUP(M89,'Raw data - FRO_FRI'!$A$2:$AA$477,3,0),"")</f>
        <v>Free In Service</v>
      </c>
      <c r="B89" s="19">
        <f>IFERROR(VLOOKUP(M89,'Raw data - FRO_FRI'!$A$2:$AA$477,6,0),"")</f>
        <v>44866</v>
      </c>
      <c r="C89" s="10" t="str">
        <f>IFERROR(VLOOKUP(M89,'Raw data - FRO_FRI'!$A$2:$AA$477,8,0),"")</f>
        <v>Damietta, EG</v>
      </c>
      <c r="D89" s="10" t="str">
        <f>IFERROR(VLOOKUP(M89,'Raw data - FRO_FRI'!$A$2:$AA$477,11,0),"")</f>
        <v>-</v>
      </c>
      <c r="E89" s="10" t="str">
        <f>IFERROR(VLOOKUP(M89,'Raw data - FRO_FRI'!$A$2:$AA$477,13,0),"")</f>
        <v>-</v>
      </c>
      <c r="F89" s="10" t="str">
        <f>IFERROR(VLOOKUP(M89,'Raw data - FRO_FRI'!$A$2:$AA$477,15,0),"")</f>
        <v>-</v>
      </c>
      <c r="G89" s="10" t="str">
        <f>IFERROR(VLOOKUP(M89,'Raw data - FRO_FRI'!$A$2:$AA$477,17,0),"")</f>
        <v>20COFL</v>
      </c>
      <c r="H89" s="10" t="str">
        <f>IFERROR(VLOOKUP(M89,'Raw data - FRO_FRI'!$A$2:$AA$477,19,0),"")</f>
        <v>Special containers / Dangerous Cargo</v>
      </c>
      <c r="I89" s="10" t="str">
        <f>IFERROR(VLOOKUP(M89,'Raw data - FRO_FRI'!$A$2:$AA$477,20,0),"")</f>
        <v>All Commodoties</v>
      </c>
      <c r="J89" s="10" t="str">
        <f>IFERROR(VLOOKUP(M89,'Raw data - FRO_FRI'!$A$2:$AA$477,22,0),"")</f>
        <v>Per Container</v>
      </c>
      <c r="K89" s="10" t="str">
        <f>IFERROR(VLOOKUP(M89,'Raw data - FRO_FRI'!$A$2:$AA$477,23,0),"")</f>
        <v>USD</v>
      </c>
      <c r="L89" s="10">
        <f>IFERROR(VLOOKUP(M89,'Raw data - FRO_FRI'!$A$2:$AA$477,24,0),"")</f>
        <v>250</v>
      </c>
      <c r="M89">
        <f t="shared" si="1"/>
        <v>85</v>
      </c>
    </row>
    <row r="90" spans="1:13" x14ac:dyDescent="0.35">
      <c r="A90" s="10" t="str">
        <f>IFERROR(VLOOKUP(M90,'Raw data - FRO_FRI'!$A$2:$AA$477,3,0),"")</f>
        <v>Free In Service</v>
      </c>
      <c r="B90" s="19">
        <f>IFERROR(VLOOKUP(M90,'Raw data - FRO_FRI'!$A$2:$AA$477,6,0),"")</f>
        <v>44866</v>
      </c>
      <c r="C90" s="10" t="str">
        <f>IFERROR(VLOOKUP(M90,'Raw data - FRO_FRI'!$A$2:$AA$477,8,0),"")</f>
        <v>Damietta, EG</v>
      </c>
      <c r="D90" s="10" t="str">
        <f>IFERROR(VLOOKUP(M90,'Raw data - FRO_FRI'!$A$2:$AA$477,11,0),"")</f>
        <v>-</v>
      </c>
      <c r="E90" s="10" t="str">
        <f>IFERROR(VLOOKUP(M90,'Raw data - FRO_FRI'!$A$2:$AA$477,13,0),"")</f>
        <v>-</v>
      </c>
      <c r="F90" s="10" t="str">
        <f>IFERROR(VLOOKUP(M90,'Raw data - FRO_FRI'!$A$2:$AA$477,15,0),"")</f>
        <v>-</v>
      </c>
      <c r="G90" s="10" t="str">
        <f>IFERROR(VLOOKUP(M90,'Raw data - FRO_FRI'!$A$2:$AA$477,17,0),"")</f>
        <v>20FLAT</v>
      </c>
      <c r="H90" s="10" t="str">
        <f>IFERROR(VLOOKUP(M90,'Raw data - FRO_FRI'!$A$2:$AA$477,19,0),"")</f>
        <v>Special containers / Dangerous Cargo</v>
      </c>
      <c r="I90" s="10" t="str">
        <f>IFERROR(VLOOKUP(M90,'Raw data - FRO_FRI'!$A$2:$AA$477,20,0),"")</f>
        <v>All Commodoties</v>
      </c>
      <c r="J90" s="10" t="str">
        <f>IFERROR(VLOOKUP(M90,'Raw data - FRO_FRI'!$A$2:$AA$477,22,0),"")</f>
        <v>Per Container</v>
      </c>
      <c r="K90" s="10" t="str">
        <f>IFERROR(VLOOKUP(M90,'Raw data - FRO_FRI'!$A$2:$AA$477,23,0),"")</f>
        <v>USD</v>
      </c>
      <c r="L90" s="10">
        <f>IFERROR(VLOOKUP(M90,'Raw data - FRO_FRI'!$A$2:$AA$477,24,0),"")</f>
        <v>250</v>
      </c>
      <c r="M90">
        <f t="shared" si="1"/>
        <v>86</v>
      </c>
    </row>
    <row r="91" spans="1:13" x14ac:dyDescent="0.35">
      <c r="A91" s="10" t="str">
        <f>IFERROR(VLOOKUP(M91,'Raw data - FRO_FRI'!$A$2:$AA$477,3,0),"")</f>
        <v>Free In Service</v>
      </c>
      <c r="B91" s="19">
        <f>IFERROR(VLOOKUP(M91,'Raw data - FRO_FRI'!$A$2:$AA$477,6,0),"")</f>
        <v>44866</v>
      </c>
      <c r="C91" s="10" t="str">
        <f>IFERROR(VLOOKUP(M91,'Raw data - FRO_FRI'!$A$2:$AA$477,8,0),"")</f>
        <v>Damietta, EG</v>
      </c>
      <c r="D91" s="10" t="str">
        <f>IFERROR(VLOOKUP(M91,'Raw data - FRO_FRI'!$A$2:$AA$477,11,0),"")</f>
        <v>-</v>
      </c>
      <c r="E91" s="10" t="str">
        <f>IFERROR(VLOOKUP(M91,'Raw data - FRO_FRI'!$A$2:$AA$477,13,0),"")</f>
        <v>-</v>
      </c>
      <c r="F91" s="10" t="str">
        <f>IFERROR(VLOOKUP(M91,'Raw data - FRO_FRI'!$A$2:$AA$477,15,0),"")</f>
        <v>-</v>
      </c>
      <c r="G91" s="10" t="str">
        <f>IFERROR(VLOOKUP(M91,'Raw data - FRO_FRI'!$A$2:$AA$477,17,0),"")</f>
        <v>20OPEN</v>
      </c>
      <c r="H91" s="10" t="str">
        <f>IFERROR(VLOOKUP(M91,'Raw data - FRO_FRI'!$A$2:$AA$477,19,0),"")</f>
        <v>Special containers / Dangerous Cargo</v>
      </c>
      <c r="I91" s="10" t="str">
        <f>IFERROR(VLOOKUP(M91,'Raw data - FRO_FRI'!$A$2:$AA$477,20,0),"")</f>
        <v>All Commodoties</v>
      </c>
      <c r="J91" s="10" t="str">
        <f>IFERROR(VLOOKUP(M91,'Raw data - FRO_FRI'!$A$2:$AA$477,22,0),"")</f>
        <v>Per Container</v>
      </c>
      <c r="K91" s="10" t="str">
        <f>IFERROR(VLOOKUP(M91,'Raw data - FRO_FRI'!$A$2:$AA$477,23,0),"")</f>
        <v>USD</v>
      </c>
      <c r="L91" s="10">
        <f>IFERROR(VLOOKUP(M91,'Raw data - FRO_FRI'!$A$2:$AA$477,24,0),"")</f>
        <v>250</v>
      </c>
      <c r="M91">
        <f t="shared" si="1"/>
        <v>87</v>
      </c>
    </row>
    <row r="92" spans="1:13" x14ac:dyDescent="0.35">
      <c r="A92" s="10" t="str">
        <f>IFERROR(VLOOKUP(M92,'Raw data - FRO_FRI'!$A$2:$AA$477,3,0),"")</f>
        <v>Free In Service</v>
      </c>
      <c r="B92" s="19">
        <f>IFERROR(VLOOKUP(M92,'Raw data - FRO_FRI'!$A$2:$AA$477,6,0),"")</f>
        <v>44866</v>
      </c>
      <c r="C92" s="10" t="str">
        <f>IFERROR(VLOOKUP(M92,'Raw data - FRO_FRI'!$A$2:$AA$477,8,0),"")</f>
        <v>Damietta, EG</v>
      </c>
      <c r="D92" s="10" t="str">
        <f>IFERROR(VLOOKUP(M92,'Raw data - FRO_FRI'!$A$2:$AA$477,11,0),"")</f>
        <v>-</v>
      </c>
      <c r="E92" s="10" t="str">
        <f>IFERROR(VLOOKUP(M92,'Raw data - FRO_FRI'!$A$2:$AA$477,13,0),"")</f>
        <v>-</v>
      </c>
      <c r="F92" s="10" t="str">
        <f>IFERROR(VLOOKUP(M92,'Raw data - FRO_FRI'!$A$2:$AA$477,15,0),"")</f>
        <v>-</v>
      </c>
      <c r="G92" s="10" t="str">
        <f>IFERROR(VLOOKUP(M92,'Raw data - FRO_FRI'!$A$2:$AA$477,17,0),"")</f>
        <v>20OSOT</v>
      </c>
      <c r="H92" s="10" t="str">
        <f>IFERROR(VLOOKUP(M92,'Raw data - FRO_FRI'!$A$2:$AA$477,19,0),"")</f>
        <v>Special containers / Dangerous Cargo</v>
      </c>
      <c r="I92" s="10" t="str">
        <f>IFERROR(VLOOKUP(M92,'Raw data - FRO_FRI'!$A$2:$AA$477,20,0),"")</f>
        <v>All Commodoties</v>
      </c>
      <c r="J92" s="10" t="str">
        <f>IFERROR(VLOOKUP(M92,'Raw data - FRO_FRI'!$A$2:$AA$477,22,0),"")</f>
        <v>Per Container</v>
      </c>
      <c r="K92" s="10" t="str">
        <f>IFERROR(VLOOKUP(M92,'Raw data - FRO_FRI'!$A$2:$AA$477,23,0),"")</f>
        <v>USD</v>
      </c>
      <c r="L92" s="10">
        <f>IFERROR(VLOOKUP(M92,'Raw data - FRO_FRI'!$A$2:$AA$477,24,0),"")</f>
        <v>250</v>
      </c>
      <c r="M92">
        <f t="shared" si="1"/>
        <v>88</v>
      </c>
    </row>
    <row r="93" spans="1:13" x14ac:dyDescent="0.35">
      <c r="A93" s="10" t="str">
        <f>IFERROR(VLOOKUP(M93,'Raw data - FRO_FRI'!$A$2:$AA$477,3,0),"")</f>
        <v>Free In Service</v>
      </c>
      <c r="B93" s="19">
        <f>IFERROR(VLOOKUP(M93,'Raw data - FRO_FRI'!$A$2:$AA$477,6,0),"")</f>
        <v>44866</v>
      </c>
      <c r="C93" s="10" t="str">
        <f>IFERROR(VLOOKUP(M93,'Raw data - FRO_FRI'!$A$2:$AA$477,8,0),"")</f>
        <v>Damietta, EG</v>
      </c>
      <c r="D93" s="10" t="str">
        <f>IFERROR(VLOOKUP(M93,'Raw data - FRO_FRI'!$A$2:$AA$477,11,0),"")</f>
        <v>-</v>
      </c>
      <c r="E93" s="10" t="str">
        <f>IFERROR(VLOOKUP(M93,'Raw data - FRO_FRI'!$A$2:$AA$477,13,0),"")</f>
        <v>-</v>
      </c>
      <c r="F93" s="10" t="str">
        <f>IFERROR(VLOOKUP(M93,'Raw data - FRO_FRI'!$A$2:$AA$477,15,0),"")</f>
        <v>-</v>
      </c>
      <c r="G93" s="10" t="str">
        <f>IFERROR(VLOOKUP(M93,'Raw data - FRO_FRI'!$A$2:$AA$477,17,0),"")</f>
        <v>20TWDK</v>
      </c>
      <c r="H93" s="10" t="str">
        <f>IFERROR(VLOOKUP(M93,'Raw data - FRO_FRI'!$A$2:$AA$477,19,0),"")</f>
        <v>Special containers / Dangerous Cargo</v>
      </c>
      <c r="I93" s="10" t="str">
        <f>IFERROR(VLOOKUP(M93,'Raw data - FRO_FRI'!$A$2:$AA$477,20,0),"")</f>
        <v>All Commodoties</v>
      </c>
      <c r="J93" s="10" t="str">
        <f>IFERROR(VLOOKUP(M93,'Raw data - FRO_FRI'!$A$2:$AA$477,22,0),"")</f>
        <v>Per Container</v>
      </c>
      <c r="K93" s="10" t="str">
        <f>IFERROR(VLOOKUP(M93,'Raw data - FRO_FRI'!$A$2:$AA$477,23,0),"")</f>
        <v>USD</v>
      </c>
      <c r="L93" s="10">
        <f>IFERROR(VLOOKUP(M93,'Raw data - FRO_FRI'!$A$2:$AA$477,24,0),"")</f>
        <v>250</v>
      </c>
      <c r="M93">
        <f t="shared" si="1"/>
        <v>89</v>
      </c>
    </row>
    <row r="94" spans="1:13" x14ac:dyDescent="0.35">
      <c r="A94" s="10" t="str">
        <f>IFERROR(VLOOKUP(M94,'Raw data - FRO_FRI'!$A$2:$AA$477,3,0),"")</f>
        <v>Free In Service</v>
      </c>
      <c r="B94" s="19">
        <f>IFERROR(VLOOKUP(M94,'Raw data - FRO_FRI'!$A$2:$AA$477,6,0),"")</f>
        <v>44866</v>
      </c>
      <c r="C94" s="10" t="str">
        <f>IFERROR(VLOOKUP(M94,'Raw data - FRO_FRI'!$A$2:$AA$477,8,0),"")</f>
        <v>Damietta, EG</v>
      </c>
      <c r="D94" s="10" t="str">
        <f>IFERROR(VLOOKUP(M94,'Raw data - FRO_FRI'!$A$2:$AA$477,11,0),"")</f>
        <v>-</v>
      </c>
      <c r="E94" s="10" t="str">
        <f>IFERROR(VLOOKUP(M94,'Raw data - FRO_FRI'!$A$2:$AA$477,13,0),"")</f>
        <v>-</v>
      </c>
      <c r="F94" s="10" t="str">
        <f>IFERROR(VLOOKUP(M94,'Raw data - FRO_FRI'!$A$2:$AA$477,15,0),"")</f>
        <v>-</v>
      </c>
      <c r="G94" s="10" t="str">
        <f>IFERROR(VLOOKUP(M94,'Raw data - FRO_FRI'!$A$2:$AA$477,17,0),"")</f>
        <v>45HDRY</v>
      </c>
      <c r="H94" s="10" t="str">
        <f>IFERROR(VLOOKUP(M94,'Raw data - FRO_FRI'!$A$2:$AA$477,19,0),"")</f>
        <v>Dangerous Cargo</v>
      </c>
      <c r="I94" s="10" t="str">
        <f>IFERROR(VLOOKUP(M94,'Raw data - FRO_FRI'!$A$2:$AA$477,20,0),"")</f>
        <v>All Commodoties</v>
      </c>
      <c r="J94" s="10" t="str">
        <f>IFERROR(VLOOKUP(M94,'Raw data - FRO_FRI'!$A$2:$AA$477,22,0),"")</f>
        <v>Per Container</v>
      </c>
      <c r="K94" s="10" t="str">
        <f>IFERROR(VLOOKUP(M94,'Raw data - FRO_FRI'!$A$2:$AA$477,23,0),"")</f>
        <v>USD</v>
      </c>
      <c r="L94" s="10">
        <f>IFERROR(VLOOKUP(M94,'Raw data - FRO_FRI'!$A$2:$AA$477,24,0),"")</f>
        <v>300</v>
      </c>
      <c r="M94">
        <f t="shared" si="1"/>
        <v>90</v>
      </c>
    </row>
    <row r="95" spans="1:13" x14ac:dyDescent="0.35">
      <c r="A95" s="10" t="str">
        <f>IFERROR(VLOOKUP(M95,'Raw data - FRO_FRI'!$A$2:$AA$477,3,0),"")</f>
        <v>Free In Service</v>
      </c>
      <c r="B95" s="19">
        <f>IFERROR(VLOOKUP(M95,'Raw data - FRO_FRI'!$A$2:$AA$477,6,0),"")</f>
        <v>44866</v>
      </c>
      <c r="C95" s="10" t="str">
        <f>IFERROR(VLOOKUP(M95,'Raw data - FRO_FRI'!$A$2:$AA$477,8,0),"")</f>
        <v>Damietta, EG</v>
      </c>
      <c r="D95" s="10" t="str">
        <f>IFERROR(VLOOKUP(M95,'Raw data - FRO_FRI'!$A$2:$AA$477,11,0),"")</f>
        <v>-</v>
      </c>
      <c r="E95" s="10" t="str">
        <f>IFERROR(VLOOKUP(M95,'Raw data - FRO_FRI'!$A$2:$AA$477,13,0),"")</f>
        <v>-</v>
      </c>
      <c r="F95" s="10" t="str">
        <f>IFERROR(VLOOKUP(M95,'Raw data - FRO_FRI'!$A$2:$AA$477,15,0),"")</f>
        <v>-</v>
      </c>
      <c r="G95" s="10" t="str">
        <f>IFERROR(VLOOKUP(M95,'Raw data - FRO_FRI'!$A$2:$AA$477,17,0),"")</f>
        <v>45HDRY</v>
      </c>
      <c r="H95" s="10" t="str">
        <f>IFERROR(VLOOKUP(M95,'Raw data - FRO_FRI'!$A$2:$AA$477,19,0),"")</f>
        <v>General cargo</v>
      </c>
      <c r="I95" s="10" t="str">
        <f>IFERROR(VLOOKUP(M95,'Raw data - FRO_FRI'!$A$2:$AA$477,20,0),"")</f>
        <v>All Commodoties</v>
      </c>
      <c r="J95" s="10" t="str">
        <f>IFERROR(VLOOKUP(M95,'Raw data - FRO_FRI'!$A$2:$AA$477,22,0),"")</f>
        <v>Per Container</v>
      </c>
      <c r="K95" s="10" t="str">
        <f>IFERROR(VLOOKUP(M95,'Raw data - FRO_FRI'!$A$2:$AA$477,23,0),"")</f>
        <v>USD</v>
      </c>
      <c r="L95" s="10">
        <f>IFERROR(VLOOKUP(M95,'Raw data - FRO_FRI'!$A$2:$AA$477,24,0),"")</f>
        <v>215</v>
      </c>
      <c r="M95">
        <f t="shared" si="1"/>
        <v>91</v>
      </c>
    </row>
    <row r="96" spans="1:13" x14ac:dyDescent="0.35">
      <c r="A96" s="10" t="str">
        <f>IFERROR(VLOOKUP(M96,'Raw data - FRO_FRI'!$A$2:$AA$477,3,0),"")</f>
        <v>Free In Service</v>
      </c>
      <c r="B96" s="19">
        <f>IFERROR(VLOOKUP(M96,'Raw data - FRO_FRI'!$A$2:$AA$477,6,0),"")</f>
        <v>44866</v>
      </c>
      <c r="C96" s="10" t="str">
        <f>IFERROR(VLOOKUP(M96,'Raw data - FRO_FRI'!$A$2:$AA$477,8,0),"")</f>
        <v>Damietta, EG</v>
      </c>
      <c r="D96" s="10" t="str">
        <f>IFERROR(VLOOKUP(M96,'Raw data - FRO_FRI'!$A$2:$AA$477,11,0),"")</f>
        <v>-</v>
      </c>
      <c r="E96" s="10" t="str">
        <f>IFERROR(VLOOKUP(M96,'Raw data - FRO_FRI'!$A$2:$AA$477,13,0),"")</f>
        <v>-</v>
      </c>
      <c r="F96" s="10" t="str">
        <f>IFERROR(VLOOKUP(M96,'Raw data - FRO_FRI'!$A$2:$AA$477,15,0),"")</f>
        <v>-</v>
      </c>
      <c r="G96" s="10" t="str">
        <f>IFERROR(VLOOKUP(M96,'Raw data - FRO_FRI'!$A$2:$AA$477,17,0),"")</f>
        <v>All 40 DRY containers</v>
      </c>
      <c r="H96" s="10" t="str">
        <f>IFERROR(VLOOKUP(M96,'Raw data - FRO_FRI'!$A$2:$AA$477,19,0),"")</f>
        <v>Dangerous Cargo</v>
      </c>
      <c r="I96" s="10" t="str">
        <f>IFERROR(VLOOKUP(M96,'Raw data - FRO_FRI'!$A$2:$AA$477,20,0),"")</f>
        <v>All Commodoties</v>
      </c>
      <c r="J96" s="10" t="str">
        <f>IFERROR(VLOOKUP(M96,'Raw data - FRO_FRI'!$A$2:$AA$477,22,0),"")</f>
        <v>Per Container</v>
      </c>
      <c r="K96" s="10" t="str">
        <f>IFERROR(VLOOKUP(M96,'Raw data - FRO_FRI'!$A$2:$AA$477,23,0),"")</f>
        <v>USD</v>
      </c>
      <c r="L96" s="10">
        <f>IFERROR(VLOOKUP(M96,'Raw data - FRO_FRI'!$A$2:$AA$477,24,0),"")</f>
        <v>350</v>
      </c>
      <c r="M96">
        <f t="shared" si="1"/>
        <v>92</v>
      </c>
    </row>
    <row r="97" spans="1:13" x14ac:dyDescent="0.35">
      <c r="A97" s="10" t="str">
        <f>IFERROR(VLOOKUP(M97,'Raw data - FRO_FRI'!$A$2:$AA$477,3,0),"")</f>
        <v>Free In Service</v>
      </c>
      <c r="B97" s="19">
        <f>IFERROR(VLOOKUP(M97,'Raw data - FRO_FRI'!$A$2:$AA$477,6,0),"")</f>
        <v>44866</v>
      </c>
      <c r="C97" s="10" t="str">
        <f>IFERROR(VLOOKUP(M97,'Raw data - FRO_FRI'!$A$2:$AA$477,8,0),"")</f>
        <v>Damietta, EG</v>
      </c>
      <c r="D97" s="10" t="str">
        <f>IFERROR(VLOOKUP(M97,'Raw data - FRO_FRI'!$A$2:$AA$477,11,0),"")</f>
        <v>-</v>
      </c>
      <c r="E97" s="10" t="str">
        <f>IFERROR(VLOOKUP(M97,'Raw data - FRO_FRI'!$A$2:$AA$477,13,0),"")</f>
        <v>-</v>
      </c>
      <c r="F97" s="10" t="str">
        <f>IFERROR(VLOOKUP(M97,'Raw data - FRO_FRI'!$A$2:$AA$477,15,0),"")</f>
        <v>-</v>
      </c>
      <c r="G97" s="10" t="str">
        <f>IFERROR(VLOOKUP(M97,'Raw data - FRO_FRI'!$A$2:$AA$477,17,0),"")</f>
        <v>All 40 Reefer</v>
      </c>
      <c r="H97" s="10" t="str">
        <f>IFERROR(VLOOKUP(M97,'Raw data - FRO_FRI'!$A$2:$AA$477,19,0),"")</f>
        <v>Dangerous Cargo</v>
      </c>
      <c r="I97" s="10" t="str">
        <f>IFERROR(VLOOKUP(M97,'Raw data - FRO_FRI'!$A$2:$AA$477,20,0),"")</f>
        <v>All Commodoties</v>
      </c>
      <c r="J97" s="10" t="str">
        <f>IFERROR(VLOOKUP(M97,'Raw data - FRO_FRI'!$A$2:$AA$477,22,0),"")</f>
        <v>Per Container</v>
      </c>
      <c r="K97" s="10" t="str">
        <f>IFERROR(VLOOKUP(M97,'Raw data - FRO_FRI'!$A$2:$AA$477,23,0),"")</f>
        <v>USD</v>
      </c>
      <c r="L97" s="10">
        <f>IFERROR(VLOOKUP(M97,'Raw data - FRO_FRI'!$A$2:$AA$477,24,0),"")</f>
        <v>300</v>
      </c>
      <c r="M97">
        <f t="shared" si="1"/>
        <v>93</v>
      </c>
    </row>
    <row r="98" spans="1:13" x14ac:dyDescent="0.35">
      <c r="A98" s="10" t="str">
        <f>IFERROR(VLOOKUP(M98,'Raw data - FRO_FRI'!$A$2:$AA$477,3,0),"")</f>
        <v>Free In Service</v>
      </c>
      <c r="B98" s="19">
        <f>IFERROR(VLOOKUP(M98,'Raw data - FRO_FRI'!$A$2:$AA$477,6,0),"")</f>
        <v>44866</v>
      </c>
      <c r="C98" s="10" t="str">
        <f>IFERROR(VLOOKUP(M98,'Raw data - FRO_FRI'!$A$2:$AA$477,8,0),"")</f>
        <v>Damietta, EG</v>
      </c>
      <c r="D98" s="10" t="str">
        <f>IFERROR(VLOOKUP(M98,'Raw data - FRO_FRI'!$A$2:$AA$477,11,0),"")</f>
        <v>-</v>
      </c>
      <c r="E98" s="10" t="str">
        <f>IFERROR(VLOOKUP(M98,'Raw data - FRO_FRI'!$A$2:$AA$477,13,0),"")</f>
        <v>-</v>
      </c>
      <c r="F98" s="10" t="str">
        <f>IFERROR(VLOOKUP(M98,'Raw data - FRO_FRI'!$A$2:$AA$477,15,0),"")</f>
        <v>-</v>
      </c>
      <c r="G98" s="10" t="str">
        <f>IFERROR(VLOOKUP(M98,'Raw data - FRO_FRI'!$A$2:$AA$477,17,0),"")</f>
        <v>All 40 DRY containers</v>
      </c>
      <c r="H98" s="10" t="str">
        <f>IFERROR(VLOOKUP(M98,'Raw data - FRO_FRI'!$A$2:$AA$477,19,0),"")</f>
        <v>General cargo</v>
      </c>
      <c r="I98" s="10" t="str">
        <f>IFERROR(VLOOKUP(M98,'Raw data - FRO_FRI'!$A$2:$AA$477,20,0),"")</f>
        <v>All Commodoties</v>
      </c>
      <c r="J98" s="10" t="str">
        <f>IFERROR(VLOOKUP(M98,'Raw data - FRO_FRI'!$A$2:$AA$477,22,0),"")</f>
        <v>Per Container</v>
      </c>
      <c r="K98" s="10" t="str">
        <f>IFERROR(VLOOKUP(M98,'Raw data - FRO_FRI'!$A$2:$AA$477,23,0),"")</f>
        <v>USD</v>
      </c>
      <c r="L98" s="10">
        <f>IFERROR(VLOOKUP(M98,'Raw data - FRO_FRI'!$A$2:$AA$477,24,0),"")</f>
        <v>195</v>
      </c>
      <c r="M98">
        <f t="shared" si="1"/>
        <v>94</v>
      </c>
    </row>
    <row r="99" spans="1:13" x14ac:dyDescent="0.35">
      <c r="A99" s="10" t="str">
        <f>IFERROR(VLOOKUP(M99,'Raw data - FRO_FRI'!$A$2:$AA$477,3,0),"")</f>
        <v>Free In Service</v>
      </c>
      <c r="B99" s="19">
        <f>IFERROR(VLOOKUP(M99,'Raw data - FRO_FRI'!$A$2:$AA$477,6,0),"")</f>
        <v>44866</v>
      </c>
      <c r="C99" s="10" t="str">
        <f>IFERROR(VLOOKUP(M99,'Raw data - FRO_FRI'!$A$2:$AA$477,8,0),"")</f>
        <v>Damietta, EG</v>
      </c>
      <c r="D99" s="10" t="str">
        <f>IFERROR(VLOOKUP(M99,'Raw data - FRO_FRI'!$A$2:$AA$477,11,0),"")</f>
        <v>-</v>
      </c>
      <c r="E99" s="10" t="str">
        <f>IFERROR(VLOOKUP(M99,'Raw data - FRO_FRI'!$A$2:$AA$477,13,0),"")</f>
        <v>-</v>
      </c>
      <c r="F99" s="10" t="str">
        <f>IFERROR(VLOOKUP(M99,'Raw data - FRO_FRI'!$A$2:$AA$477,15,0),"")</f>
        <v>-</v>
      </c>
      <c r="G99" s="10" t="str">
        <f>IFERROR(VLOOKUP(M99,'Raw data - FRO_FRI'!$A$2:$AA$477,17,0),"")</f>
        <v>All 40 Reefer</v>
      </c>
      <c r="H99" s="10" t="str">
        <f>IFERROR(VLOOKUP(M99,'Raw data - FRO_FRI'!$A$2:$AA$477,19,0),"")</f>
        <v>General cargo</v>
      </c>
      <c r="I99" s="10" t="str">
        <f>IFERROR(VLOOKUP(M99,'Raw data - FRO_FRI'!$A$2:$AA$477,20,0),"")</f>
        <v>All Commodoties</v>
      </c>
      <c r="J99" s="10" t="str">
        <f>IFERROR(VLOOKUP(M99,'Raw data - FRO_FRI'!$A$2:$AA$477,22,0),"")</f>
        <v>Per Container</v>
      </c>
      <c r="K99" s="10" t="str">
        <f>IFERROR(VLOOKUP(M99,'Raw data - FRO_FRI'!$A$2:$AA$477,23,0),"")</f>
        <v>USD</v>
      </c>
      <c r="L99" s="10">
        <f>IFERROR(VLOOKUP(M99,'Raw data - FRO_FRI'!$A$2:$AA$477,24,0),"")</f>
        <v>300</v>
      </c>
      <c r="M99">
        <f t="shared" si="1"/>
        <v>95</v>
      </c>
    </row>
    <row r="100" spans="1:13" x14ac:dyDescent="0.35">
      <c r="A100" s="10" t="str">
        <f>IFERROR(VLOOKUP(M100,'Raw data - FRO_FRI'!$A$2:$AA$477,3,0),"")</f>
        <v>Free In Service</v>
      </c>
      <c r="B100" s="19">
        <f>IFERROR(VLOOKUP(M100,'Raw data - FRO_FRI'!$A$2:$AA$477,6,0),"")</f>
        <v>44866</v>
      </c>
      <c r="C100" s="10" t="str">
        <f>IFERROR(VLOOKUP(M100,'Raw data - FRO_FRI'!$A$2:$AA$477,8,0),"")</f>
        <v>Damietta, EG</v>
      </c>
      <c r="D100" s="10" t="str">
        <f>IFERROR(VLOOKUP(M100,'Raw data - FRO_FRI'!$A$2:$AA$477,11,0),"")</f>
        <v>-</v>
      </c>
      <c r="E100" s="10" t="str">
        <f>IFERROR(VLOOKUP(M100,'Raw data - FRO_FRI'!$A$2:$AA$477,13,0),"")</f>
        <v>-</v>
      </c>
      <c r="F100" s="10" t="str">
        <f>IFERROR(VLOOKUP(M100,'Raw data - FRO_FRI'!$A$2:$AA$477,15,0),"")</f>
        <v>-</v>
      </c>
      <c r="G100" s="10" t="str">
        <f>IFERROR(VLOOKUP(M100,'Raw data - FRO_FRI'!$A$2:$AA$477,17,0),"")</f>
        <v>40COFL</v>
      </c>
      <c r="H100" s="10" t="str">
        <f>IFERROR(VLOOKUP(M100,'Raw data - FRO_FRI'!$A$2:$AA$477,19,0),"")</f>
        <v>Special containers</v>
      </c>
      <c r="I100" s="10" t="str">
        <f>IFERROR(VLOOKUP(M100,'Raw data - FRO_FRI'!$A$2:$AA$477,20,0),"")</f>
        <v>All Commodoties</v>
      </c>
      <c r="J100" s="10" t="str">
        <f>IFERROR(VLOOKUP(M100,'Raw data - FRO_FRI'!$A$2:$AA$477,22,0),"")</f>
        <v>Per Container</v>
      </c>
      <c r="K100" s="10" t="str">
        <f>IFERROR(VLOOKUP(M100,'Raw data - FRO_FRI'!$A$2:$AA$477,23,0),"")</f>
        <v>USD</v>
      </c>
      <c r="L100" s="10">
        <f>IFERROR(VLOOKUP(M100,'Raw data - FRO_FRI'!$A$2:$AA$477,24,0),"")</f>
        <v>300</v>
      </c>
      <c r="M100">
        <f t="shared" si="1"/>
        <v>96</v>
      </c>
    </row>
    <row r="101" spans="1:13" x14ac:dyDescent="0.35">
      <c r="A101" s="10" t="str">
        <f>IFERROR(VLOOKUP(M101,'Raw data - FRO_FRI'!$A$2:$AA$477,3,0),"")</f>
        <v>Free In Service</v>
      </c>
      <c r="B101" s="19">
        <f>IFERROR(VLOOKUP(M101,'Raw data - FRO_FRI'!$A$2:$AA$477,6,0),"")</f>
        <v>44866</v>
      </c>
      <c r="C101" s="10" t="str">
        <f>IFERROR(VLOOKUP(M101,'Raw data - FRO_FRI'!$A$2:$AA$477,8,0),"")</f>
        <v>Damietta, EG</v>
      </c>
      <c r="D101" s="10" t="str">
        <f>IFERROR(VLOOKUP(M101,'Raw data - FRO_FRI'!$A$2:$AA$477,11,0),"")</f>
        <v>-</v>
      </c>
      <c r="E101" s="10" t="str">
        <f>IFERROR(VLOOKUP(M101,'Raw data - FRO_FRI'!$A$2:$AA$477,13,0),"")</f>
        <v>-</v>
      </c>
      <c r="F101" s="10" t="str">
        <f>IFERROR(VLOOKUP(M101,'Raw data - FRO_FRI'!$A$2:$AA$477,15,0),"")</f>
        <v>-</v>
      </c>
      <c r="G101" s="10" t="str">
        <f>IFERROR(VLOOKUP(M101,'Raw data - FRO_FRI'!$A$2:$AA$477,17,0),"")</f>
        <v>40FLAT</v>
      </c>
      <c r="H101" s="10" t="str">
        <f>IFERROR(VLOOKUP(M101,'Raw data - FRO_FRI'!$A$2:$AA$477,19,0),"")</f>
        <v>Special containers</v>
      </c>
      <c r="I101" s="10" t="str">
        <f>IFERROR(VLOOKUP(M101,'Raw data - FRO_FRI'!$A$2:$AA$477,20,0),"")</f>
        <v>All Commodoties</v>
      </c>
      <c r="J101" s="10" t="str">
        <f>IFERROR(VLOOKUP(M101,'Raw data - FRO_FRI'!$A$2:$AA$477,22,0),"")</f>
        <v>Per Container</v>
      </c>
      <c r="K101" s="10" t="str">
        <f>IFERROR(VLOOKUP(M101,'Raw data - FRO_FRI'!$A$2:$AA$477,23,0),"")</f>
        <v>USD</v>
      </c>
      <c r="L101" s="10">
        <f>IFERROR(VLOOKUP(M101,'Raw data - FRO_FRI'!$A$2:$AA$477,24,0),"")</f>
        <v>300</v>
      </c>
      <c r="M101">
        <f t="shared" si="1"/>
        <v>97</v>
      </c>
    </row>
    <row r="102" spans="1:13" x14ac:dyDescent="0.35">
      <c r="A102" s="10" t="str">
        <f>IFERROR(VLOOKUP(M102,'Raw data - FRO_FRI'!$A$2:$AA$477,3,0),"")</f>
        <v>Free In Service</v>
      </c>
      <c r="B102" s="19">
        <f>IFERROR(VLOOKUP(M102,'Raw data - FRO_FRI'!$A$2:$AA$477,6,0),"")</f>
        <v>44866</v>
      </c>
      <c r="C102" s="10" t="str">
        <f>IFERROR(VLOOKUP(M102,'Raw data - FRO_FRI'!$A$2:$AA$477,8,0),"")</f>
        <v>Damietta, EG</v>
      </c>
      <c r="D102" s="10" t="str">
        <f>IFERROR(VLOOKUP(M102,'Raw data - FRO_FRI'!$A$2:$AA$477,11,0),"")</f>
        <v>-</v>
      </c>
      <c r="E102" s="10" t="str">
        <f>IFERROR(VLOOKUP(M102,'Raw data - FRO_FRI'!$A$2:$AA$477,13,0),"")</f>
        <v>-</v>
      </c>
      <c r="F102" s="10" t="str">
        <f>IFERROR(VLOOKUP(M102,'Raw data - FRO_FRI'!$A$2:$AA$477,15,0),"")</f>
        <v>-</v>
      </c>
      <c r="G102" s="10" t="str">
        <f>IFERROR(VLOOKUP(M102,'Raw data - FRO_FRI'!$A$2:$AA$477,17,0),"")</f>
        <v>40OPEN</v>
      </c>
      <c r="H102" s="10" t="str">
        <f>IFERROR(VLOOKUP(M102,'Raw data - FRO_FRI'!$A$2:$AA$477,19,0),"")</f>
        <v>Special containers</v>
      </c>
      <c r="I102" s="10" t="str">
        <f>IFERROR(VLOOKUP(M102,'Raw data - FRO_FRI'!$A$2:$AA$477,20,0),"")</f>
        <v>All Commodoties</v>
      </c>
      <c r="J102" s="10" t="str">
        <f>IFERROR(VLOOKUP(M102,'Raw data - FRO_FRI'!$A$2:$AA$477,22,0),"")</f>
        <v>Per Container</v>
      </c>
      <c r="K102" s="10" t="str">
        <f>IFERROR(VLOOKUP(M102,'Raw data - FRO_FRI'!$A$2:$AA$477,23,0),"")</f>
        <v>USD</v>
      </c>
      <c r="L102" s="10">
        <f>IFERROR(VLOOKUP(M102,'Raw data - FRO_FRI'!$A$2:$AA$477,24,0),"")</f>
        <v>300</v>
      </c>
      <c r="M102">
        <f t="shared" si="1"/>
        <v>98</v>
      </c>
    </row>
    <row r="103" spans="1:13" x14ac:dyDescent="0.35">
      <c r="A103" s="10" t="str">
        <f>IFERROR(VLOOKUP(M103,'Raw data - FRO_FRI'!$A$2:$AA$477,3,0),"")</f>
        <v>Free In Service</v>
      </c>
      <c r="B103" s="19">
        <f>IFERROR(VLOOKUP(M103,'Raw data - FRO_FRI'!$A$2:$AA$477,6,0),"")</f>
        <v>44866</v>
      </c>
      <c r="C103" s="10" t="str">
        <f>IFERROR(VLOOKUP(M103,'Raw data - FRO_FRI'!$A$2:$AA$477,8,0),"")</f>
        <v>Damietta, EG</v>
      </c>
      <c r="D103" s="10" t="str">
        <f>IFERROR(VLOOKUP(M103,'Raw data - FRO_FRI'!$A$2:$AA$477,11,0),"")</f>
        <v>-</v>
      </c>
      <c r="E103" s="10" t="str">
        <f>IFERROR(VLOOKUP(M103,'Raw data - FRO_FRI'!$A$2:$AA$477,13,0),"")</f>
        <v>-</v>
      </c>
      <c r="F103" s="10" t="str">
        <f>IFERROR(VLOOKUP(M103,'Raw data - FRO_FRI'!$A$2:$AA$477,15,0),"")</f>
        <v>-</v>
      </c>
      <c r="G103" s="10" t="str">
        <f>IFERROR(VLOOKUP(M103,'Raw data - FRO_FRI'!$A$2:$AA$477,17,0),"")</f>
        <v>40TWDK</v>
      </c>
      <c r="H103" s="10" t="str">
        <f>IFERROR(VLOOKUP(M103,'Raw data - FRO_FRI'!$A$2:$AA$477,19,0),"")</f>
        <v>Special containers</v>
      </c>
      <c r="I103" s="10" t="str">
        <f>IFERROR(VLOOKUP(M103,'Raw data - FRO_FRI'!$A$2:$AA$477,20,0),"")</f>
        <v>All Commodoties</v>
      </c>
      <c r="J103" s="10" t="str">
        <f>IFERROR(VLOOKUP(M103,'Raw data - FRO_FRI'!$A$2:$AA$477,22,0),"")</f>
        <v>Per Container</v>
      </c>
      <c r="K103" s="10" t="str">
        <f>IFERROR(VLOOKUP(M103,'Raw data - FRO_FRI'!$A$2:$AA$477,23,0),"")</f>
        <v>USD</v>
      </c>
      <c r="L103" s="10">
        <f>IFERROR(VLOOKUP(M103,'Raw data - FRO_FRI'!$A$2:$AA$477,24,0),"")</f>
        <v>300</v>
      </c>
      <c r="M103">
        <f t="shared" si="1"/>
        <v>99</v>
      </c>
    </row>
    <row r="104" spans="1:13" x14ac:dyDescent="0.35">
      <c r="A104" s="10" t="str">
        <f>IFERROR(VLOOKUP(M104,'Raw data - FRO_FRI'!$A$2:$AA$477,3,0),"")</f>
        <v>Free In Service</v>
      </c>
      <c r="B104" s="19">
        <f>IFERROR(VLOOKUP(M104,'Raw data - FRO_FRI'!$A$2:$AA$477,6,0),"")</f>
        <v>44866</v>
      </c>
      <c r="C104" s="10" t="str">
        <f>IFERROR(VLOOKUP(M104,'Raw data - FRO_FRI'!$A$2:$AA$477,8,0),"")</f>
        <v>Damietta, EG</v>
      </c>
      <c r="D104" s="10" t="str">
        <f>IFERROR(VLOOKUP(M104,'Raw data - FRO_FRI'!$A$2:$AA$477,11,0),"")</f>
        <v>-</v>
      </c>
      <c r="E104" s="10" t="str">
        <f>IFERROR(VLOOKUP(M104,'Raw data - FRO_FRI'!$A$2:$AA$477,13,0),"")</f>
        <v>-</v>
      </c>
      <c r="F104" s="10" t="str">
        <f>IFERROR(VLOOKUP(M104,'Raw data - FRO_FRI'!$A$2:$AA$477,15,0),"")</f>
        <v>-</v>
      </c>
      <c r="G104" s="10" t="str">
        <f>IFERROR(VLOOKUP(M104,'Raw data - FRO_FRI'!$A$2:$AA$477,17,0),"")</f>
        <v>40COFL</v>
      </c>
      <c r="H104" s="10" t="str">
        <f>IFERROR(VLOOKUP(M104,'Raw data - FRO_FRI'!$A$2:$AA$477,19,0),"")</f>
        <v>Special containers / Dangerous Cargo</v>
      </c>
      <c r="I104" s="10" t="str">
        <f>IFERROR(VLOOKUP(M104,'Raw data - FRO_FRI'!$A$2:$AA$477,20,0),"")</f>
        <v>All Commodoties</v>
      </c>
      <c r="J104" s="10" t="str">
        <f>IFERROR(VLOOKUP(M104,'Raw data - FRO_FRI'!$A$2:$AA$477,22,0),"")</f>
        <v>Per Container</v>
      </c>
      <c r="K104" s="10" t="str">
        <f>IFERROR(VLOOKUP(M104,'Raw data - FRO_FRI'!$A$2:$AA$477,23,0),"")</f>
        <v>USD</v>
      </c>
      <c r="L104" s="10">
        <f>IFERROR(VLOOKUP(M104,'Raw data - FRO_FRI'!$A$2:$AA$477,24,0),"")</f>
        <v>300</v>
      </c>
      <c r="M104">
        <f t="shared" si="1"/>
        <v>100</v>
      </c>
    </row>
    <row r="105" spans="1:13" x14ac:dyDescent="0.35">
      <c r="A105" s="10" t="str">
        <f>IFERROR(VLOOKUP(M105,'Raw data - FRO_FRI'!$A$2:$AA$477,3,0),"")</f>
        <v>Free In Service</v>
      </c>
      <c r="B105" s="19">
        <f>IFERROR(VLOOKUP(M105,'Raw data - FRO_FRI'!$A$2:$AA$477,6,0),"")</f>
        <v>44866</v>
      </c>
      <c r="C105" s="10" t="str">
        <f>IFERROR(VLOOKUP(M105,'Raw data - FRO_FRI'!$A$2:$AA$477,8,0),"")</f>
        <v>Damietta, EG</v>
      </c>
      <c r="D105" s="10" t="str">
        <f>IFERROR(VLOOKUP(M105,'Raw data - FRO_FRI'!$A$2:$AA$477,11,0),"")</f>
        <v>-</v>
      </c>
      <c r="E105" s="10" t="str">
        <f>IFERROR(VLOOKUP(M105,'Raw data - FRO_FRI'!$A$2:$AA$477,13,0),"")</f>
        <v>-</v>
      </c>
      <c r="F105" s="10" t="str">
        <f>IFERROR(VLOOKUP(M105,'Raw data - FRO_FRI'!$A$2:$AA$477,15,0),"")</f>
        <v>-</v>
      </c>
      <c r="G105" s="10" t="str">
        <f>IFERROR(VLOOKUP(M105,'Raw data - FRO_FRI'!$A$2:$AA$477,17,0),"")</f>
        <v>40FLAT</v>
      </c>
      <c r="H105" s="10" t="str">
        <f>IFERROR(VLOOKUP(M105,'Raw data - FRO_FRI'!$A$2:$AA$477,19,0),"")</f>
        <v>Special containers / Dangerous Cargo</v>
      </c>
      <c r="I105" s="10" t="str">
        <f>IFERROR(VLOOKUP(M105,'Raw data - FRO_FRI'!$A$2:$AA$477,20,0),"")</f>
        <v>All Commodoties</v>
      </c>
      <c r="J105" s="10" t="str">
        <f>IFERROR(VLOOKUP(M105,'Raw data - FRO_FRI'!$A$2:$AA$477,22,0),"")</f>
        <v>Per Container</v>
      </c>
      <c r="K105" s="10" t="str">
        <f>IFERROR(VLOOKUP(M105,'Raw data - FRO_FRI'!$A$2:$AA$477,23,0),"")</f>
        <v>USD</v>
      </c>
      <c r="L105" s="10">
        <f>IFERROR(VLOOKUP(M105,'Raw data - FRO_FRI'!$A$2:$AA$477,24,0),"")</f>
        <v>300</v>
      </c>
      <c r="M105">
        <f t="shared" si="1"/>
        <v>101</v>
      </c>
    </row>
    <row r="106" spans="1:13" x14ac:dyDescent="0.35">
      <c r="A106" s="10" t="str">
        <f>IFERROR(VLOOKUP(M106,'Raw data - FRO_FRI'!$A$2:$AA$477,3,0),"")</f>
        <v>Free In Service</v>
      </c>
      <c r="B106" s="19">
        <f>IFERROR(VLOOKUP(M106,'Raw data - FRO_FRI'!$A$2:$AA$477,6,0),"")</f>
        <v>44866</v>
      </c>
      <c r="C106" s="10" t="str">
        <f>IFERROR(VLOOKUP(M106,'Raw data - FRO_FRI'!$A$2:$AA$477,8,0),"")</f>
        <v>Damietta, EG</v>
      </c>
      <c r="D106" s="10" t="str">
        <f>IFERROR(VLOOKUP(M106,'Raw data - FRO_FRI'!$A$2:$AA$477,11,0),"")</f>
        <v>-</v>
      </c>
      <c r="E106" s="10" t="str">
        <f>IFERROR(VLOOKUP(M106,'Raw data - FRO_FRI'!$A$2:$AA$477,13,0),"")</f>
        <v>-</v>
      </c>
      <c r="F106" s="10" t="str">
        <f>IFERROR(VLOOKUP(M106,'Raw data - FRO_FRI'!$A$2:$AA$477,15,0),"")</f>
        <v>-</v>
      </c>
      <c r="G106" s="10" t="str">
        <f>IFERROR(VLOOKUP(M106,'Raw data - FRO_FRI'!$A$2:$AA$477,17,0),"")</f>
        <v>40OPEN</v>
      </c>
      <c r="H106" s="10" t="str">
        <f>IFERROR(VLOOKUP(M106,'Raw data - FRO_FRI'!$A$2:$AA$477,19,0),"")</f>
        <v>Special containers / Dangerous Cargo</v>
      </c>
      <c r="I106" s="10" t="str">
        <f>IFERROR(VLOOKUP(M106,'Raw data - FRO_FRI'!$A$2:$AA$477,20,0),"")</f>
        <v>All Commodoties</v>
      </c>
      <c r="J106" s="10" t="str">
        <f>IFERROR(VLOOKUP(M106,'Raw data - FRO_FRI'!$A$2:$AA$477,22,0),"")</f>
        <v>Per Container</v>
      </c>
      <c r="K106" s="10" t="str">
        <f>IFERROR(VLOOKUP(M106,'Raw data - FRO_FRI'!$A$2:$AA$477,23,0),"")</f>
        <v>USD</v>
      </c>
      <c r="L106" s="10">
        <f>IFERROR(VLOOKUP(M106,'Raw data - FRO_FRI'!$A$2:$AA$477,24,0),"")</f>
        <v>300</v>
      </c>
      <c r="M106">
        <f t="shared" si="1"/>
        <v>102</v>
      </c>
    </row>
    <row r="107" spans="1:13" x14ac:dyDescent="0.35">
      <c r="A107" s="10" t="str">
        <f>IFERROR(VLOOKUP(M107,'Raw data - FRO_FRI'!$A$2:$AA$477,3,0),"")</f>
        <v>Free In Service</v>
      </c>
      <c r="B107" s="19">
        <f>IFERROR(VLOOKUP(M107,'Raw data - FRO_FRI'!$A$2:$AA$477,6,0),"")</f>
        <v>44866</v>
      </c>
      <c r="C107" s="10" t="str">
        <f>IFERROR(VLOOKUP(M107,'Raw data - FRO_FRI'!$A$2:$AA$477,8,0),"")</f>
        <v>Damietta, EG</v>
      </c>
      <c r="D107" s="10" t="str">
        <f>IFERROR(VLOOKUP(M107,'Raw data - FRO_FRI'!$A$2:$AA$477,11,0),"")</f>
        <v>-</v>
      </c>
      <c r="E107" s="10" t="str">
        <f>IFERROR(VLOOKUP(M107,'Raw data - FRO_FRI'!$A$2:$AA$477,13,0),"")</f>
        <v>-</v>
      </c>
      <c r="F107" s="10" t="str">
        <f>IFERROR(VLOOKUP(M107,'Raw data - FRO_FRI'!$A$2:$AA$477,15,0),"")</f>
        <v>-</v>
      </c>
      <c r="G107" s="10" t="str">
        <f>IFERROR(VLOOKUP(M107,'Raw data - FRO_FRI'!$A$2:$AA$477,17,0),"")</f>
        <v>40TWDK</v>
      </c>
      <c r="H107" s="10" t="str">
        <f>IFERROR(VLOOKUP(M107,'Raw data - FRO_FRI'!$A$2:$AA$477,19,0),"")</f>
        <v>Special containers / Dangerous Cargo</v>
      </c>
      <c r="I107" s="10" t="str">
        <f>IFERROR(VLOOKUP(M107,'Raw data - FRO_FRI'!$A$2:$AA$477,20,0),"")</f>
        <v>All Commodoties</v>
      </c>
      <c r="J107" s="10" t="str">
        <f>IFERROR(VLOOKUP(M107,'Raw data - FRO_FRI'!$A$2:$AA$477,22,0),"")</f>
        <v>Per Container</v>
      </c>
      <c r="K107" s="10" t="str">
        <f>IFERROR(VLOOKUP(M107,'Raw data - FRO_FRI'!$A$2:$AA$477,23,0),"")</f>
        <v>USD</v>
      </c>
      <c r="L107" s="10">
        <f>IFERROR(VLOOKUP(M107,'Raw data - FRO_FRI'!$A$2:$AA$477,24,0),"")</f>
        <v>300</v>
      </c>
      <c r="M107">
        <f t="shared" si="1"/>
        <v>103</v>
      </c>
    </row>
    <row r="108" spans="1:13" x14ac:dyDescent="0.35">
      <c r="A108" s="10" t="str">
        <f>IFERROR(VLOOKUP(M108,'Raw data - FRO_FRI'!$A$2:$AA$477,3,0),"")</f>
        <v>Free In Service</v>
      </c>
      <c r="B108" s="19">
        <f>IFERROR(VLOOKUP(M108,'Raw data - FRO_FRI'!$A$2:$AA$477,6,0),"")</f>
        <v>44866</v>
      </c>
      <c r="C108" s="10" t="str">
        <f>IFERROR(VLOOKUP(M108,'Raw data - FRO_FRI'!$A$2:$AA$477,8,0),"")</f>
        <v>Port Said East, EG</v>
      </c>
      <c r="D108" s="10" t="str">
        <f>IFERROR(VLOOKUP(M108,'Raw data - FRO_FRI'!$A$2:$AA$477,11,0),"")</f>
        <v>-</v>
      </c>
      <c r="E108" s="10" t="str">
        <f>IFERROR(VLOOKUP(M108,'Raw data - FRO_FRI'!$A$2:$AA$477,13,0),"")</f>
        <v>-</v>
      </c>
      <c r="F108" s="10" t="str">
        <f>IFERROR(VLOOKUP(M108,'Raw data - FRO_FRI'!$A$2:$AA$477,15,0),"")</f>
        <v>-</v>
      </c>
      <c r="G108" s="10" t="str">
        <f>IFERROR(VLOOKUP(M108,'Raw data - FRO_FRI'!$A$2:$AA$477,17,0),"")</f>
        <v>All 20 DRY containers</v>
      </c>
      <c r="H108" s="10" t="str">
        <f>IFERROR(VLOOKUP(M108,'Raw data - FRO_FRI'!$A$2:$AA$477,19,0),"")</f>
        <v>Dangerous Cargo</v>
      </c>
      <c r="I108" s="10" t="str">
        <f>IFERROR(VLOOKUP(M108,'Raw data - FRO_FRI'!$A$2:$AA$477,20,0),"")</f>
        <v>All Commodoties</v>
      </c>
      <c r="J108" s="10" t="str">
        <f>IFERROR(VLOOKUP(M108,'Raw data - FRO_FRI'!$A$2:$AA$477,22,0),"")</f>
        <v>Per Container</v>
      </c>
      <c r="K108" s="10" t="str">
        <f>IFERROR(VLOOKUP(M108,'Raw data - FRO_FRI'!$A$2:$AA$477,23,0),"")</f>
        <v>USD</v>
      </c>
      <c r="L108" s="10">
        <f>IFERROR(VLOOKUP(M108,'Raw data - FRO_FRI'!$A$2:$AA$477,24,0),"")</f>
        <v>290</v>
      </c>
      <c r="M108">
        <f t="shared" si="1"/>
        <v>104</v>
      </c>
    </row>
    <row r="109" spans="1:13" x14ac:dyDescent="0.35">
      <c r="A109" s="10" t="str">
        <f>IFERROR(VLOOKUP(M109,'Raw data - FRO_FRI'!$A$2:$AA$477,3,0),"")</f>
        <v>Free In Service</v>
      </c>
      <c r="B109" s="19">
        <f>IFERROR(VLOOKUP(M109,'Raw data - FRO_FRI'!$A$2:$AA$477,6,0),"")</f>
        <v>44866</v>
      </c>
      <c r="C109" s="10" t="str">
        <f>IFERROR(VLOOKUP(M109,'Raw data - FRO_FRI'!$A$2:$AA$477,8,0),"")</f>
        <v>Port Said East, EG</v>
      </c>
      <c r="D109" s="10" t="str">
        <f>IFERROR(VLOOKUP(M109,'Raw data - FRO_FRI'!$A$2:$AA$477,11,0),"")</f>
        <v>-</v>
      </c>
      <c r="E109" s="10" t="str">
        <f>IFERROR(VLOOKUP(M109,'Raw data - FRO_FRI'!$A$2:$AA$477,13,0),"")</f>
        <v>-</v>
      </c>
      <c r="F109" s="10" t="str">
        <f>IFERROR(VLOOKUP(M109,'Raw data - FRO_FRI'!$A$2:$AA$477,15,0),"")</f>
        <v>-</v>
      </c>
      <c r="G109" s="10" t="str">
        <f>IFERROR(VLOOKUP(M109,'Raw data - FRO_FRI'!$A$2:$AA$477,17,0),"")</f>
        <v>All 20 Reefer containers</v>
      </c>
      <c r="H109" s="10" t="str">
        <f>IFERROR(VLOOKUP(M109,'Raw data - FRO_FRI'!$A$2:$AA$477,19,0),"")</f>
        <v>Dangerous Cargo</v>
      </c>
      <c r="I109" s="10" t="str">
        <f>IFERROR(VLOOKUP(M109,'Raw data - FRO_FRI'!$A$2:$AA$477,20,0),"")</f>
        <v>All Commodoties</v>
      </c>
      <c r="J109" s="10" t="str">
        <f>IFERROR(VLOOKUP(M109,'Raw data - FRO_FRI'!$A$2:$AA$477,22,0),"")</f>
        <v>Per Container</v>
      </c>
      <c r="K109" s="10" t="str">
        <f>IFERROR(VLOOKUP(M109,'Raw data - FRO_FRI'!$A$2:$AA$477,23,0),"")</f>
        <v>USD</v>
      </c>
      <c r="L109" s="10">
        <f>IFERROR(VLOOKUP(M109,'Raw data - FRO_FRI'!$A$2:$AA$477,24,0),"")</f>
        <v>290</v>
      </c>
      <c r="M109">
        <f t="shared" si="1"/>
        <v>105</v>
      </c>
    </row>
    <row r="110" spans="1:13" x14ac:dyDescent="0.35">
      <c r="A110" s="10" t="str">
        <f>IFERROR(VLOOKUP(M110,'Raw data - FRO_FRI'!$A$2:$AA$477,3,0),"")</f>
        <v>Free In Service</v>
      </c>
      <c r="B110" s="19">
        <f>IFERROR(VLOOKUP(M110,'Raw data - FRO_FRI'!$A$2:$AA$477,6,0),"")</f>
        <v>44866</v>
      </c>
      <c r="C110" s="10" t="str">
        <f>IFERROR(VLOOKUP(M110,'Raw data - FRO_FRI'!$A$2:$AA$477,8,0),"")</f>
        <v>Port Said East, EG</v>
      </c>
      <c r="D110" s="10" t="str">
        <f>IFERROR(VLOOKUP(M110,'Raw data - FRO_FRI'!$A$2:$AA$477,11,0),"")</f>
        <v>-</v>
      </c>
      <c r="E110" s="10" t="str">
        <f>IFERROR(VLOOKUP(M110,'Raw data - FRO_FRI'!$A$2:$AA$477,13,0),"")</f>
        <v>-</v>
      </c>
      <c r="F110" s="10" t="str">
        <f>IFERROR(VLOOKUP(M110,'Raw data - FRO_FRI'!$A$2:$AA$477,15,0),"")</f>
        <v>-</v>
      </c>
      <c r="G110" s="10" t="str">
        <f>IFERROR(VLOOKUP(M110,'Raw data - FRO_FRI'!$A$2:$AA$477,17,0),"")</f>
        <v>All 20 DRY containers</v>
      </c>
      <c r="H110" s="10" t="str">
        <f>IFERROR(VLOOKUP(M110,'Raw data - FRO_FRI'!$A$2:$AA$477,19,0),"")</f>
        <v>General cargo</v>
      </c>
      <c r="I110" s="10" t="str">
        <f>IFERROR(VLOOKUP(M110,'Raw data - FRO_FRI'!$A$2:$AA$477,20,0),"")</f>
        <v>All Commodoties</v>
      </c>
      <c r="J110" s="10" t="str">
        <f>IFERROR(VLOOKUP(M110,'Raw data - FRO_FRI'!$A$2:$AA$477,22,0),"")</f>
        <v>Per Container</v>
      </c>
      <c r="K110" s="10" t="str">
        <f>IFERROR(VLOOKUP(M110,'Raw data - FRO_FRI'!$A$2:$AA$477,23,0),"")</f>
        <v>USD</v>
      </c>
      <c r="L110" s="10">
        <f>IFERROR(VLOOKUP(M110,'Raw data - FRO_FRI'!$A$2:$AA$477,24,0),"")</f>
        <v>130</v>
      </c>
      <c r="M110">
        <f t="shared" si="1"/>
        <v>106</v>
      </c>
    </row>
    <row r="111" spans="1:13" x14ac:dyDescent="0.35">
      <c r="A111" s="10" t="str">
        <f>IFERROR(VLOOKUP(M111,'Raw data - FRO_FRI'!$A$2:$AA$477,3,0),"")</f>
        <v>Free In Service</v>
      </c>
      <c r="B111" s="19">
        <f>IFERROR(VLOOKUP(M111,'Raw data - FRO_FRI'!$A$2:$AA$477,6,0),"")</f>
        <v>44866</v>
      </c>
      <c r="C111" s="10" t="str">
        <f>IFERROR(VLOOKUP(M111,'Raw data - FRO_FRI'!$A$2:$AA$477,8,0),"")</f>
        <v>Port Said East, EG</v>
      </c>
      <c r="D111" s="10" t="str">
        <f>IFERROR(VLOOKUP(M111,'Raw data - FRO_FRI'!$A$2:$AA$477,11,0),"")</f>
        <v>-</v>
      </c>
      <c r="E111" s="10" t="str">
        <f>IFERROR(VLOOKUP(M111,'Raw data - FRO_FRI'!$A$2:$AA$477,13,0),"")</f>
        <v>-</v>
      </c>
      <c r="F111" s="10" t="str">
        <f>IFERROR(VLOOKUP(M111,'Raw data - FRO_FRI'!$A$2:$AA$477,15,0),"")</f>
        <v>-</v>
      </c>
      <c r="G111" s="10" t="str">
        <f>IFERROR(VLOOKUP(M111,'Raw data - FRO_FRI'!$A$2:$AA$477,17,0),"")</f>
        <v>All 20 Reefer containers</v>
      </c>
      <c r="H111" s="10" t="str">
        <f>IFERROR(VLOOKUP(M111,'Raw data - FRO_FRI'!$A$2:$AA$477,19,0),"")</f>
        <v>General cargo</v>
      </c>
      <c r="I111" s="10" t="str">
        <f>IFERROR(VLOOKUP(M111,'Raw data - FRO_FRI'!$A$2:$AA$477,20,0),"")</f>
        <v>All Commodoties</v>
      </c>
      <c r="J111" s="10" t="str">
        <f>IFERROR(VLOOKUP(M111,'Raw data - FRO_FRI'!$A$2:$AA$477,22,0),"")</f>
        <v>Per Container</v>
      </c>
      <c r="K111" s="10" t="str">
        <f>IFERROR(VLOOKUP(M111,'Raw data - FRO_FRI'!$A$2:$AA$477,23,0),"")</f>
        <v>USD</v>
      </c>
      <c r="L111" s="10">
        <f>IFERROR(VLOOKUP(M111,'Raw data - FRO_FRI'!$A$2:$AA$477,24,0),"")</f>
        <v>235</v>
      </c>
      <c r="M111">
        <f t="shared" si="1"/>
        <v>107</v>
      </c>
    </row>
    <row r="112" spans="1:13" x14ac:dyDescent="0.35">
      <c r="A112" s="10" t="str">
        <f>IFERROR(VLOOKUP(M112,'Raw data - FRO_FRI'!$A$2:$AA$477,3,0),"")</f>
        <v>Free In Service</v>
      </c>
      <c r="B112" s="19">
        <f>IFERROR(VLOOKUP(M112,'Raw data - FRO_FRI'!$A$2:$AA$477,6,0),"")</f>
        <v>44866</v>
      </c>
      <c r="C112" s="10" t="str">
        <f>IFERROR(VLOOKUP(M112,'Raw data - FRO_FRI'!$A$2:$AA$477,8,0),"")</f>
        <v>Port Said East, EG</v>
      </c>
      <c r="D112" s="10" t="str">
        <f>IFERROR(VLOOKUP(M112,'Raw data - FRO_FRI'!$A$2:$AA$477,11,0),"")</f>
        <v>-</v>
      </c>
      <c r="E112" s="10" t="str">
        <f>IFERROR(VLOOKUP(M112,'Raw data - FRO_FRI'!$A$2:$AA$477,13,0),"")</f>
        <v>-</v>
      </c>
      <c r="F112" s="10" t="str">
        <f>IFERROR(VLOOKUP(M112,'Raw data - FRO_FRI'!$A$2:$AA$477,15,0),"")</f>
        <v>-</v>
      </c>
      <c r="G112" s="10" t="str">
        <f>IFERROR(VLOOKUP(M112,'Raw data - FRO_FRI'!$A$2:$AA$477,17,0),"")</f>
        <v>20COFL</v>
      </c>
      <c r="H112" s="10" t="str">
        <f>IFERROR(VLOOKUP(M112,'Raw data - FRO_FRI'!$A$2:$AA$477,19,0),"")</f>
        <v>Special containers</v>
      </c>
      <c r="I112" s="10" t="str">
        <f>IFERROR(VLOOKUP(M112,'Raw data - FRO_FRI'!$A$2:$AA$477,20,0),"")</f>
        <v>All Commodoties</v>
      </c>
      <c r="J112" s="10" t="str">
        <f>IFERROR(VLOOKUP(M112,'Raw data - FRO_FRI'!$A$2:$AA$477,22,0),"")</f>
        <v>Per Container</v>
      </c>
      <c r="K112" s="10" t="str">
        <f>IFERROR(VLOOKUP(M112,'Raw data - FRO_FRI'!$A$2:$AA$477,23,0),"")</f>
        <v>USD</v>
      </c>
      <c r="L112" s="10">
        <f>IFERROR(VLOOKUP(M112,'Raw data - FRO_FRI'!$A$2:$AA$477,24,0),"")</f>
        <v>560</v>
      </c>
      <c r="M112">
        <f t="shared" si="1"/>
        <v>108</v>
      </c>
    </row>
    <row r="113" spans="1:13" x14ac:dyDescent="0.35">
      <c r="A113" s="10" t="str">
        <f>IFERROR(VLOOKUP(M113,'Raw data - FRO_FRI'!$A$2:$AA$477,3,0),"")</f>
        <v>Free In Service</v>
      </c>
      <c r="B113" s="19">
        <f>IFERROR(VLOOKUP(M113,'Raw data - FRO_FRI'!$A$2:$AA$477,6,0),"")</f>
        <v>44866</v>
      </c>
      <c r="C113" s="10" t="str">
        <f>IFERROR(VLOOKUP(M113,'Raw data - FRO_FRI'!$A$2:$AA$477,8,0),"")</f>
        <v>Port Said East, EG</v>
      </c>
      <c r="D113" s="10" t="str">
        <f>IFERROR(VLOOKUP(M113,'Raw data - FRO_FRI'!$A$2:$AA$477,11,0),"")</f>
        <v>-</v>
      </c>
      <c r="E113" s="10" t="str">
        <f>IFERROR(VLOOKUP(M113,'Raw data - FRO_FRI'!$A$2:$AA$477,13,0),"")</f>
        <v>-</v>
      </c>
      <c r="F113" s="10" t="str">
        <f>IFERROR(VLOOKUP(M113,'Raw data - FRO_FRI'!$A$2:$AA$477,15,0),"")</f>
        <v>-</v>
      </c>
      <c r="G113" s="10" t="str">
        <f>IFERROR(VLOOKUP(M113,'Raw data - FRO_FRI'!$A$2:$AA$477,17,0),"")</f>
        <v>20FLAT</v>
      </c>
      <c r="H113" s="10" t="str">
        <f>IFERROR(VLOOKUP(M113,'Raw data - FRO_FRI'!$A$2:$AA$477,19,0),"")</f>
        <v>Special containers</v>
      </c>
      <c r="I113" s="10" t="str">
        <f>IFERROR(VLOOKUP(M113,'Raw data - FRO_FRI'!$A$2:$AA$477,20,0),"")</f>
        <v>All Commodoties</v>
      </c>
      <c r="J113" s="10" t="str">
        <f>IFERROR(VLOOKUP(M113,'Raw data - FRO_FRI'!$A$2:$AA$477,22,0),"")</f>
        <v>Per Container</v>
      </c>
      <c r="K113" s="10" t="str">
        <f>IFERROR(VLOOKUP(M113,'Raw data - FRO_FRI'!$A$2:$AA$477,23,0),"")</f>
        <v>USD</v>
      </c>
      <c r="L113" s="10">
        <f>IFERROR(VLOOKUP(M113,'Raw data - FRO_FRI'!$A$2:$AA$477,24,0),"")</f>
        <v>560</v>
      </c>
      <c r="M113">
        <f t="shared" si="1"/>
        <v>109</v>
      </c>
    </row>
    <row r="114" spans="1:13" x14ac:dyDescent="0.35">
      <c r="A114" s="10" t="str">
        <f>IFERROR(VLOOKUP(M114,'Raw data - FRO_FRI'!$A$2:$AA$477,3,0),"")</f>
        <v>Free In Service</v>
      </c>
      <c r="B114" s="19">
        <f>IFERROR(VLOOKUP(M114,'Raw data - FRO_FRI'!$A$2:$AA$477,6,0),"")</f>
        <v>44866</v>
      </c>
      <c r="C114" s="10" t="str">
        <f>IFERROR(VLOOKUP(M114,'Raw data - FRO_FRI'!$A$2:$AA$477,8,0),"")</f>
        <v>Port Said East, EG</v>
      </c>
      <c r="D114" s="10" t="str">
        <f>IFERROR(VLOOKUP(M114,'Raw data - FRO_FRI'!$A$2:$AA$477,11,0),"")</f>
        <v>-</v>
      </c>
      <c r="E114" s="10" t="str">
        <f>IFERROR(VLOOKUP(M114,'Raw data - FRO_FRI'!$A$2:$AA$477,13,0),"")</f>
        <v>-</v>
      </c>
      <c r="F114" s="10" t="str">
        <f>IFERROR(VLOOKUP(M114,'Raw data - FRO_FRI'!$A$2:$AA$477,15,0),"")</f>
        <v>-</v>
      </c>
      <c r="G114" s="10" t="str">
        <f>IFERROR(VLOOKUP(M114,'Raw data - FRO_FRI'!$A$2:$AA$477,17,0),"")</f>
        <v>20OPEN</v>
      </c>
      <c r="H114" s="10" t="str">
        <f>IFERROR(VLOOKUP(M114,'Raw data - FRO_FRI'!$A$2:$AA$477,19,0),"")</f>
        <v>Special containers</v>
      </c>
      <c r="I114" s="10" t="str">
        <f>IFERROR(VLOOKUP(M114,'Raw data - FRO_FRI'!$A$2:$AA$477,20,0),"")</f>
        <v>All Commodoties</v>
      </c>
      <c r="J114" s="10" t="str">
        <f>IFERROR(VLOOKUP(M114,'Raw data - FRO_FRI'!$A$2:$AA$477,22,0),"")</f>
        <v>Per Container</v>
      </c>
      <c r="K114" s="10" t="str">
        <f>IFERROR(VLOOKUP(M114,'Raw data - FRO_FRI'!$A$2:$AA$477,23,0),"")</f>
        <v>USD</v>
      </c>
      <c r="L114" s="10">
        <f>IFERROR(VLOOKUP(M114,'Raw data - FRO_FRI'!$A$2:$AA$477,24,0),"")</f>
        <v>560</v>
      </c>
      <c r="M114">
        <f t="shared" si="1"/>
        <v>110</v>
      </c>
    </row>
    <row r="115" spans="1:13" x14ac:dyDescent="0.35">
      <c r="A115" s="10" t="str">
        <f>IFERROR(VLOOKUP(M115,'Raw data - FRO_FRI'!$A$2:$AA$477,3,0),"")</f>
        <v>Free In Service</v>
      </c>
      <c r="B115" s="19">
        <f>IFERROR(VLOOKUP(M115,'Raw data - FRO_FRI'!$A$2:$AA$477,6,0),"")</f>
        <v>44866</v>
      </c>
      <c r="C115" s="10" t="str">
        <f>IFERROR(VLOOKUP(M115,'Raw data - FRO_FRI'!$A$2:$AA$477,8,0),"")</f>
        <v>Port Said East, EG</v>
      </c>
      <c r="D115" s="10" t="str">
        <f>IFERROR(VLOOKUP(M115,'Raw data - FRO_FRI'!$A$2:$AA$477,11,0),"")</f>
        <v>-</v>
      </c>
      <c r="E115" s="10" t="str">
        <f>IFERROR(VLOOKUP(M115,'Raw data - FRO_FRI'!$A$2:$AA$477,13,0),"")</f>
        <v>-</v>
      </c>
      <c r="F115" s="10" t="str">
        <f>IFERROR(VLOOKUP(M115,'Raw data - FRO_FRI'!$A$2:$AA$477,15,0),"")</f>
        <v>-</v>
      </c>
      <c r="G115" s="10" t="str">
        <f>IFERROR(VLOOKUP(M115,'Raw data - FRO_FRI'!$A$2:$AA$477,17,0),"")</f>
        <v>20OSOT</v>
      </c>
      <c r="H115" s="10" t="str">
        <f>IFERROR(VLOOKUP(M115,'Raw data - FRO_FRI'!$A$2:$AA$477,19,0),"")</f>
        <v>Special containers</v>
      </c>
      <c r="I115" s="10" t="str">
        <f>IFERROR(VLOOKUP(M115,'Raw data - FRO_FRI'!$A$2:$AA$477,20,0),"")</f>
        <v>All Commodoties</v>
      </c>
      <c r="J115" s="10" t="str">
        <f>IFERROR(VLOOKUP(M115,'Raw data - FRO_FRI'!$A$2:$AA$477,22,0),"")</f>
        <v>Per Container</v>
      </c>
      <c r="K115" s="10" t="str">
        <f>IFERROR(VLOOKUP(M115,'Raw data - FRO_FRI'!$A$2:$AA$477,23,0),"")</f>
        <v>USD</v>
      </c>
      <c r="L115" s="10">
        <f>IFERROR(VLOOKUP(M115,'Raw data - FRO_FRI'!$A$2:$AA$477,24,0),"")</f>
        <v>560</v>
      </c>
      <c r="M115">
        <f t="shared" si="1"/>
        <v>111</v>
      </c>
    </row>
    <row r="116" spans="1:13" x14ac:dyDescent="0.35">
      <c r="A116" s="10" t="str">
        <f>IFERROR(VLOOKUP(M116,'Raw data - FRO_FRI'!$A$2:$AA$477,3,0),"")</f>
        <v>Free In Service</v>
      </c>
      <c r="B116" s="19">
        <f>IFERROR(VLOOKUP(M116,'Raw data - FRO_FRI'!$A$2:$AA$477,6,0),"")</f>
        <v>44866</v>
      </c>
      <c r="C116" s="10" t="str">
        <f>IFERROR(VLOOKUP(M116,'Raw data - FRO_FRI'!$A$2:$AA$477,8,0),"")</f>
        <v>Port Said East, EG</v>
      </c>
      <c r="D116" s="10" t="str">
        <f>IFERROR(VLOOKUP(M116,'Raw data - FRO_FRI'!$A$2:$AA$477,11,0),"")</f>
        <v>-</v>
      </c>
      <c r="E116" s="10" t="str">
        <f>IFERROR(VLOOKUP(M116,'Raw data - FRO_FRI'!$A$2:$AA$477,13,0),"")</f>
        <v>-</v>
      </c>
      <c r="F116" s="10" t="str">
        <f>IFERROR(VLOOKUP(M116,'Raw data - FRO_FRI'!$A$2:$AA$477,15,0),"")</f>
        <v>-</v>
      </c>
      <c r="G116" s="10" t="str">
        <f>IFERROR(VLOOKUP(M116,'Raw data - FRO_FRI'!$A$2:$AA$477,17,0),"")</f>
        <v>20TWDK</v>
      </c>
      <c r="H116" s="10" t="str">
        <f>IFERROR(VLOOKUP(M116,'Raw data - FRO_FRI'!$A$2:$AA$477,19,0),"")</f>
        <v>Special containers</v>
      </c>
      <c r="I116" s="10" t="str">
        <f>IFERROR(VLOOKUP(M116,'Raw data - FRO_FRI'!$A$2:$AA$477,20,0),"")</f>
        <v>All Commodoties</v>
      </c>
      <c r="J116" s="10" t="str">
        <f>IFERROR(VLOOKUP(M116,'Raw data - FRO_FRI'!$A$2:$AA$477,22,0),"")</f>
        <v>Per Container</v>
      </c>
      <c r="K116" s="10" t="str">
        <f>IFERROR(VLOOKUP(M116,'Raw data - FRO_FRI'!$A$2:$AA$477,23,0),"")</f>
        <v>USD</v>
      </c>
      <c r="L116" s="10">
        <f>IFERROR(VLOOKUP(M116,'Raw data - FRO_FRI'!$A$2:$AA$477,24,0),"")</f>
        <v>560</v>
      </c>
      <c r="M116">
        <f t="shared" si="1"/>
        <v>112</v>
      </c>
    </row>
    <row r="117" spans="1:13" x14ac:dyDescent="0.35">
      <c r="A117" s="10" t="str">
        <f>IFERROR(VLOOKUP(M117,'Raw data - FRO_FRI'!$A$2:$AA$477,3,0),"")</f>
        <v>Free In Service</v>
      </c>
      <c r="B117" s="19">
        <f>IFERROR(VLOOKUP(M117,'Raw data - FRO_FRI'!$A$2:$AA$477,6,0),"")</f>
        <v>44866</v>
      </c>
      <c r="C117" s="10" t="str">
        <f>IFERROR(VLOOKUP(M117,'Raw data - FRO_FRI'!$A$2:$AA$477,8,0),"")</f>
        <v>Port Said East, EG</v>
      </c>
      <c r="D117" s="10" t="str">
        <f>IFERROR(VLOOKUP(M117,'Raw data - FRO_FRI'!$A$2:$AA$477,11,0),"")</f>
        <v>-</v>
      </c>
      <c r="E117" s="10" t="str">
        <f>IFERROR(VLOOKUP(M117,'Raw data - FRO_FRI'!$A$2:$AA$477,13,0),"")</f>
        <v>-</v>
      </c>
      <c r="F117" s="10" t="str">
        <f>IFERROR(VLOOKUP(M117,'Raw data - FRO_FRI'!$A$2:$AA$477,15,0),"")</f>
        <v>-</v>
      </c>
      <c r="G117" s="10" t="str">
        <f>IFERROR(VLOOKUP(M117,'Raw data - FRO_FRI'!$A$2:$AA$477,17,0),"")</f>
        <v>20COFL</v>
      </c>
      <c r="H117" s="10" t="str">
        <f>IFERROR(VLOOKUP(M117,'Raw data - FRO_FRI'!$A$2:$AA$477,19,0),"")</f>
        <v>Special containers / Dangerous Cargo</v>
      </c>
      <c r="I117" s="10" t="str">
        <f>IFERROR(VLOOKUP(M117,'Raw data - FRO_FRI'!$A$2:$AA$477,20,0),"")</f>
        <v>All Commodoties</v>
      </c>
      <c r="J117" s="10" t="str">
        <f>IFERROR(VLOOKUP(M117,'Raw data - FRO_FRI'!$A$2:$AA$477,22,0),"")</f>
        <v>Per Container</v>
      </c>
      <c r="K117" s="10" t="str">
        <f>IFERROR(VLOOKUP(M117,'Raw data - FRO_FRI'!$A$2:$AA$477,23,0),"")</f>
        <v>USD</v>
      </c>
      <c r="L117" s="10">
        <f>IFERROR(VLOOKUP(M117,'Raw data - FRO_FRI'!$A$2:$AA$477,24,0),"")</f>
        <v>235</v>
      </c>
      <c r="M117">
        <f t="shared" si="1"/>
        <v>113</v>
      </c>
    </row>
    <row r="118" spans="1:13" x14ac:dyDescent="0.35">
      <c r="A118" s="10" t="str">
        <f>IFERROR(VLOOKUP(M118,'Raw data - FRO_FRI'!$A$2:$AA$477,3,0),"")</f>
        <v>Free In Service</v>
      </c>
      <c r="B118" s="19">
        <f>IFERROR(VLOOKUP(M118,'Raw data - FRO_FRI'!$A$2:$AA$477,6,0),"")</f>
        <v>44866</v>
      </c>
      <c r="C118" s="10" t="str">
        <f>IFERROR(VLOOKUP(M118,'Raw data - FRO_FRI'!$A$2:$AA$477,8,0),"")</f>
        <v>Port Said East, EG</v>
      </c>
      <c r="D118" s="10" t="str">
        <f>IFERROR(VLOOKUP(M118,'Raw data - FRO_FRI'!$A$2:$AA$477,11,0),"")</f>
        <v>-</v>
      </c>
      <c r="E118" s="10" t="str">
        <f>IFERROR(VLOOKUP(M118,'Raw data - FRO_FRI'!$A$2:$AA$477,13,0),"")</f>
        <v>-</v>
      </c>
      <c r="F118" s="10" t="str">
        <f>IFERROR(VLOOKUP(M118,'Raw data - FRO_FRI'!$A$2:$AA$477,15,0),"")</f>
        <v>-</v>
      </c>
      <c r="G118" s="10" t="str">
        <f>IFERROR(VLOOKUP(M118,'Raw data - FRO_FRI'!$A$2:$AA$477,17,0),"")</f>
        <v>20FLAT</v>
      </c>
      <c r="H118" s="10" t="str">
        <f>IFERROR(VLOOKUP(M118,'Raw data - FRO_FRI'!$A$2:$AA$477,19,0),"")</f>
        <v>Special containers / Dangerous Cargo</v>
      </c>
      <c r="I118" s="10" t="str">
        <f>IFERROR(VLOOKUP(M118,'Raw data - FRO_FRI'!$A$2:$AA$477,20,0),"")</f>
        <v>All Commodoties</v>
      </c>
      <c r="J118" s="10" t="str">
        <f>IFERROR(VLOOKUP(M118,'Raw data - FRO_FRI'!$A$2:$AA$477,22,0),"")</f>
        <v>Per Container</v>
      </c>
      <c r="K118" s="10" t="str">
        <f>IFERROR(VLOOKUP(M118,'Raw data - FRO_FRI'!$A$2:$AA$477,23,0),"")</f>
        <v>USD</v>
      </c>
      <c r="L118" s="10">
        <f>IFERROR(VLOOKUP(M118,'Raw data - FRO_FRI'!$A$2:$AA$477,24,0),"")</f>
        <v>235</v>
      </c>
      <c r="M118">
        <f t="shared" si="1"/>
        <v>114</v>
      </c>
    </row>
    <row r="119" spans="1:13" x14ac:dyDescent="0.35">
      <c r="A119" s="10" t="str">
        <f>IFERROR(VLOOKUP(M119,'Raw data - FRO_FRI'!$A$2:$AA$477,3,0),"")</f>
        <v>Free In Service</v>
      </c>
      <c r="B119" s="19">
        <f>IFERROR(VLOOKUP(M119,'Raw data - FRO_FRI'!$A$2:$AA$477,6,0),"")</f>
        <v>44866</v>
      </c>
      <c r="C119" s="10" t="str">
        <f>IFERROR(VLOOKUP(M119,'Raw data - FRO_FRI'!$A$2:$AA$477,8,0),"")</f>
        <v>Port Said East, EG</v>
      </c>
      <c r="D119" s="10" t="str">
        <f>IFERROR(VLOOKUP(M119,'Raw data - FRO_FRI'!$A$2:$AA$477,11,0),"")</f>
        <v>-</v>
      </c>
      <c r="E119" s="10" t="str">
        <f>IFERROR(VLOOKUP(M119,'Raw data - FRO_FRI'!$A$2:$AA$477,13,0),"")</f>
        <v>-</v>
      </c>
      <c r="F119" s="10" t="str">
        <f>IFERROR(VLOOKUP(M119,'Raw data - FRO_FRI'!$A$2:$AA$477,15,0),"")</f>
        <v>-</v>
      </c>
      <c r="G119" s="10" t="str">
        <f>IFERROR(VLOOKUP(M119,'Raw data - FRO_FRI'!$A$2:$AA$477,17,0),"")</f>
        <v>20OPEN</v>
      </c>
      <c r="H119" s="10" t="str">
        <f>IFERROR(VLOOKUP(M119,'Raw data - FRO_FRI'!$A$2:$AA$477,19,0),"")</f>
        <v>Special containers / Dangerous Cargo</v>
      </c>
      <c r="I119" s="10" t="str">
        <f>IFERROR(VLOOKUP(M119,'Raw data - FRO_FRI'!$A$2:$AA$477,20,0),"")</f>
        <v>All Commodoties</v>
      </c>
      <c r="J119" s="10" t="str">
        <f>IFERROR(VLOOKUP(M119,'Raw data - FRO_FRI'!$A$2:$AA$477,22,0),"")</f>
        <v>Per Container</v>
      </c>
      <c r="K119" s="10" t="str">
        <f>IFERROR(VLOOKUP(M119,'Raw data - FRO_FRI'!$A$2:$AA$477,23,0),"")</f>
        <v>USD</v>
      </c>
      <c r="L119" s="10">
        <f>IFERROR(VLOOKUP(M119,'Raw data - FRO_FRI'!$A$2:$AA$477,24,0),"")</f>
        <v>235</v>
      </c>
      <c r="M119">
        <f t="shared" si="1"/>
        <v>115</v>
      </c>
    </row>
    <row r="120" spans="1:13" x14ac:dyDescent="0.35">
      <c r="A120" s="10" t="str">
        <f>IFERROR(VLOOKUP(M120,'Raw data - FRO_FRI'!$A$2:$AA$477,3,0),"")</f>
        <v>Free In Service</v>
      </c>
      <c r="B120" s="19">
        <f>IFERROR(VLOOKUP(M120,'Raw data - FRO_FRI'!$A$2:$AA$477,6,0),"")</f>
        <v>44866</v>
      </c>
      <c r="C120" s="10" t="str">
        <f>IFERROR(VLOOKUP(M120,'Raw data - FRO_FRI'!$A$2:$AA$477,8,0),"")</f>
        <v>Port Said East, EG</v>
      </c>
      <c r="D120" s="10" t="str">
        <f>IFERROR(VLOOKUP(M120,'Raw data - FRO_FRI'!$A$2:$AA$477,11,0),"")</f>
        <v>-</v>
      </c>
      <c r="E120" s="10" t="str">
        <f>IFERROR(VLOOKUP(M120,'Raw data - FRO_FRI'!$A$2:$AA$477,13,0),"")</f>
        <v>-</v>
      </c>
      <c r="F120" s="10" t="str">
        <f>IFERROR(VLOOKUP(M120,'Raw data - FRO_FRI'!$A$2:$AA$477,15,0),"")</f>
        <v>-</v>
      </c>
      <c r="G120" s="10" t="str">
        <f>IFERROR(VLOOKUP(M120,'Raw data - FRO_FRI'!$A$2:$AA$477,17,0),"")</f>
        <v>20OSOT</v>
      </c>
      <c r="H120" s="10" t="str">
        <f>IFERROR(VLOOKUP(M120,'Raw data - FRO_FRI'!$A$2:$AA$477,19,0),"")</f>
        <v>Special containers / Dangerous Cargo</v>
      </c>
      <c r="I120" s="10" t="str">
        <f>IFERROR(VLOOKUP(M120,'Raw data - FRO_FRI'!$A$2:$AA$477,20,0),"")</f>
        <v>All Commodoties</v>
      </c>
      <c r="J120" s="10" t="str">
        <f>IFERROR(VLOOKUP(M120,'Raw data - FRO_FRI'!$A$2:$AA$477,22,0),"")</f>
        <v>Per Container</v>
      </c>
      <c r="K120" s="10" t="str">
        <f>IFERROR(VLOOKUP(M120,'Raw data - FRO_FRI'!$A$2:$AA$477,23,0),"")</f>
        <v>USD</v>
      </c>
      <c r="L120" s="10">
        <f>IFERROR(VLOOKUP(M120,'Raw data - FRO_FRI'!$A$2:$AA$477,24,0),"")</f>
        <v>235</v>
      </c>
      <c r="M120">
        <f t="shared" si="1"/>
        <v>116</v>
      </c>
    </row>
    <row r="121" spans="1:13" x14ac:dyDescent="0.35">
      <c r="A121" s="10" t="str">
        <f>IFERROR(VLOOKUP(M121,'Raw data - FRO_FRI'!$A$2:$AA$477,3,0),"")</f>
        <v>Free In Service</v>
      </c>
      <c r="B121" s="19">
        <f>IFERROR(VLOOKUP(M121,'Raw data - FRO_FRI'!$A$2:$AA$477,6,0),"")</f>
        <v>44866</v>
      </c>
      <c r="C121" s="10" t="str">
        <f>IFERROR(VLOOKUP(M121,'Raw data - FRO_FRI'!$A$2:$AA$477,8,0),"")</f>
        <v>Port Said East, EG</v>
      </c>
      <c r="D121" s="10" t="str">
        <f>IFERROR(VLOOKUP(M121,'Raw data - FRO_FRI'!$A$2:$AA$477,11,0),"")</f>
        <v>-</v>
      </c>
      <c r="E121" s="10" t="str">
        <f>IFERROR(VLOOKUP(M121,'Raw data - FRO_FRI'!$A$2:$AA$477,13,0),"")</f>
        <v>-</v>
      </c>
      <c r="F121" s="10" t="str">
        <f>IFERROR(VLOOKUP(M121,'Raw data - FRO_FRI'!$A$2:$AA$477,15,0),"")</f>
        <v>-</v>
      </c>
      <c r="G121" s="10" t="str">
        <f>IFERROR(VLOOKUP(M121,'Raw data - FRO_FRI'!$A$2:$AA$477,17,0),"")</f>
        <v>20TWDK</v>
      </c>
      <c r="H121" s="10" t="str">
        <f>IFERROR(VLOOKUP(M121,'Raw data - FRO_FRI'!$A$2:$AA$477,19,0),"")</f>
        <v>Special containers / Dangerous Cargo</v>
      </c>
      <c r="I121" s="10" t="str">
        <f>IFERROR(VLOOKUP(M121,'Raw data - FRO_FRI'!$A$2:$AA$477,20,0),"")</f>
        <v>All Commodoties</v>
      </c>
      <c r="J121" s="10" t="str">
        <f>IFERROR(VLOOKUP(M121,'Raw data - FRO_FRI'!$A$2:$AA$477,22,0),"")</f>
        <v>Per Container</v>
      </c>
      <c r="K121" s="10" t="str">
        <f>IFERROR(VLOOKUP(M121,'Raw data - FRO_FRI'!$A$2:$AA$477,23,0),"")</f>
        <v>USD</v>
      </c>
      <c r="L121" s="10">
        <f>IFERROR(VLOOKUP(M121,'Raw data - FRO_FRI'!$A$2:$AA$477,24,0),"")</f>
        <v>235</v>
      </c>
      <c r="M121">
        <f t="shared" si="1"/>
        <v>117</v>
      </c>
    </row>
    <row r="122" spans="1:13" x14ac:dyDescent="0.35">
      <c r="A122" s="10" t="str">
        <f>IFERROR(VLOOKUP(M122,'Raw data - FRO_FRI'!$A$2:$AA$477,3,0),"")</f>
        <v>Free In Service</v>
      </c>
      <c r="B122" s="19">
        <f>IFERROR(VLOOKUP(M122,'Raw data - FRO_FRI'!$A$2:$AA$477,6,0),"")</f>
        <v>44866</v>
      </c>
      <c r="C122" s="10" t="str">
        <f>IFERROR(VLOOKUP(M122,'Raw data - FRO_FRI'!$A$2:$AA$477,8,0),"")</f>
        <v>Port Said East, EG</v>
      </c>
      <c r="D122" s="10" t="str">
        <f>IFERROR(VLOOKUP(M122,'Raw data - FRO_FRI'!$A$2:$AA$477,11,0),"")</f>
        <v>-</v>
      </c>
      <c r="E122" s="10" t="str">
        <f>IFERROR(VLOOKUP(M122,'Raw data - FRO_FRI'!$A$2:$AA$477,13,0),"")</f>
        <v>-</v>
      </c>
      <c r="F122" s="10" t="str">
        <f>IFERROR(VLOOKUP(M122,'Raw data - FRO_FRI'!$A$2:$AA$477,15,0),"")</f>
        <v>-</v>
      </c>
      <c r="G122" s="10" t="str">
        <f>IFERROR(VLOOKUP(M122,'Raw data - FRO_FRI'!$A$2:$AA$477,17,0),"")</f>
        <v>45HDRY</v>
      </c>
      <c r="H122" s="10" t="str">
        <f>IFERROR(VLOOKUP(M122,'Raw data - FRO_FRI'!$A$2:$AA$477,19,0),"")</f>
        <v>Dangerous Cargo</v>
      </c>
      <c r="I122" s="10" t="str">
        <f>IFERROR(VLOOKUP(M122,'Raw data - FRO_FRI'!$A$2:$AA$477,20,0),"")</f>
        <v>All Commodoties</v>
      </c>
      <c r="J122" s="10" t="str">
        <f>IFERROR(VLOOKUP(M122,'Raw data - FRO_FRI'!$A$2:$AA$477,22,0),"")</f>
        <v>Per Container</v>
      </c>
      <c r="K122" s="10" t="str">
        <f>IFERROR(VLOOKUP(M122,'Raw data - FRO_FRI'!$A$2:$AA$477,23,0),"")</f>
        <v>USD</v>
      </c>
      <c r="L122" s="10">
        <f>IFERROR(VLOOKUP(M122,'Raw data - FRO_FRI'!$A$2:$AA$477,24,0),"")</f>
        <v>325</v>
      </c>
      <c r="M122">
        <f t="shared" si="1"/>
        <v>118</v>
      </c>
    </row>
    <row r="123" spans="1:13" x14ac:dyDescent="0.35">
      <c r="A123" s="10" t="str">
        <f>IFERROR(VLOOKUP(M123,'Raw data - FRO_FRI'!$A$2:$AA$477,3,0),"")</f>
        <v>Free In Service</v>
      </c>
      <c r="B123" s="19">
        <f>IFERROR(VLOOKUP(M123,'Raw data - FRO_FRI'!$A$2:$AA$477,6,0),"")</f>
        <v>44866</v>
      </c>
      <c r="C123" s="10" t="str">
        <f>IFERROR(VLOOKUP(M123,'Raw data - FRO_FRI'!$A$2:$AA$477,8,0),"")</f>
        <v>Port Said East, EG</v>
      </c>
      <c r="D123" s="10" t="str">
        <f>IFERROR(VLOOKUP(M123,'Raw data - FRO_FRI'!$A$2:$AA$477,11,0),"")</f>
        <v>-</v>
      </c>
      <c r="E123" s="10" t="str">
        <f>IFERROR(VLOOKUP(M123,'Raw data - FRO_FRI'!$A$2:$AA$477,13,0),"")</f>
        <v>-</v>
      </c>
      <c r="F123" s="10" t="str">
        <f>IFERROR(VLOOKUP(M123,'Raw data - FRO_FRI'!$A$2:$AA$477,15,0),"")</f>
        <v>-</v>
      </c>
      <c r="G123" s="10" t="str">
        <f>IFERROR(VLOOKUP(M123,'Raw data - FRO_FRI'!$A$2:$AA$477,17,0),"")</f>
        <v>45HDRY</v>
      </c>
      <c r="H123" s="10" t="str">
        <f>IFERROR(VLOOKUP(M123,'Raw data - FRO_FRI'!$A$2:$AA$477,19,0),"")</f>
        <v>General cargo</v>
      </c>
      <c r="I123" s="10" t="str">
        <f>IFERROR(VLOOKUP(M123,'Raw data - FRO_FRI'!$A$2:$AA$477,20,0),"")</f>
        <v>All Commodoties</v>
      </c>
      <c r="J123" s="10" t="str">
        <f>IFERROR(VLOOKUP(M123,'Raw data - FRO_FRI'!$A$2:$AA$477,22,0),"")</f>
        <v>Per Container</v>
      </c>
      <c r="K123" s="10" t="str">
        <f>IFERROR(VLOOKUP(M123,'Raw data - FRO_FRI'!$A$2:$AA$477,23,0),"")</f>
        <v>USD</v>
      </c>
      <c r="L123" s="10">
        <f>IFERROR(VLOOKUP(M123,'Raw data - FRO_FRI'!$A$2:$AA$477,24,0),"")</f>
        <v>205</v>
      </c>
      <c r="M123">
        <f t="shared" si="1"/>
        <v>119</v>
      </c>
    </row>
    <row r="124" spans="1:13" x14ac:dyDescent="0.35">
      <c r="A124" s="10" t="str">
        <f>IFERROR(VLOOKUP(M124,'Raw data - FRO_FRI'!$A$2:$AA$477,3,0),"")</f>
        <v>Free In Service</v>
      </c>
      <c r="B124" s="19">
        <f>IFERROR(VLOOKUP(M124,'Raw data - FRO_FRI'!$A$2:$AA$477,6,0),"")</f>
        <v>44866</v>
      </c>
      <c r="C124" s="10" t="str">
        <f>IFERROR(VLOOKUP(M124,'Raw data - FRO_FRI'!$A$2:$AA$477,8,0),"")</f>
        <v>Port Said East, EG</v>
      </c>
      <c r="D124" s="10" t="str">
        <f>IFERROR(VLOOKUP(M124,'Raw data - FRO_FRI'!$A$2:$AA$477,11,0),"")</f>
        <v>-</v>
      </c>
      <c r="E124" s="10" t="str">
        <f>IFERROR(VLOOKUP(M124,'Raw data - FRO_FRI'!$A$2:$AA$477,13,0),"")</f>
        <v>-</v>
      </c>
      <c r="F124" s="10" t="str">
        <f>IFERROR(VLOOKUP(M124,'Raw data - FRO_FRI'!$A$2:$AA$477,15,0),"")</f>
        <v>-</v>
      </c>
      <c r="G124" s="10" t="str">
        <f>IFERROR(VLOOKUP(M124,'Raw data - FRO_FRI'!$A$2:$AA$477,17,0),"")</f>
        <v>All 40 DRY containers</v>
      </c>
      <c r="H124" s="10" t="str">
        <f>IFERROR(VLOOKUP(M124,'Raw data - FRO_FRI'!$A$2:$AA$477,19,0),"")</f>
        <v>Dangerous Cargo</v>
      </c>
      <c r="I124" s="10" t="str">
        <f>IFERROR(VLOOKUP(M124,'Raw data - FRO_FRI'!$A$2:$AA$477,20,0),"")</f>
        <v>All Commodoties</v>
      </c>
      <c r="J124" s="10" t="str">
        <f>IFERROR(VLOOKUP(M124,'Raw data - FRO_FRI'!$A$2:$AA$477,22,0),"")</f>
        <v>Per Container</v>
      </c>
      <c r="K124" s="10" t="str">
        <f>IFERROR(VLOOKUP(M124,'Raw data - FRO_FRI'!$A$2:$AA$477,23,0),"")</f>
        <v>USD</v>
      </c>
      <c r="L124" s="10">
        <f>IFERROR(VLOOKUP(M124,'Raw data - FRO_FRI'!$A$2:$AA$477,24,0),"")</f>
        <v>325</v>
      </c>
      <c r="M124">
        <f t="shared" si="1"/>
        <v>120</v>
      </c>
    </row>
    <row r="125" spans="1:13" x14ac:dyDescent="0.35">
      <c r="A125" s="10" t="str">
        <f>IFERROR(VLOOKUP(M125,'Raw data - FRO_FRI'!$A$2:$AA$477,3,0),"")</f>
        <v>Free In Service</v>
      </c>
      <c r="B125" s="19">
        <f>IFERROR(VLOOKUP(M125,'Raw data - FRO_FRI'!$A$2:$AA$477,6,0),"")</f>
        <v>44866</v>
      </c>
      <c r="C125" s="10" t="str">
        <f>IFERROR(VLOOKUP(M125,'Raw data - FRO_FRI'!$A$2:$AA$477,8,0),"")</f>
        <v>Port Said East, EG</v>
      </c>
      <c r="D125" s="10" t="str">
        <f>IFERROR(VLOOKUP(M125,'Raw data - FRO_FRI'!$A$2:$AA$477,11,0),"")</f>
        <v>-</v>
      </c>
      <c r="E125" s="10" t="str">
        <f>IFERROR(VLOOKUP(M125,'Raw data - FRO_FRI'!$A$2:$AA$477,13,0),"")</f>
        <v>-</v>
      </c>
      <c r="F125" s="10" t="str">
        <f>IFERROR(VLOOKUP(M125,'Raw data - FRO_FRI'!$A$2:$AA$477,15,0),"")</f>
        <v>-</v>
      </c>
      <c r="G125" s="10" t="str">
        <f>IFERROR(VLOOKUP(M125,'Raw data - FRO_FRI'!$A$2:$AA$477,17,0),"")</f>
        <v>All 40 Reefer</v>
      </c>
      <c r="H125" s="10" t="str">
        <f>IFERROR(VLOOKUP(M125,'Raw data - FRO_FRI'!$A$2:$AA$477,19,0),"")</f>
        <v>Dangerous Cargo</v>
      </c>
      <c r="I125" s="10" t="str">
        <f>IFERROR(VLOOKUP(M125,'Raw data - FRO_FRI'!$A$2:$AA$477,20,0),"")</f>
        <v>All Commodoties</v>
      </c>
      <c r="J125" s="10" t="str">
        <f>IFERROR(VLOOKUP(M125,'Raw data - FRO_FRI'!$A$2:$AA$477,22,0),"")</f>
        <v>Per Container</v>
      </c>
      <c r="K125" s="10" t="str">
        <f>IFERROR(VLOOKUP(M125,'Raw data - FRO_FRI'!$A$2:$AA$477,23,0),"")</f>
        <v>USD</v>
      </c>
      <c r="L125" s="10">
        <f>IFERROR(VLOOKUP(M125,'Raw data - FRO_FRI'!$A$2:$AA$477,24,0),"")</f>
        <v>325</v>
      </c>
      <c r="M125">
        <f t="shared" si="1"/>
        <v>121</v>
      </c>
    </row>
    <row r="126" spans="1:13" x14ac:dyDescent="0.35">
      <c r="A126" s="10" t="str">
        <f>IFERROR(VLOOKUP(M126,'Raw data - FRO_FRI'!$A$2:$AA$477,3,0),"")</f>
        <v>Free In Service</v>
      </c>
      <c r="B126" s="19">
        <f>IFERROR(VLOOKUP(M126,'Raw data - FRO_FRI'!$A$2:$AA$477,6,0),"")</f>
        <v>44866</v>
      </c>
      <c r="C126" s="10" t="str">
        <f>IFERROR(VLOOKUP(M126,'Raw data - FRO_FRI'!$A$2:$AA$477,8,0),"")</f>
        <v>Port Said East, EG</v>
      </c>
      <c r="D126" s="10" t="str">
        <f>IFERROR(VLOOKUP(M126,'Raw data - FRO_FRI'!$A$2:$AA$477,11,0),"")</f>
        <v>-</v>
      </c>
      <c r="E126" s="10" t="str">
        <f>IFERROR(VLOOKUP(M126,'Raw data - FRO_FRI'!$A$2:$AA$477,13,0),"")</f>
        <v>-</v>
      </c>
      <c r="F126" s="10" t="str">
        <f>IFERROR(VLOOKUP(M126,'Raw data - FRO_FRI'!$A$2:$AA$477,15,0),"")</f>
        <v>-</v>
      </c>
      <c r="G126" s="10" t="str">
        <f>IFERROR(VLOOKUP(M126,'Raw data - FRO_FRI'!$A$2:$AA$477,17,0),"")</f>
        <v>All 40 DRY containers</v>
      </c>
      <c r="H126" s="10" t="str">
        <f>IFERROR(VLOOKUP(M126,'Raw data - FRO_FRI'!$A$2:$AA$477,19,0),"")</f>
        <v>General cargo</v>
      </c>
      <c r="I126" s="10" t="str">
        <f>IFERROR(VLOOKUP(M126,'Raw data - FRO_FRI'!$A$2:$AA$477,20,0),"")</f>
        <v>All Commodoties</v>
      </c>
      <c r="J126" s="10" t="str">
        <f>IFERROR(VLOOKUP(M126,'Raw data - FRO_FRI'!$A$2:$AA$477,22,0),"")</f>
        <v>Per Container</v>
      </c>
      <c r="K126" s="10" t="str">
        <f>IFERROR(VLOOKUP(M126,'Raw data - FRO_FRI'!$A$2:$AA$477,23,0),"")</f>
        <v>USD</v>
      </c>
      <c r="L126" s="10">
        <f>IFERROR(VLOOKUP(M126,'Raw data - FRO_FRI'!$A$2:$AA$477,24,0),"")</f>
        <v>185</v>
      </c>
      <c r="M126">
        <f t="shared" si="1"/>
        <v>122</v>
      </c>
    </row>
    <row r="127" spans="1:13" x14ac:dyDescent="0.35">
      <c r="A127" s="10" t="str">
        <f>IFERROR(VLOOKUP(M127,'Raw data - FRO_FRI'!$A$2:$AA$477,3,0),"")</f>
        <v>Free In Service</v>
      </c>
      <c r="B127" s="19">
        <f>IFERROR(VLOOKUP(M127,'Raw data - FRO_FRI'!$A$2:$AA$477,6,0),"")</f>
        <v>44866</v>
      </c>
      <c r="C127" s="10" t="str">
        <f>IFERROR(VLOOKUP(M127,'Raw data - FRO_FRI'!$A$2:$AA$477,8,0),"")</f>
        <v>Port Said East, EG</v>
      </c>
      <c r="D127" s="10" t="str">
        <f>IFERROR(VLOOKUP(M127,'Raw data - FRO_FRI'!$A$2:$AA$477,11,0),"")</f>
        <v>-</v>
      </c>
      <c r="E127" s="10" t="str">
        <f>IFERROR(VLOOKUP(M127,'Raw data - FRO_FRI'!$A$2:$AA$477,13,0),"")</f>
        <v>-</v>
      </c>
      <c r="F127" s="10" t="str">
        <f>IFERROR(VLOOKUP(M127,'Raw data - FRO_FRI'!$A$2:$AA$477,15,0),"")</f>
        <v>-</v>
      </c>
      <c r="G127" s="10" t="str">
        <f>IFERROR(VLOOKUP(M127,'Raw data - FRO_FRI'!$A$2:$AA$477,17,0),"")</f>
        <v>All 40 Reefer</v>
      </c>
      <c r="H127" s="10" t="str">
        <f>IFERROR(VLOOKUP(M127,'Raw data - FRO_FRI'!$A$2:$AA$477,19,0),"")</f>
        <v>General cargo</v>
      </c>
      <c r="I127" s="10" t="str">
        <f>IFERROR(VLOOKUP(M127,'Raw data - FRO_FRI'!$A$2:$AA$477,20,0),"")</f>
        <v>All Commodoties</v>
      </c>
      <c r="J127" s="10" t="str">
        <f>IFERROR(VLOOKUP(M127,'Raw data - FRO_FRI'!$A$2:$AA$477,22,0),"")</f>
        <v>Per Container</v>
      </c>
      <c r="K127" s="10" t="str">
        <f>IFERROR(VLOOKUP(M127,'Raw data - FRO_FRI'!$A$2:$AA$477,23,0),"")</f>
        <v>USD</v>
      </c>
      <c r="L127" s="10">
        <f>IFERROR(VLOOKUP(M127,'Raw data - FRO_FRI'!$A$2:$AA$477,24,0),"")</f>
        <v>290</v>
      </c>
      <c r="M127">
        <f t="shared" si="1"/>
        <v>123</v>
      </c>
    </row>
    <row r="128" spans="1:13" x14ac:dyDescent="0.35">
      <c r="A128" s="10" t="str">
        <f>IFERROR(VLOOKUP(M128,'Raw data - FRO_FRI'!$A$2:$AA$477,3,0),"")</f>
        <v>Free In Service</v>
      </c>
      <c r="B128" s="19">
        <f>IFERROR(VLOOKUP(M128,'Raw data - FRO_FRI'!$A$2:$AA$477,6,0),"")</f>
        <v>44866</v>
      </c>
      <c r="C128" s="10" t="str">
        <f>IFERROR(VLOOKUP(M128,'Raw data - FRO_FRI'!$A$2:$AA$477,8,0),"")</f>
        <v>Port Said East, EG</v>
      </c>
      <c r="D128" s="10" t="str">
        <f>IFERROR(VLOOKUP(M128,'Raw data - FRO_FRI'!$A$2:$AA$477,11,0),"")</f>
        <v>-</v>
      </c>
      <c r="E128" s="10" t="str">
        <f>IFERROR(VLOOKUP(M128,'Raw data - FRO_FRI'!$A$2:$AA$477,13,0),"")</f>
        <v>-</v>
      </c>
      <c r="F128" s="10" t="str">
        <f>IFERROR(VLOOKUP(M128,'Raw data - FRO_FRI'!$A$2:$AA$477,15,0),"")</f>
        <v>-</v>
      </c>
      <c r="G128" s="10" t="str">
        <f>IFERROR(VLOOKUP(M128,'Raw data - FRO_FRI'!$A$2:$AA$477,17,0),"")</f>
        <v>40COFL</v>
      </c>
      <c r="H128" s="10" t="str">
        <f>IFERROR(VLOOKUP(M128,'Raw data - FRO_FRI'!$A$2:$AA$477,19,0),"")</f>
        <v>Special containers</v>
      </c>
      <c r="I128" s="10" t="str">
        <f>IFERROR(VLOOKUP(M128,'Raw data - FRO_FRI'!$A$2:$AA$477,20,0),"")</f>
        <v>All Commodoties</v>
      </c>
      <c r="J128" s="10" t="str">
        <f>IFERROR(VLOOKUP(M128,'Raw data - FRO_FRI'!$A$2:$AA$477,22,0),"")</f>
        <v>Per Container</v>
      </c>
      <c r="K128" s="10" t="str">
        <f>IFERROR(VLOOKUP(M128,'Raw data - FRO_FRI'!$A$2:$AA$477,23,0),"")</f>
        <v>USD</v>
      </c>
      <c r="L128" s="10">
        <f>IFERROR(VLOOKUP(M128,'Raw data - FRO_FRI'!$A$2:$AA$477,24,0),"")</f>
        <v>640</v>
      </c>
      <c r="M128">
        <f t="shared" si="1"/>
        <v>124</v>
      </c>
    </row>
    <row r="129" spans="1:13" x14ac:dyDescent="0.35">
      <c r="A129" s="10" t="str">
        <f>IFERROR(VLOOKUP(M129,'Raw data - FRO_FRI'!$A$2:$AA$477,3,0),"")</f>
        <v>Free In Service</v>
      </c>
      <c r="B129" s="19">
        <f>IFERROR(VLOOKUP(M129,'Raw data - FRO_FRI'!$A$2:$AA$477,6,0),"")</f>
        <v>44866</v>
      </c>
      <c r="C129" s="10" t="str">
        <f>IFERROR(VLOOKUP(M129,'Raw data - FRO_FRI'!$A$2:$AA$477,8,0),"")</f>
        <v>Port Said East, EG</v>
      </c>
      <c r="D129" s="10" t="str">
        <f>IFERROR(VLOOKUP(M129,'Raw data - FRO_FRI'!$A$2:$AA$477,11,0),"")</f>
        <v>-</v>
      </c>
      <c r="E129" s="10" t="str">
        <f>IFERROR(VLOOKUP(M129,'Raw data - FRO_FRI'!$A$2:$AA$477,13,0),"")</f>
        <v>-</v>
      </c>
      <c r="F129" s="10" t="str">
        <f>IFERROR(VLOOKUP(M129,'Raw data - FRO_FRI'!$A$2:$AA$477,15,0),"")</f>
        <v>-</v>
      </c>
      <c r="G129" s="10" t="str">
        <f>IFERROR(VLOOKUP(M129,'Raw data - FRO_FRI'!$A$2:$AA$477,17,0),"")</f>
        <v>40FLAT</v>
      </c>
      <c r="H129" s="10" t="str">
        <f>IFERROR(VLOOKUP(M129,'Raw data - FRO_FRI'!$A$2:$AA$477,19,0),"")</f>
        <v>Special containers</v>
      </c>
      <c r="I129" s="10" t="str">
        <f>IFERROR(VLOOKUP(M129,'Raw data - FRO_FRI'!$A$2:$AA$477,20,0),"")</f>
        <v>All Commodoties</v>
      </c>
      <c r="J129" s="10" t="str">
        <f>IFERROR(VLOOKUP(M129,'Raw data - FRO_FRI'!$A$2:$AA$477,22,0),"")</f>
        <v>Per Container</v>
      </c>
      <c r="K129" s="10" t="str">
        <f>IFERROR(VLOOKUP(M129,'Raw data - FRO_FRI'!$A$2:$AA$477,23,0),"")</f>
        <v>USD</v>
      </c>
      <c r="L129" s="10">
        <f>IFERROR(VLOOKUP(M129,'Raw data - FRO_FRI'!$A$2:$AA$477,24,0),"")</f>
        <v>640</v>
      </c>
      <c r="M129">
        <f t="shared" si="1"/>
        <v>125</v>
      </c>
    </row>
    <row r="130" spans="1:13" x14ac:dyDescent="0.35">
      <c r="A130" s="10" t="str">
        <f>IFERROR(VLOOKUP(M130,'Raw data - FRO_FRI'!$A$2:$AA$477,3,0),"")</f>
        <v>Free In Service</v>
      </c>
      <c r="B130" s="19">
        <f>IFERROR(VLOOKUP(M130,'Raw data - FRO_FRI'!$A$2:$AA$477,6,0),"")</f>
        <v>44866</v>
      </c>
      <c r="C130" s="10" t="str">
        <f>IFERROR(VLOOKUP(M130,'Raw data - FRO_FRI'!$A$2:$AA$477,8,0),"")</f>
        <v>Port Said East, EG</v>
      </c>
      <c r="D130" s="10" t="str">
        <f>IFERROR(VLOOKUP(M130,'Raw data - FRO_FRI'!$A$2:$AA$477,11,0),"")</f>
        <v>-</v>
      </c>
      <c r="E130" s="10" t="str">
        <f>IFERROR(VLOOKUP(M130,'Raw data - FRO_FRI'!$A$2:$AA$477,13,0),"")</f>
        <v>-</v>
      </c>
      <c r="F130" s="10" t="str">
        <f>IFERROR(VLOOKUP(M130,'Raw data - FRO_FRI'!$A$2:$AA$477,15,0),"")</f>
        <v>-</v>
      </c>
      <c r="G130" s="10" t="str">
        <f>IFERROR(VLOOKUP(M130,'Raw data - FRO_FRI'!$A$2:$AA$477,17,0),"")</f>
        <v>40OPEN</v>
      </c>
      <c r="H130" s="10" t="str">
        <f>IFERROR(VLOOKUP(M130,'Raw data - FRO_FRI'!$A$2:$AA$477,19,0),"")</f>
        <v>Special containers</v>
      </c>
      <c r="I130" s="10" t="str">
        <f>IFERROR(VLOOKUP(M130,'Raw data - FRO_FRI'!$A$2:$AA$477,20,0),"")</f>
        <v>All Commodoties</v>
      </c>
      <c r="J130" s="10" t="str">
        <f>IFERROR(VLOOKUP(M130,'Raw data - FRO_FRI'!$A$2:$AA$477,22,0),"")</f>
        <v>Per Container</v>
      </c>
      <c r="K130" s="10" t="str">
        <f>IFERROR(VLOOKUP(M130,'Raw data - FRO_FRI'!$A$2:$AA$477,23,0),"")</f>
        <v>USD</v>
      </c>
      <c r="L130" s="10">
        <f>IFERROR(VLOOKUP(M130,'Raw data - FRO_FRI'!$A$2:$AA$477,24,0),"")</f>
        <v>640</v>
      </c>
      <c r="M130">
        <f t="shared" si="1"/>
        <v>126</v>
      </c>
    </row>
    <row r="131" spans="1:13" x14ac:dyDescent="0.35">
      <c r="A131" s="10" t="str">
        <f>IFERROR(VLOOKUP(M131,'Raw data - FRO_FRI'!$A$2:$AA$477,3,0),"")</f>
        <v>Free In Service</v>
      </c>
      <c r="B131" s="19">
        <f>IFERROR(VLOOKUP(M131,'Raw data - FRO_FRI'!$A$2:$AA$477,6,0),"")</f>
        <v>44866</v>
      </c>
      <c r="C131" s="10" t="str">
        <f>IFERROR(VLOOKUP(M131,'Raw data - FRO_FRI'!$A$2:$AA$477,8,0),"")</f>
        <v>Port Said East, EG</v>
      </c>
      <c r="D131" s="10" t="str">
        <f>IFERROR(VLOOKUP(M131,'Raw data - FRO_FRI'!$A$2:$AA$477,11,0),"")</f>
        <v>-</v>
      </c>
      <c r="E131" s="10" t="str">
        <f>IFERROR(VLOOKUP(M131,'Raw data - FRO_FRI'!$A$2:$AA$477,13,0),"")</f>
        <v>-</v>
      </c>
      <c r="F131" s="10" t="str">
        <f>IFERROR(VLOOKUP(M131,'Raw data - FRO_FRI'!$A$2:$AA$477,15,0),"")</f>
        <v>-</v>
      </c>
      <c r="G131" s="10" t="str">
        <f>IFERROR(VLOOKUP(M131,'Raw data - FRO_FRI'!$A$2:$AA$477,17,0),"")</f>
        <v>40TWDK</v>
      </c>
      <c r="H131" s="10" t="str">
        <f>IFERROR(VLOOKUP(M131,'Raw data - FRO_FRI'!$A$2:$AA$477,19,0),"")</f>
        <v>Special containers</v>
      </c>
      <c r="I131" s="10" t="str">
        <f>IFERROR(VLOOKUP(M131,'Raw data - FRO_FRI'!$A$2:$AA$477,20,0),"")</f>
        <v>All Commodoties</v>
      </c>
      <c r="J131" s="10" t="str">
        <f>IFERROR(VLOOKUP(M131,'Raw data - FRO_FRI'!$A$2:$AA$477,22,0),"")</f>
        <v>Per Container</v>
      </c>
      <c r="K131" s="10" t="str">
        <f>IFERROR(VLOOKUP(M131,'Raw data - FRO_FRI'!$A$2:$AA$477,23,0),"")</f>
        <v>USD</v>
      </c>
      <c r="L131" s="10">
        <f>IFERROR(VLOOKUP(M131,'Raw data - FRO_FRI'!$A$2:$AA$477,24,0),"")</f>
        <v>640</v>
      </c>
      <c r="M131">
        <f t="shared" si="1"/>
        <v>127</v>
      </c>
    </row>
    <row r="132" spans="1:13" x14ac:dyDescent="0.35">
      <c r="A132" s="10" t="str">
        <f>IFERROR(VLOOKUP(M132,'Raw data - FRO_FRI'!$A$2:$AA$477,3,0),"")</f>
        <v>Free In Service</v>
      </c>
      <c r="B132" s="19">
        <f>IFERROR(VLOOKUP(M132,'Raw data - FRO_FRI'!$A$2:$AA$477,6,0),"")</f>
        <v>44866</v>
      </c>
      <c r="C132" s="10" t="str">
        <f>IFERROR(VLOOKUP(M132,'Raw data - FRO_FRI'!$A$2:$AA$477,8,0),"")</f>
        <v>Port Said East, EG</v>
      </c>
      <c r="D132" s="10" t="str">
        <f>IFERROR(VLOOKUP(M132,'Raw data - FRO_FRI'!$A$2:$AA$477,11,0),"")</f>
        <v>-</v>
      </c>
      <c r="E132" s="10" t="str">
        <f>IFERROR(VLOOKUP(M132,'Raw data - FRO_FRI'!$A$2:$AA$477,13,0),"")</f>
        <v>-</v>
      </c>
      <c r="F132" s="10" t="str">
        <f>IFERROR(VLOOKUP(M132,'Raw data - FRO_FRI'!$A$2:$AA$477,15,0),"")</f>
        <v>-</v>
      </c>
      <c r="G132" s="10" t="str">
        <f>IFERROR(VLOOKUP(M132,'Raw data - FRO_FRI'!$A$2:$AA$477,17,0),"")</f>
        <v>40COFL</v>
      </c>
      <c r="H132" s="10" t="str">
        <f>IFERROR(VLOOKUP(M132,'Raw data - FRO_FRI'!$A$2:$AA$477,19,0),"")</f>
        <v>Special containers / Dangerous Cargo</v>
      </c>
      <c r="I132" s="10" t="str">
        <f>IFERROR(VLOOKUP(M132,'Raw data - FRO_FRI'!$A$2:$AA$477,20,0),"")</f>
        <v>All Commodoties</v>
      </c>
      <c r="J132" s="10" t="str">
        <f>IFERROR(VLOOKUP(M132,'Raw data - FRO_FRI'!$A$2:$AA$477,22,0),"")</f>
        <v>Per Container</v>
      </c>
      <c r="K132" s="10" t="str">
        <f>IFERROR(VLOOKUP(M132,'Raw data - FRO_FRI'!$A$2:$AA$477,23,0),"")</f>
        <v>USD</v>
      </c>
      <c r="L132" s="10">
        <f>IFERROR(VLOOKUP(M132,'Raw data - FRO_FRI'!$A$2:$AA$477,24,0),"")</f>
        <v>290</v>
      </c>
      <c r="M132">
        <f t="shared" si="1"/>
        <v>128</v>
      </c>
    </row>
    <row r="133" spans="1:13" x14ac:dyDescent="0.35">
      <c r="A133" s="10" t="str">
        <f>IFERROR(VLOOKUP(M133,'Raw data - FRO_FRI'!$A$2:$AA$477,3,0),"")</f>
        <v>Free In Service</v>
      </c>
      <c r="B133" s="19">
        <f>IFERROR(VLOOKUP(M133,'Raw data - FRO_FRI'!$A$2:$AA$477,6,0),"")</f>
        <v>44866</v>
      </c>
      <c r="C133" s="10" t="str">
        <f>IFERROR(VLOOKUP(M133,'Raw data - FRO_FRI'!$A$2:$AA$477,8,0),"")</f>
        <v>Port Said East, EG</v>
      </c>
      <c r="D133" s="10" t="str">
        <f>IFERROR(VLOOKUP(M133,'Raw data - FRO_FRI'!$A$2:$AA$477,11,0),"")</f>
        <v>-</v>
      </c>
      <c r="E133" s="10" t="str">
        <f>IFERROR(VLOOKUP(M133,'Raw data - FRO_FRI'!$A$2:$AA$477,13,0),"")</f>
        <v>-</v>
      </c>
      <c r="F133" s="10" t="str">
        <f>IFERROR(VLOOKUP(M133,'Raw data - FRO_FRI'!$A$2:$AA$477,15,0),"")</f>
        <v>-</v>
      </c>
      <c r="G133" s="10" t="str">
        <f>IFERROR(VLOOKUP(M133,'Raw data - FRO_FRI'!$A$2:$AA$477,17,0),"")</f>
        <v>40FLAT</v>
      </c>
      <c r="H133" s="10" t="str">
        <f>IFERROR(VLOOKUP(M133,'Raw data - FRO_FRI'!$A$2:$AA$477,19,0),"")</f>
        <v>Special containers / Dangerous Cargo</v>
      </c>
      <c r="I133" s="10" t="str">
        <f>IFERROR(VLOOKUP(M133,'Raw data - FRO_FRI'!$A$2:$AA$477,20,0),"")</f>
        <v>All Commodoties</v>
      </c>
      <c r="J133" s="10" t="str">
        <f>IFERROR(VLOOKUP(M133,'Raw data - FRO_FRI'!$A$2:$AA$477,22,0),"")</f>
        <v>Per Container</v>
      </c>
      <c r="K133" s="10" t="str">
        <f>IFERROR(VLOOKUP(M133,'Raw data - FRO_FRI'!$A$2:$AA$477,23,0),"")</f>
        <v>USD</v>
      </c>
      <c r="L133" s="10">
        <f>IFERROR(VLOOKUP(M133,'Raw data - FRO_FRI'!$A$2:$AA$477,24,0),"")</f>
        <v>290</v>
      </c>
      <c r="M133">
        <f t="shared" si="1"/>
        <v>129</v>
      </c>
    </row>
    <row r="134" spans="1:13" x14ac:dyDescent="0.35">
      <c r="A134" s="10" t="str">
        <f>IFERROR(VLOOKUP(M134,'Raw data - FRO_FRI'!$A$2:$AA$477,3,0),"")</f>
        <v>Free In Service</v>
      </c>
      <c r="B134" s="19">
        <f>IFERROR(VLOOKUP(M134,'Raw data - FRO_FRI'!$A$2:$AA$477,6,0),"")</f>
        <v>44866</v>
      </c>
      <c r="C134" s="10" t="str">
        <f>IFERROR(VLOOKUP(M134,'Raw data - FRO_FRI'!$A$2:$AA$477,8,0),"")</f>
        <v>Port Said East, EG</v>
      </c>
      <c r="D134" s="10" t="str">
        <f>IFERROR(VLOOKUP(M134,'Raw data - FRO_FRI'!$A$2:$AA$477,11,0),"")</f>
        <v>-</v>
      </c>
      <c r="E134" s="10" t="str">
        <f>IFERROR(VLOOKUP(M134,'Raw data - FRO_FRI'!$A$2:$AA$477,13,0),"")</f>
        <v>-</v>
      </c>
      <c r="F134" s="10" t="str">
        <f>IFERROR(VLOOKUP(M134,'Raw data - FRO_FRI'!$A$2:$AA$477,15,0),"")</f>
        <v>-</v>
      </c>
      <c r="G134" s="10" t="str">
        <f>IFERROR(VLOOKUP(M134,'Raw data - FRO_FRI'!$A$2:$AA$477,17,0),"")</f>
        <v>40OPEN</v>
      </c>
      <c r="H134" s="10" t="str">
        <f>IFERROR(VLOOKUP(M134,'Raw data - FRO_FRI'!$A$2:$AA$477,19,0),"")</f>
        <v>Special containers / Dangerous Cargo</v>
      </c>
      <c r="I134" s="10" t="str">
        <f>IFERROR(VLOOKUP(M134,'Raw data - FRO_FRI'!$A$2:$AA$477,20,0),"")</f>
        <v>All Commodoties</v>
      </c>
      <c r="J134" s="10" t="str">
        <f>IFERROR(VLOOKUP(M134,'Raw data - FRO_FRI'!$A$2:$AA$477,22,0),"")</f>
        <v>Per Container</v>
      </c>
      <c r="K134" s="10" t="str">
        <f>IFERROR(VLOOKUP(M134,'Raw data - FRO_FRI'!$A$2:$AA$477,23,0),"")</f>
        <v>USD</v>
      </c>
      <c r="L134" s="10">
        <f>IFERROR(VLOOKUP(M134,'Raw data - FRO_FRI'!$A$2:$AA$477,24,0),"")</f>
        <v>290</v>
      </c>
      <c r="M134">
        <f t="shared" si="1"/>
        <v>130</v>
      </c>
    </row>
    <row r="135" spans="1:13" x14ac:dyDescent="0.35">
      <c r="A135" s="10" t="str">
        <f>IFERROR(VLOOKUP(M135,'Raw data - FRO_FRI'!$A$2:$AA$477,3,0),"")</f>
        <v>Free In Service</v>
      </c>
      <c r="B135" s="19">
        <f>IFERROR(VLOOKUP(M135,'Raw data - FRO_FRI'!$A$2:$AA$477,6,0),"")</f>
        <v>44866</v>
      </c>
      <c r="C135" s="10" t="str">
        <f>IFERROR(VLOOKUP(M135,'Raw data - FRO_FRI'!$A$2:$AA$477,8,0),"")</f>
        <v>Port Said East, EG</v>
      </c>
      <c r="D135" s="10" t="str">
        <f>IFERROR(VLOOKUP(M135,'Raw data - FRO_FRI'!$A$2:$AA$477,11,0),"")</f>
        <v>-</v>
      </c>
      <c r="E135" s="10" t="str">
        <f>IFERROR(VLOOKUP(M135,'Raw data - FRO_FRI'!$A$2:$AA$477,13,0),"")</f>
        <v>-</v>
      </c>
      <c r="F135" s="10" t="str">
        <f>IFERROR(VLOOKUP(M135,'Raw data - FRO_FRI'!$A$2:$AA$477,15,0),"")</f>
        <v>-</v>
      </c>
      <c r="G135" s="10" t="str">
        <f>IFERROR(VLOOKUP(M135,'Raw data - FRO_FRI'!$A$2:$AA$477,17,0),"")</f>
        <v>40TWDK</v>
      </c>
      <c r="H135" s="10" t="str">
        <f>IFERROR(VLOOKUP(M135,'Raw data - FRO_FRI'!$A$2:$AA$477,19,0),"")</f>
        <v>Special containers / Dangerous Cargo</v>
      </c>
      <c r="I135" s="10" t="str">
        <f>IFERROR(VLOOKUP(M135,'Raw data - FRO_FRI'!$A$2:$AA$477,20,0),"")</f>
        <v>All Commodoties</v>
      </c>
      <c r="J135" s="10" t="str">
        <f>IFERROR(VLOOKUP(M135,'Raw data - FRO_FRI'!$A$2:$AA$477,22,0),"")</f>
        <v>Per Container</v>
      </c>
      <c r="K135" s="10" t="str">
        <f>IFERROR(VLOOKUP(M135,'Raw data - FRO_FRI'!$A$2:$AA$477,23,0),"")</f>
        <v>USD</v>
      </c>
      <c r="L135" s="10">
        <f>IFERROR(VLOOKUP(M135,'Raw data - FRO_FRI'!$A$2:$AA$477,24,0),"")</f>
        <v>290</v>
      </c>
      <c r="M135">
        <f t="shared" ref="M135:M165" si="2">M134+1</f>
        <v>131</v>
      </c>
    </row>
    <row r="136" spans="1:13" x14ac:dyDescent="0.35">
      <c r="A136" s="10" t="str">
        <f>IFERROR(VLOOKUP(M136,'Raw data - FRO_FRI'!$A$2:$AA$477,3,0),"")</f>
        <v>Free In Service</v>
      </c>
      <c r="B136" s="19">
        <f>IFERROR(VLOOKUP(M136,'Raw data - FRO_FRI'!$A$2:$AA$477,6,0),"")</f>
        <v>44866</v>
      </c>
      <c r="C136" s="10" t="str">
        <f>IFERROR(VLOOKUP(M136,'Raw data - FRO_FRI'!$A$2:$AA$477,8,0),"")</f>
        <v>Port Said West, EG</v>
      </c>
      <c r="D136" s="10" t="str">
        <f>IFERROR(VLOOKUP(M136,'Raw data - FRO_FRI'!$A$2:$AA$477,11,0),"")</f>
        <v>-</v>
      </c>
      <c r="E136" s="10" t="str">
        <f>IFERROR(VLOOKUP(M136,'Raw data - FRO_FRI'!$A$2:$AA$477,13,0),"")</f>
        <v>-</v>
      </c>
      <c r="F136" s="10" t="str">
        <f>IFERROR(VLOOKUP(M136,'Raw data - FRO_FRI'!$A$2:$AA$477,15,0),"")</f>
        <v>-</v>
      </c>
      <c r="G136" s="10" t="str">
        <f>IFERROR(VLOOKUP(M136,'Raw data - FRO_FRI'!$A$2:$AA$477,17,0),"")</f>
        <v>All 20 DRY containers</v>
      </c>
      <c r="H136" s="10" t="str">
        <f>IFERROR(VLOOKUP(M136,'Raw data - FRO_FRI'!$A$2:$AA$477,19,0),"")</f>
        <v>Dangerous Cargo</v>
      </c>
      <c r="I136" s="10" t="str">
        <f>IFERROR(VLOOKUP(M136,'Raw data - FRO_FRI'!$A$2:$AA$477,20,0),"")</f>
        <v>All Commodoties</v>
      </c>
      <c r="J136" s="10" t="str">
        <f>IFERROR(VLOOKUP(M136,'Raw data - FRO_FRI'!$A$2:$AA$477,22,0),"")</f>
        <v>Per Container</v>
      </c>
      <c r="K136" s="10" t="str">
        <f>IFERROR(VLOOKUP(M136,'Raw data - FRO_FRI'!$A$2:$AA$477,23,0),"")</f>
        <v>USD</v>
      </c>
      <c r="L136" s="10">
        <f>IFERROR(VLOOKUP(M136,'Raw data - FRO_FRI'!$A$2:$AA$477,24,0),"")</f>
        <v>210</v>
      </c>
      <c r="M136">
        <f t="shared" si="2"/>
        <v>132</v>
      </c>
    </row>
    <row r="137" spans="1:13" x14ac:dyDescent="0.35">
      <c r="A137" s="10" t="str">
        <f>IFERROR(VLOOKUP(M137,'Raw data - FRO_FRI'!$A$2:$AA$477,3,0),"")</f>
        <v>Free In Service</v>
      </c>
      <c r="B137" s="19">
        <f>IFERROR(VLOOKUP(M137,'Raw data - FRO_FRI'!$A$2:$AA$477,6,0),"")</f>
        <v>44866</v>
      </c>
      <c r="C137" s="10" t="str">
        <f>IFERROR(VLOOKUP(M137,'Raw data - FRO_FRI'!$A$2:$AA$477,8,0),"")</f>
        <v>Port Said West, EG</v>
      </c>
      <c r="D137" s="10" t="str">
        <f>IFERROR(VLOOKUP(M137,'Raw data - FRO_FRI'!$A$2:$AA$477,11,0),"")</f>
        <v>-</v>
      </c>
      <c r="E137" s="10" t="str">
        <f>IFERROR(VLOOKUP(M137,'Raw data - FRO_FRI'!$A$2:$AA$477,13,0),"")</f>
        <v>-</v>
      </c>
      <c r="F137" s="10" t="str">
        <f>IFERROR(VLOOKUP(M137,'Raw data - FRO_FRI'!$A$2:$AA$477,15,0),"")</f>
        <v>-</v>
      </c>
      <c r="G137" s="10" t="str">
        <f>IFERROR(VLOOKUP(M137,'Raw data - FRO_FRI'!$A$2:$AA$477,17,0),"")</f>
        <v>All 20 Reefer containers</v>
      </c>
      <c r="H137" s="10" t="str">
        <f>IFERROR(VLOOKUP(M137,'Raw data - FRO_FRI'!$A$2:$AA$477,19,0),"")</f>
        <v>Dangerous Cargo</v>
      </c>
      <c r="I137" s="10" t="str">
        <f>IFERROR(VLOOKUP(M137,'Raw data - FRO_FRI'!$A$2:$AA$477,20,0),"")</f>
        <v>All Commodoties</v>
      </c>
      <c r="J137" s="10" t="str">
        <f>IFERROR(VLOOKUP(M137,'Raw data - FRO_FRI'!$A$2:$AA$477,22,0),"")</f>
        <v>Per Container</v>
      </c>
      <c r="K137" s="10" t="str">
        <f>IFERROR(VLOOKUP(M137,'Raw data - FRO_FRI'!$A$2:$AA$477,23,0),"")</f>
        <v>USD</v>
      </c>
      <c r="L137" s="10">
        <f>IFERROR(VLOOKUP(M137,'Raw data - FRO_FRI'!$A$2:$AA$477,24,0),"")</f>
        <v>250</v>
      </c>
      <c r="M137">
        <f t="shared" si="2"/>
        <v>133</v>
      </c>
    </row>
    <row r="138" spans="1:13" x14ac:dyDescent="0.35">
      <c r="A138" s="10" t="str">
        <f>IFERROR(VLOOKUP(M138,'Raw data - FRO_FRI'!$A$2:$AA$477,3,0),"")</f>
        <v>Free In Service</v>
      </c>
      <c r="B138" s="19">
        <f>IFERROR(VLOOKUP(M138,'Raw data - FRO_FRI'!$A$2:$AA$477,6,0),"")</f>
        <v>44866</v>
      </c>
      <c r="C138" s="10" t="str">
        <f>IFERROR(VLOOKUP(M138,'Raw data - FRO_FRI'!$A$2:$AA$477,8,0),"")</f>
        <v>Port Said West, EG</v>
      </c>
      <c r="D138" s="10" t="str">
        <f>IFERROR(VLOOKUP(M138,'Raw data - FRO_FRI'!$A$2:$AA$477,11,0),"")</f>
        <v>-</v>
      </c>
      <c r="E138" s="10" t="str">
        <f>IFERROR(VLOOKUP(M138,'Raw data - FRO_FRI'!$A$2:$AA$477,13,0),"")</f>
        <v>-</v>
      </c>
      <c r="F138" s="10" t="str">
        <f>IFERROR(VLOOKUP(M138,'Raw data - FRO_FRI'!$A$2:$AA$477,15,0),"")</f>
        <v>-</v>
      </c>
      <c r="G138" s="10" t="str">
        <f>IFERROR(VLOOKUP(M138,'Raw data - FRO_FRI'!$A$2:$AA$477,17,0),"")</f>
        <v>All 20 DRY containers</v>
      </c>
      <c r="H138" s="10" t="str">
        <f>IFERROR(VLOOKUP(M138,'Raw data - FRO_FRI'!$A$2:$AA$477,19,0),"")</f>
        <v>General cargo</v>
      </c>
      <c r="I138" s="10" t="str">
        <f>IFERROR(VLOOKUP(M138,'Raw data - FRO_FRI'!$A$2:$AA$477,20,0),"")</f>
        <v>All Commodoties</v>
      </c>
      <c r="J138" s="10" t="str">
        <f>IFERROR(VLOOKUP(M138,'Raw data - FRO_FRI'!$A$2:$AA$477,22,0),"")</f>
        <v>Per Container</v>
      </c>
      <c r="K138" s="10" t="str">
        <f>IFERROR(VLOOKUP(M138,'Raw data - FRO_FRI'!$A$2:$AA$477,23,0),"")</f>
        <v>USD</v>
      </c>
      <c r="L138" s="10">
        <f>IFERROR(VLOOKUP(M138,'Raw data - FRO_FRI'!$A$2:$AA$477,24,0),"")</f>
        <v>145</v>
      </c>
      <c r="M138">
        <f t="shared" si="2"/>
        <v>134</v>
      </c>
    </row>
    <row r="139" spans="1:13" x14ac:dyDescent="0.35">
      <c r="A139" s="10" t="str">
        <f>IFERROR(VLOOKUP(M139,'Raw data - FRO_FRI'!$A$2:$AA$477,3,0),"")</f>
        <v>Free In Service</v>
      </c>
      <c r="B139" s="19">
        <f>IFERROR(VLOOKUP(M139,'Raw data - FRO_FRI'!$A$2:$AA$477,6,0),"")</f>
        <v>44866</v>
      </c>
      <c r="C139" s="10" t="str">
        <f>IFERROR(VLOOKUP(M139,'Raw data - FRO_FRI'!$A$2:$AA$477,8,0),"")</f>
        <v>Port Said West, EG</v>
      </c>
      <c r="D139" s="10" t="str">
        <f>IFERROR(VLOOKUP(M139,'Raw data - FRO_FRI'!$A$2:$AA$477,11,0),"")</f>
        <v>-</v>
      </c>
      <c r="E139" s="10" t="str">
        <f>IFERROR(VLOOKUP(M139,'Raw data - FRO_FRI'!$A$2:$AA$477,13,0),"")</f>
        <v>-</v>
      </c>
      <c r="F139" s="10" t="str">
        <f>IFERROR(VLOOKUP(M139,'Raw data - FRO_FRI'!$A$2:$AA$477,15,0),"")</f>
        <v>-</v>
      </c>
      <c r="G139" s="10" t="str">
        <f>IFERROR(VLOOKUP(M139,'Raw data - FRO_FRI'!$A$2:$AA$477,17,0),"")</f>
        <v>All 20 Reefer containers</v>
      </c>
      <c r="H139" s="10" t="str">
        <f>IFERROR(VLOOKUP(M139,'Raw data - FRO_FRI'!$A$2:$AA$477,19,0),"")</f>
        <v>General cargo</v>
      </c>
      <c r="I139" s="10" t="str">
        <f>IFERROR(VLOOKUP(M139,'Raw data - FRO_FRI'!$A$2:$AA$477,20,0),"")</f>
        <v>All Commodoties</v>
      </c>
      <c r="J139" s="10" t="str">
        <f>IFERROR(VLOOKUP(M139,'Raw data - FRO_FRI'!$A$2:$AA$477,22,0),"")</f>
        <v>Per Container</v>
      </c>
      <c r="K139" s="10" t="str">
        <f>IFERROR(VLOOKUP(M139,'Raw data - FRO_FRI'!$A$2:$AA$477,23,0),"")</f>
        <v>USD</v>
      </c>
      <c r="L139" s="10">
        <f>IFERROR(VLOOKUP(M139,'Raw data - FRO_FRI'!$A$2:$AA$477,24,0),"")</f>
        <v>250</v>
      </c>
      <c r="M139">
        <f t="shared" si="2"/>
        <v>135</v>
      </c>
    </row>
    <row r="140" spans="1:13" x14ac:dyDescent="0.35">
      <c r="A140" s="10" t="str">
        <f>IFERROR(VLOOKUP(M140,'Raw data - FRO_FRI'!$A$2:$AA$477,3,0),"")</f>
        <v>Free In Service</v>
      </c>
      <c r="B140" s="19">
        <f>IFERROR(VLOOKUP(M140,'Raw data - FRO_FRI'!$A$2:$AA$477,6,0),"")</f>
        <v>44866</v>
      </c>
      <c r="C140" s="10" t="str">
        <f>IFERROR(VLOOKUP(M140,'Raw data - FRO_FRI'!$A$2:$AA$477,8,0),"")</f>
        <v>Port Said West, EG</v>
      </c>
      <c r="D140" s="10" t="str">
        <f>IFERROR(VLOOKUP(M140,'Raw data - FRO_FRI'!$A$2:$AA$477,11,0),"")</f>
        <v>-</v>
      </c>
      <c r="E140" s="10" t="str">
        <f>IFERROR(VLOOKUP(M140,'Raw data - FRO_FRI'!$A$2:$AA$477,13,0),"")</f>
        <v>-</v>
      </c>
      <c r="F140" s="10" t="str">
        <f>IFERROR(VLOOKUP(M140,'Raw data - FRO_FRI'!$A$2:$AA$477,15,0),"")</f>
        <v>-</v>
      </c>
      <c r="G140" s="10" t="str">
        <f>IFERROR(VLOOKUP(M140,'Raw data - FRO_FRI'!$A$2:$AA$477,17,0),"")</f>
        <v>20COFL</v>
      </c>
      <c r="H140" s="10" t="str">
        <f>IFERROR(VLOOKUP(M140,'Raw data - FRO_FRI'!$A$2:$AA$477,19,0),"")</f>
        <v>Special containers</v>
      </c>
      <c r="I140" s="10" t="str">
        <f>IFERROR(VLOOKUP(M140,'Raw data - FRO_FRI'!$A$2:$AA$477,20,0),"")</f>
        <v>All Commodoties</v>
      </c>
      <c r="J140" s="10" t="str">
        <f>IFERROR(VLOOKUP(M140,'Raw data - FRO_FRI'!$A$2:$AA$477,22,0),"")</f>
        <v>Per Container</v>
      </c>
      <c r="K140" s="10" t="str">
        <f>IFERROR(VLOOKUP(M140,'Raw data - FRO_FRI'!$A$2:$AA$477,23,0),"")</f>
        <v>USD</v>
      </c>
      <c r="L140" s="10">
        <f>IFERROR(VLOOKUP(M140,'Raw data - FRO_FRI'!$A$2:$AA$477,24,0),"")</f>
        <v>300</v>
      </c>
      <c r="M140">
        <f t="shared" si="2"/>
        <v>136</v>
      </c>
    </row>
    <row r="141" spans="1:13" x14ac:dyDescent="0.35">
      <c r="A141" s="10" t="str">
        <f>IFERROR(VLOOKUP(M141,'Raw data - FRO_FRI'!$A$2:$AA$477,3,0),"")</f>
        <v>Free In Service</v>
      </c>
      <c r="B141" s="19">
        <f>IFERROR(VLOOKUP(M141,'Raw data - FRO_FRI'!$A$2:$AA$477,6,0),"")</f>
        <v>44866</v>
      </c>
      <c r="C141" s="10" t="str">
        <f>IFERROR(VLOOKUP(M141,'Raw data - FRO_FRI'!$A$2:$AA$477,8,0),"")</f>
        <v>Port Said West, EG</v>
      </c>
      <c r="D141" s="10" t="str">
        <f>IFERROR(VLOOKUP(M141,'Raw data - FRO_FRI'!$A$2:$AA$477,11,0),"")</f>
        <v>-</v>
      </c>
      <c r="E141" s="10" t="str">
        <f>IFERROR(VLOOKUP(M141,'Raw data - FRO_FRI'!$A$2:$AA$477,13,0),"")</f>
        <v>-</v>
      </c>
      <c r="F141" s="10" t="str">
        <f>IFERROR(VLOOKUP(M141,'Raw data - FRO_FRI'!$A$2:$AA$477,15,0),"")</f>
        <v>-</v>
      </c>
      <c r="G141" s="10" t="str">
        <f>IFERROR(VLOOKUP(M141,'Raw data - FRO_FRI'!$A$2:$AA$477,17,0),"")</f>
        <v>20FLAT</v>
      </c>
      <c r="H141" s="10" t="str">
        <f>IFERROR(VLOOKUP(M141,'Raw data - FRO_FRI'!$A$2:$AA$477,19,0),"")</f>
        <v>Special containers</v>
      </c>
      <c r="I141" s="10" t="str">
        <f>IFERROR(VLOOKUP(M141,'Raw data - FRO_FRI'!$A$2:$AA$477,20,0),"")</f>
        <v>All Commodoties</v>
      </c>
      <c r="J141" s="10" t="str">
        <f>IFERROR(VLOOKUP(M141,'Raw data - FRO_FRI'!$A$2:$AA$477,22,0),"")</f>
        <v>Per Container</v>
      </c>
      <c r="K141" s="10" t="str">
        <f>IFERROR(VLOOKUP(M141,'Raw data - FRO_FRI'!$A$2:$AA$477,23,0),"")</f>
        <v>USD</v>
      </c>
      <c r="L141" s="10">
        <f>IFERROR(VLOOKUP(M141,'Raw data - FRO_FRI'!$A$2:$AA$477,24,0),"")</f>
        <v>300</v>
      </c>
      <c r="M141">
        <f t="shared" si="2"/>
        <v>137</v>
      </c>
    </row>
    <row r="142" spans="1:13" x14ac:dyDescent="0.35">
      <c r="A142" s="10" t="str">
        <f>IFERROR(VLOOKUP(M142,'Raw data - FRO_FRI'!$A$2:$AA$477,3,0),"")</f>
        <v>Free In Service</v>
      </c>
      <c r="B142" s="19">
        <f>IFERROR(VLOOKUP(M142,'Raw data - FRO_FRI'!$A$2:$AA$477,6,0),"")</f>
        <v>44866</v>
      </c>
      <c r="C142" s="10" t="str">
        <f>IFERROR(VLOOKUP(M142,'Raw data - FRO_FRI'!$A$2:$AA$477,8,0),"")</f>
        <v>Port Said West, EG</v>
      </c>
      <c r="D142" s="10" t="str">
        <f>IFERROR(VLOOKUP(M142,'Raw data - FRO_FRI'!$A$2:$AA$477,11,0),"")</f>
        <v>-</v>
      </c>
      <c r="E142" s="10" t="str">
        <f>IFERROR(VLOOKUP(M142,'Raw data - FRO_FRI'!$A$2:$AA$477,13,0),"")</f>
        <v>-</v>
      </c>
      <c r="F142" s="10" t="str">
        <f>IFERROR(VLOOKUP(M142,'Raw data - FRO_FRI'!$A$2:$AA$477,15,0),"")</f>
        <v>-</v>
      </c>
      <c r="G142" s="10" t="str">
        <f>IFERROR(VLOOKUP(M142,'Raw data - FRO_FRI'!$A$2:$AA$477,17,0),"")</f>
        <v>20OPEN</v>
      </c>
      <c r="H142" s="10" t="str">
        <f>IFERROR(VLOOKUP(M142,'Raw data - FRO_FRI'!$A$2:$AA$477,19,0),"")</f>
        <v>Special containers</v>
      </c>
      <c r="I142" s="10" t="str">
        <f>IFERROR(VLOOKUP(M142,'Raw data - FRO_FRI'!$A$2:$AA$477,20,0),"")</f>
        <v>All Commodoties</v>
      </c>
      <c r="J142" s="10" t="str">
        <f>IFERROR(VLOOKUP(M142,'Raw data - FRO_FRI'!$A$2:$AA$477,22,0),"")</f>
        <v>Per Container</v>
      </c>
      <c r="K142" s="10" t="str">
        <f>IFERROR(VLOOKUP(M142,'Raw data - FRO_FRI'!$A$2:$AA$477,23,0),"")</f>
        <v>USD</v>
      </c>
      <c r="L142" s="10">
        <f>IFERROR(VLOOKUP(M142,'Raw data - FRO_FRI'!$A$2:$AA$477,24,0),"")</f>
        <v>300</v>
      </c>
      <c r="M142">
        <f t="shared" si="2"/>
        <v>138</v>
      </c>
    </row>
    <row r="143" spans="1:13" x14ac:dyDescent="0.35">
      <c r="A143" s="10" t="str">
        <f>IFERROR(VLOOKUP(M143,'Raw data - FRO_FRI'!$A$2:$AA$477,3,0),"")</f>
        <v>Free In Service</v>
      </c>
      <c r="B143" s="19">
        <f>IFERROR(VLOOKUP(M143,'Raw data - FRO_FRI'!$A$2:$AA$477,6,0),"")</f>
        <v>44866</v>
      </c>
      <c r="C143" s="10" t="str">
        <f>IFERROR(VLOOKUP(M143,'Raw data - FRO_FRI'!$A$2:$AA$477,8,0),"")</f>
        <v>Port Said West, EG</v>
      </c>
      <c r="D143" s="10" t="str">
        <f>IFERROR(VLOOKUP(M143,'Raw data - FRO_FRI'!$A$2:$AA$477,11,0),"")</f>
        <v>-</v>
      </c>
      <c r="E143" s="10" t="str">
        <f>IFERROR(VLOOKUP(M143,'Raw data - FRO_FRI'!$A$2:$AA$477,13,0),"")</f>
        <v>-</v>
      </c>
      <c r="F143" s="10" t="str">
        <f>IFERROR(VLOOKUP(M143,'Raw data - FRO_FRI'!$A$2:$AA$477,15,0),"")</f>
        <v>-</v>
      </c>
      <c r="G143" s="10" t="str">
        <f>IFERROR(VLOOKUP(M143,'Raw data - FRO_FRI'!$A$2:$AA$477,17,0),"")</f>
        <v>20OSOT</v>
      </c>
      <c r="H143" s="10" t="str">
        <f>IFERROR(VLOOKUP(M143,'Raw data - FRO_FRI'!$A$2:$AA$477,19,0),"")</f>
        <v>Special containers</v>
      </c>
      <c r="I143" s="10" t="str">
        <f>IFERROR(VLOOKUP(M143,'Raw data - FRO_FRI'!$A$2:$AA$477,20,0),"")</f>
        <v>All Commodoties</v>
      </c>
      <c r="J143" s="10" t="str">
        <f>IFERROR(VLOOKUP(M143,'Raw data - FRO_FRI'!$A$2:$AA$477,22,0),"")</f>
        <v>Per Container</v>
      </c>
      <c r="K143" s="10" t="str">
        <f>IFERROR(VLOOKUP(M143,'Raw data - FRO_FRI'!$A$2:$AA$477,23,0),"")</f>
        <v>USD</v>
      </c>
      <c r="L143" s="10">
        <f>IFERROR(VLOOKUP(M143,'Raw data - FRO_FRI'!$A$2:$AA$477,24,0),"")</f>
        <v>300</v>
      </c>
      <c r="M143">
        <f t="shared" si="2"/>
        <v>139</v>
      </c>
    </row>
    <row r="144" spans="1:13" x14ac:dyDescent="0.35">
      <c r="A144" s="10" t="str">
        <f>IFERROR(VLOOKUP(M144,'Raw data - FRO_FRI'!$A$2:$AA$477,3,0),"")</f>
        <v>Free In Service</v>
      </c>
      <c r="B144" s="19">
        <f>IFERROR(VLOOKUP(M144,'Raw data - FRO_FRI'!$A$2:$AA$477,6,0),"")</f>
        <v>44866</v>
      </c>
      <c r="C144" s="10" t="str">
        <f>IFERROR(VLOOKUP(M144,'Raw data - FRO_FRI'!$A$2:$AA$477,8,0),"")</f>
        <v>Port Said West, EG</v>
      </c>
      <c r="D144" s="10" t="str">
        <f>IFERROR(VLOOKUP(M144,'Raw data - FRO_FRI'!$A$2:$AA$477,11,0),"")</f>
        <v>-</v>
      </c>
      <c r="E144" s="10" t="str">
        <f>IFERROR(VLOOKUP(M144,'Raw data - FRO_FRI'!$A$2:$AA$477,13,0),"")</f>
        <v>-</v>
      </c>
      <c r="F144" s="10" t="str">
        <f>IFERROR(VLOOKUP(M144,'Raw data - FRO_FRI'!$A$2:$AA$477,15,0),"")</f>
        <v>-</v>
      </c>
      <c r="G144" s="10" t="str">
        <f>IFERROR(VLOOKUP(M144,'Raw data - FRO_FRI'!$A$2:$AA$477,17,0),"")</f>
        <v>20TWDK</v>
      </c>
      <c r="H144" s="10" t="str">
        <f>IFERROR(VLOOKUP(M144,'Raw data - FRO_FRI'!$A$2:$AA$477,19,0),"")</f>
        <v>Special containers</v>
      </c>
      <c r="I144" s="10" t="str">
        <f>IFERROR(VLOOKUP(M144,'Raw data - FRO_FRI'!$A$2:$AA$477,20,0),"")</f>
        <v>All Commodoties</v>
      </c>
      <c r="J144" s="10" t="str">
        <f>IFERROR(VLOOKUP(M144,'Raw data - FRO_FRI'!$A$2:$AA$477,22,0),"")</f>
        <v>Per Container</v>
      </c>
      <c r="K144" s="10" t="str">
        <f>IFERROR(VLOOKUP(M144,'Raw data - FRO_FRI'!$A$2:$AA$477,23,0),"")</f>
        <v>USD</v>
      </c>
      <c r="L144" s="10">
        <f>IFERROR(VLOOKUP(M144,'Raw data - FRO_FRI'!$A$2:$AA$477,24,0),"")</f>
        <v>300</v>
      </c>
      <c r="M144">
        <f t="shared" si="2"/>
        <v>140</v>
      </c>
    </row>
    <row r="145" spans="1:13" x14ac:dyDescent="0.35">
      <c r="A145" s="10" t="str">
        <f>IFERROR(VLOOKUP(M145,'Raw data - FRO_FRI'!$A$2:$AA$477,3,0),"")</f>
        <v>Free In Service</v>
      </c>
      <c r="B145" s="19">
        <f>IFERROR(VLOOKUP(M145,'Raw data - FRO_FRI'!$A$2:$AA$477,6,0),"")</f>
        <v>44866</v>
      </c>
      <c r="C145" s="10" t="str">
        <f>IFERROR(VLOOKUP(M145,'Raw data - FRO_FRI'!$A$2:$AA$477,8,0),"")</f>
        <v>Port Said West, EG</v>
      </c>
      <c r="D145" s="10" t="str">
        <f>IFERROR(VLOOKUP(M145,'Raw data - FRO_FRI'!$A$2:$AA$477,11,0),"")</f>
        <v>-</v>
      </c>
      <c r="E145" s="10" t="str">
        <f>IFERROR(VLOOKUP(M145,'Raw data - FRO_FRI'!$A$2:$AA$477,13,0),"")</f>
        <v>-</v>
      </c>
      <c r="F145" s="10" t="str">
        <f>IFERROR(VLOOKUP(M145,'Raw data - FRO_FRI'!$A$2:$AA$477,15,0),"")</f>
        <v>-</v>
      </c>
      <c r="G145" s="10" t="str">
        <f>IFERROR(VLOOKUP(M145,'Raw data - FRO_FRI'!$A$2:$AA$477,17,0),"")</f>
        <v>20COFL</v>
      </c>
      <c r="H145" s="10" t="str">
        <f>IFERROR(VLOOKUP(M145,'Raw data - FRO_FRI'!$A$2:$AA$477,19,0),"")</f>
        <v>Special containers / Dangerous Cargo</v>
      </c>
      <c r="I145" s="10" t="str">
        <f>IFERROR(VLOOKUP(M145,'Raw data - FRO_FRI'!$A$2:$AA$477,20,0),"")</f>
        <v>All Commodoties</v>
      </c>
      <c r="J145" s="10" t="str">
        <f>IFERROR(VLOOKUP(M145,'Raw data - FRO_FRI'!$A$2:$AA$477,22,0),"")</f>
        <v>Per Container</v>
      </c>
      <c r="K145" s="10" t="str">
        <f>IFERROR(VLOOKUP(M145,'Raw data - FRO_FRI'!$A$2:$AA$477,23,0),"")</f>
        <v>USD</v>
      </c>
      <c r="L145" s="10">
        <f>IFERROR(VLOOKUP(M145,'Raw data - FRO_FRI'!$A$2:$AA$477,24,0),"")</f>
        <v>250</v>
      </c>
      <c r="M145">
        <f t="shared" si="2"/>
        <v>141</v>
      </c>
    </row>
    <row r="146" spans="1:13" x14ac:dyDescent="0.35">
      <c r="A146" s="10" t="str">
        <f>IFERROR(VLOOKUP(M146,'Raw data - FRO_FRI'!$A$2:$AA$477,3,0),"")</f>
        <v>Free In Service</v>
      </c>
      <c r="B146" s="19">
        <f>IFERROR(VLOOKUP(M146,'Raw data - FRO_FRI'!$A$2:$AA$477,6,0),"")</f>
        <v>44866</v>
      </c>
      <c r="C146" s="10" t="str">
        <f>IFERROR(VLOOKUP(M146,'Raw data - FRO_FRI'!$A$2:$AA$477,8,0),"")</f>
        <v>Port Said West, EG</v>
      </c>
      <c r="D146" s="10" t="str">
        <f>IFERROR(VLOOKUP(M146,'Raw data - FRO_FRI'!$A$2:$AA$477,11,0),"")</f>
        <v>-</v>
      </c>
      <c r="E146" s="10" t="str">
        <f>IFERROR(VLOOKUP(M146,'Raw data - FRO_FRI'!$A$2:$AA$477,13,0),"")</f>
        <v>-</v>
      </c>
      <c r="F146" s="10" t="str">
        <f>IFERROR(VLOOKUP(M146,'Raw data - FRO_FRI'!$A$2:$AA$477,15,0),"")</f>
        <v>-</v>
      </c>
      <c r="G146" s="10" t="str">
        <f>IFERROR(VLOOKUP(M146,'Raw data - FRO_FRI'!$A$2:$AA$477,17,0),"")</f>
        <v>20FLAT</v>
      </c>
      <c r="H146" s="10" t="str">
        <f>IFERROR(VLOOKUP(M146,'Raw data - FRO_FRI'!$A$2:$AA$477,19,0),"")</f>
        <v>Special containers / Dangerous Cargo</v>
      </c>
      <c r="I146" s="10" t="str">
        <f>IFERROR(VLOOKUP(M146,'Raw data - FRO_FRI'!$A$2:$AA$477,20,0),"")</f>
        <v>All Commodoties</v>
      </c>
      <c r="J146" s="10" t="str">
        <f>IFERROR(VLOOKUP(M146,'Raw data - FRO_FRI'!$A$2:$AA$477,22,0),"")</f>
        <v>Per Container</v>
      </c>
      <c r="K146" s="10" t="str">
        <f>IFERROR(VLOOKUP(M146,'Raw data - FRO_FRI'!$A$2:$AA$477,23,0),"")</f>
        <v>USD</v>
      </c>
      <c r="L146" s="10">
        <f>IFERROR(VLOOKUP(M146,'Raw data - FRO_FRI'!$A$2:$AA$477,24,0),"")</f>
        <v>250</v>
      </c>
      <c r="M146">
        <f t="shared" si="2"/>
        <v>142</v>
      </c>
    </row>
    <row r="147" spans="1:13" x14ac:dyDescent="0.35">
      <c r="A147" s="10" t="str">
        <f>IFERROR(VLOOKUP(M147,'Raw data - FRO_FRI'!$A$2:$AA$477,3,0),"")</f>
        <v>Free In Service</v>
      </c>
      <c r="B147" s="19">
        <f>IFERROR(VLOOKUP(M147,'Raw data - FRO_FRI'!$A$2:$AA$477,6,0),"")</f>
        <v>44866</v>
      </c>
      <c r="C147" s="10" t="str">
        <f>IFERROR(VLOOKUP(M147,'Raw data - FRO_FRI'!$A$2:$AA$477,8,0),"")</f>
        <v>Port Said West, EG</v>
      </c>
      <c r="D147" s="10" t="str">
        <f>IFERROR(VLOOKUP(M147,'Raw data - FRO_FRI'!$A$2:$AA$477,11,0),"")</f>
        <v>-</v>
      </c>
      <c r="E147" s="10" t="str">
        <f>IFERROR(VLOOKUP(M147,'Raw data - FRO_FRI'!$A$2:$AA$477,13,0),"")</f>
        <v>-</v>
      </c>
      <c r="F147" s="10" t="str">
        <f>IFERROR(VLOOKUP(M147,'Raw data - FRO_FRI'!$A$2:$AA$477,15,0),"")</f>
        <v>-</v>
      </c>
      <c r="G147" s="10" t="str">
        <f>IFERROR(VLOOKUP(M147,'Raw data - FRO_FRI'!$A$2:$AA$477,17,0),"")</f>
        <v>20OPEN</v>
      </c>
      <c r="H147" s="10" t="str">
        <f>IFERROR(VLOOKUP(M147,'Raw data - FRO_FRI'!$A$2:$AA$477,19,0),"")</f>
        <v>Special containers / Dangerous Cargo</v>
      </c>
      <c r="I147" s="10" t="str">
        <f>IFERROR(VLOOKUP(M147,'Raw data - FRO_FRI'!$A$2:$AA$477,20,0),"")</f>
        <v>All Commodoties</v>
      </c>
      <c r="J147" s="10" t="str">
        <f>IFERROR(VLOOKUP(M147,'Raw data - FRO_FRI'!$A$2:$AA$477,22,0),"")</f>
        <v>Per Container</v>
      </c>
      <c r="K147" s="10" t="str">
        <f>IFERROR(VLOOKUP(M147,'Raw data - FRO_FRI'!$A$2:$AA$477,23,0),"")</f>
        <v>USD</v>
      </c>
      <c r="L147" s="10">
        <f>IFERROR(VLOOKUP(M147,'Raw data - FRO_FRI'!$A$2:$AA$477,24,0),"")</f>
        <v>250</v>
      </c>
      <c r="M147">
        <f t="shared" si="2"/>
        <v>143</v>
      </c>
    </row>
    <row r="148" spans="1:13" x14ac:dyDescent="0.35">
      <c r="A148" s="10" t="str">
        <f>IFERROR(VLOOKUP(M148,'Raw data - FRO_FRI'!$A$2:$AA$477,3,0),"")</f>
        <v>Free In Service</v>
      </c>
      <c r="B148" s="19">
        <f>IFERROR(VLOOKUP(M148,'Raw data - FRO_FRI'!$A$2:$AA$477,6,0),"")</f>
        <v>44866</v>
      </c>
      <c r="C148" s="10" t="str">
        <f>IFERROR(VLOOKUP(M148,'Raw data - FRO_FRI'!$A$2:$AA$477,8,0),"")</f>
        <v>Port Said West, EG</v>
      </c>
      <c r="D148" s="10" t="str">
        <f>IFERROR(VLOOKUP(M148,'Raw data - FRO_FRI'!$A$2:$AA$477,11,0),"")</f>
        <v>-</v>
      </c>
      <c r="E148" s="10" t="str">
        <f>IFERROR(VLOOKUP(M148,'Raw data - FRO_FRI'!$A$2:$AA$477,13,0),"")</f>
        <v>-</v>
      </c>
      <c r="F148" s="10" t="str">
        <f>IFERROR(VLOOKUP(M148,'Raw data - FRO_FRI'!$A$2:$AA$477,15,0),"")</f>
        <v>-</v>
      </c>
      <c r="G148" s="10" t="str">
        <f>IFERROR(VLOOKUP(M148,'Raw data - FRO_FRI'!$A$2:$AA$477,17,0),"")</f>
        <v>20OSOT</v>
      </c>
      <c r="H148" s="10" t="str">
        <f>IFERROR(VLOOKUP(M148,'Raw data - FRO_FRI'!$A$2:$AA$477,19,0),"")</f>
        <v>Special containers / Dangerous Cargo</v>
      </c>
      <c r="I148" s="10" t="str">
        <f>IFERROR(VLOOKUP(M148,'Raw data - FRO_FRI'!$A$2:$AA$477,20,0),"")</f>
        <v>All Commodoties</v>
      </c>
      <c r="J148" s="10" t="str">
        <f>IFERROR(VLOOKUP(M148,'Raw data - FRO_FRI'!$A$2:$AA$477,22,0),"")</f>
        <v>Per Container</v>
      </c>
      <c r="K148" s="10" t="str">
        <f>IFERROR(VLOOKUP(M148,'Raw data - FRO_FRI'!$A$2:$AA$477,23,0),"")</f>
        <v>USD</v>
      </c>
      <c r="L148" s="10">
        <f>IFERROR(VLOOKUP(M148,'Raw data - FRO_FRI'!$A$2:$AA$477,24,0),"")</f>
        <v>250</v>
      </c>
      <c r="M148">
        <f t="shared" si="2"/>
        <v>144</v>
      </c>
    </row>
    <row r="149" spans="1:13" x14ac:dyDescent="0.35">
      <c r="A149" s="10" t="str">
        <f>IFERROR(VLOOKUP(M149,'Raw data - FRO_FRI'!$A$2:$AA$477,3,0),"")</f>
        <v>Free In Service</v>
      </c>
      <c r="B149" s="19">
        <f>IFERROR(VLOOKUP(M149,'Raw data - FRO_FRI'!$A$2:$AA$477,6,0),"")</f>
        <v>44866</v>
      </c>
      <c r="C149" s="10" t="str">
        <f>IFERROR(VLOOKUP(M149,'Raw data - FRO_FRI'!$A$2:$AA$477,8,0),"")</f>
        <v>Port Said West, EG</v>
      </c>
      <c r="D149" s="10" t="str">
        <f>IFERROR(VLOOKUP(M149,'Raw data - FRO_FRI'!$A$2:$AA$477,11,0),"")</f>
        <v>-</v>
      </c>
      <c r="E149" s="10" t="str">
        <f>IFERROR(VLOOKUP(M149,'Raw data - FRO_FRI'!$A$2:$AA$477,13,0),"")</f>
        <v>-</v>
      </c>
      <c r="F149" s="10" t="str">
        <f>IFERROR(VLOOKUP(M149,'Raw data - FRO_FRI'!$A$2:$AA$477,15,0),"")</f>
        <v>-</v>
      </c>
      <c r="G149" s="10" t="str">
        <f>IFERROR(VLOOKUP(M149,'Raw data - FRO_FRI'!$A$2:$AA$477,17,0),"")</f>
        <v>20TWDK</v>
      </c>
      <c r="H149" s="10" t="str">
        <f>IFERROR(VLOOKUP(M149,'Raw data - FRO_FRI'!$A$2:$AA$477,19,0),"")</f>
        <v>Special containers / Dangerous Cargo</v>
      </c>
      <c r="I149" s="10" t="str">
        <f>IFERROR(VLOOKUP(M149,'Raw data - FRO_FRI'!$A$2:$AA$477,20,0),"")</f>
        <v>All Commodoties</v>
      </c>
      <c r="J149" s="10" t="str">
        <f>IFERROR(VLOOKUP(M149,'Raw data - FRO_FRI'!$A$2:$AA$477,22,0),"")</f>
        <v>Per Container</v>
      </c>
      <c r="K149" s="10" t="str">
        <f>IFERROR(VLOOKUP(M149,'Raw data - FRO_FRI'!$A$2:$AA$477,23,0),"")</f>
        <v>USD</v>
      </c>
      <c r="L149" s="10">
        <f>IFERROR(VLOOKUP(M149,'Raw data - FRO_FRI'!$A$2:$AA$477,24,0),"")</f>
        <v>250</v>
      </c>
      <c r="M149">
        <f t="shared" si="2"/>
        <v>145</v>
      </c>
    </row>
    <row r="150" spans="1:13" x14ac:dyDescent="0.35">
      <c r="A150" s="10" t="str">
        <f>IFERROR(VLOOKUP(M150,'Raw data - FRO_FRI'!$A$2:$AA$477,3,0),"")</f>
        <v>Free In Service</v>
      </c>
      <c r="B150" s="19">
        <f>IFERROR(VLOOKUP(M150,'Raw data - FRO_FRI'!$A$2:$AA$477,6,0),"")</f>
        <v>44866</v>
      </c>
      <c r="C150" s="10" t="str">
        <f>IFERROR(VLOOKUP(M150,'Raw data - FRO_FRI'!$A$2:$AA$477,8,0),"")</f>
        <v>Port Said West, EG</v>
      </c>
      <c r="D150" s="10" t="str">
        <f>IFERROR(VLOOKUP(M150,'Raw data - FRO_FRI'!$A$2:$AA$477,11,0),"")</f>
        <v>-</v>
      </c>
      <c r="E150" s="10" t="str">
        <f>IFERROR(VLOOKUP(M150,'Raw data - FRO_FRI'!$A$2:$AA$477,13,0),"")</f>
        <v>-</v>
      </c>
      <c r="F150" s="10" t="str">
        <f>IFERROR(VLOOKUP(M150,'Raw data - FRO_FRI'!$A$2:$AA$477,15,0),"")</f>
        <v>-</v>
      </c>
      <c r="G150" s="10" t="str">
        <f>IFERROR(VLOOKUP(M150,'Raw data - FRO_FRI'!$A$2:$AA$477,17,0),"")</f>
        <v>45HDRY</v>
      </c>
      <c r="H150" s="10" t="str">
        <f>IFERROR(VLOOKUP(M150,'Raw data - FRO_FRI'!$A$2:$AA$477,19,0),"")</f>
        <v>Dangerous Cargo</v>
      </c>
      <c r="I150" s="10" t="str">
        <f>IFERROR(VLOOKUP(M150,'Raw data - FRO_FRI'!$A$2:$AA$477,20,0),"")</f>
        <v>All Commodoties</v>
      </c>
      <c r="J150" s="10" t="str">
        <f>IFERROR(VLOOKUP(M150,'Raw data - FRO_FRI'!$A$2:$AA$477,22,0),"")</f>
        <v>Per Container</v>
      </c>
      <c r="K150" s="10" t="str">
        <f>IFERROR(VLOOKUP(M150,'Raw data - FRO_FRI'!$A$2:$AA$477,23,0),"")</f>
        <v>USD</v>
      </c>
      <c r="L150" s="10">
        <f>IFERROR(VLOOKUP(M150,'Raw data - FRO_FRI'!$A$2:$AA$477,24,0),"")</f>
        <v>300</v>
      </c>
      <c r="M150">
        <f t="shared" si="2"/>
        <v>146</v>
      </c>
    </row>
    <row r="151" spans="1:13" x14ac:dyDescent="0.35">
      <c r="A151" s="10" t="str">
        <f>IFERROR(VLOOKUP(M151,'Raw data - FRO_FRI'!$A$2:$AA$477,3,0),"")</f>
        <v>Free In Service</v>
      </c>
      <c r="B151" s="19">
        <f>IFERROR(VLOOKUP(M151,'Raw data - FRO_FRI'!$A$2:$AA$477,6,0),"")</f>
        <v>44866</v>
      </c>
      <c r="C151" s="10" t="str">
        <f>IFERROR(VLOOKUP(M151,'Raw data - FRO_FRI'!$A$2:$AA$477,8,0),"")</f>
        <v>Port Said West, EG</v>
      </c>
      <c r="D151" s="10" t="str">
        <f>IFERROR(VLOOKUP(M151,'Raw data - FRO_FRI'!$A$2:$AA$477,11,0),"")</f>
        <v>-</v>
      </c>
      <c r="E151" s="10" t="str">
        <f>IFERROR(VLOOKUP(M151,'Raw data - FRO_FRI'!$A$2:$AA$477,13,0),"")</f>
        <v>-</v>
      </c>
      <c r="F151" s="10" t="str">
        <f>IFERROR(VLOOKUP(M151,'Raw data - FRO_FRI'!$A$2:$AA$477,15,0),"")</f>
        <v>-</v>
      </c>
      <c r="G151" s="10" t="str">
        <f>IFERROR(VLOOKUP(M151,'Raw data - FRO_FRI'!$A$2:$AA$477,17,0),"")</f>
        <v>45HDRY</v>
      </c>
      <c r="H151" s="10" t="str">
        <f>IFERROR(VLOOKUP(M151,'Raw data - FRO_FRI'!$A$2:$AA$477,19,0),"")</f>
        <v>General cargo</v>
      </c>
      <c r="I151" s="10" t="str">
        <f>IFERROR(VLOOKUP(M151,'Raw data - FRO_FRI'!$A$2:$AA$477,20,0),"")</f>
        <v>All Commodoties</v>
      </c>
      <c r="J151" s="10" t="str">
        <f>IFERROR(VLOOKUP(M151,'Raw data - FRO_FRI'!$A$2:$AA$477,22,0),"")</f>
        <v>Per Container</v>
      </c>
      <c r="K151" s="10" t="str">
        <f>IFERROR(VLOOKUP(M151,'Raw data - FRO_FRI'!$A$2:$AA$477,23,0),"")</f>
        <v>USD</v>
      </c>
      <c r="L151" s="10">
        <f>IFERROR(VLOOKUP(M151,'Raw data - FRO_FRI'!$A$2:$AA$477,24,0),"")</f>
        <v>195</v>
      </c>
      <c r="M151">
        <f t="shared" si="2"/>
        <v>147</v>
      </c>
    </row>
    <row r="152" spans="1:13" x14ac:dyDescent="0.35">
      <c r="A152" s="10" t="str">
        <f>IFERROR(VLOOKUP(M152,'Raw data - FRO_FRI'!$A$2:$AA$477,3,0),"")</f>
        <v>Free In Service</v>
      </c>
      <c r="B152" s="19">
        <f>IFERROR(VLOOKUP(M152,'Raw data - FRO_FRI'!$A$2:$AA$477,6,0),"")</f>
        <v>44866</v>
      </c>
      <c r="C152" s="10" t="str">
        <f>IFERROR(VLOOKUP(M152,'Raw data - FRO_FRI'!$A$2:$AA$477,8,0),"")</f>
        <v>Port Said West, EG</v>
      </c>
      <c r="D152" s="10" t="str">
        <f>IFERROR(VLOOKUP(M152,'Raw data - FRO_FRI'!$A$2:$AA$477,11,0),"")</f>
        <v>-</v>
      </c>
      <c r="E152" s="10" t="str">
        <f>IFERROR(VLOOKUP(M152,'Raw data - FRO_FRI'!$A$2:$AA$477,13,0),"")</f>
        <v>-</v>
      </c>
      <c r="F152" s="10" t="str">
        <f>IFERROR(VLOOKUP(M152,'Raw data - FRO_FRI'!$A$2:$AA$477,15,0),"")</f>
        <v>-</v>
      </c>
      <c r="G152" s="10" t="str">
        <f>IFERROR(VLOOKUP(M152,'Raw data - FRO_FRI'!$A$2:$AA$477,17,0),"")</f>
        <v>All 40 DRY containers</v>
      </c>
      <c r="H152" s="10" t="str">
        <f>IFERROR(VLOOKUP(M152,'Raw data - FRO_FRI'!$A$2:$AA$477,19,0),"")</f>
        <v>Dangerous Cargo</v>
      </c>
      <c r="I152" s="10" t="str">
        <f>IFERROR(VLOOKUP(M152,'Raw data - FRO_FRI'!$A$2:$AA$477,20,0),"")</f>
        <v>All Commodoties</v>
      </c>
      <c r="J152" s="10" t="str">
        <f>IFERROR(VLOOKUP(M152,'Raw data - FRO_FRI'!$A$2:$AA$477,22,0),"")</f>
        <v>Per Container</v>
      </c>
      <c r="K152" s="10" t="str">
        <f>IFERROR(VLOOKUP(M152,'Raw data - FRO_FRI'!$A$2:$AA$477,23,0),"")</f>
        <v>USD</v>
      </c>
      <c r="L152" s="10">
        <f>IFERROR(VLOOKUP(M152,'Raw data - FRO_FRI'!$A$2:$AA$477,24,0),"")</f>
        <v>350</v>
      </c>
      <c r="M152">
        <f t="shared" si="2"/>
        <v>148</v>
      </c>
    </row>
    <row r="153" spans="1:13" x14ac:dyDescent="0.35">
      <c r="A153" s="10" t="str">
        <f>IFERROR(VLOOKUP(M153,'Raw data - FRO_FRI'!$A$2:$AA$477,3,0),"")</f>
        <v>Free In Service</v>
      </c>
      <c r="B153" s="19">
        <f>IFERROR(VLOOKUP(M153,'Raw data - FRO_FRI'!$A$2:$AA$477,6,0),"")</f>
        <v>44866</v>
      </c>
      <c r="C153" s="10" t="str">
        <f>IFERROR(VLOOKUP(M153,'Raw data - FRO_FRI'!$A$2:$AA$477,8,0),"")</f>
        <v>Port Said West, EG</v>
      </c>
      <c r="D153" s="10" t="str">
        <f>IFERROR(VLOOKUP(M153,'Raw data - FRO_FRI'!$A$2:$AA$477,11,0),"")</f>
        <v>-</v>
      </c>
      <c r="E153" s="10" t="str">
        <f>IFERROR(VLOOKUP(M153,'Raw data - FRO_FRI'!$A$2:$AA$477,13,0),"")</f>
        <v>-</v>
      </c>
      <c r="F153" s="10" t="str">
        <f>IFERROR(VLOOKUP(M153,'Raw data - FRO_FRI'!$A$2:$AA$477,15,0),"")</f>
        <v>-</v>
      </c>
      <c r="G153" s="10" t="str">
        <f>IFERROR(VLOOKUP(M153,'Raw data - FRO_FRI'!$A$2:$AA$477,17,0),"")</f>
        <v>All 40 Reefer</v>
      </c>
      <c r="H153" s="10" t="str">
        <f>IFERROR(VLOOKUP(M153,'Raw data - FRO_FRI'!$A$2:$AA$477,19,0),"")</f>
        <v>Dangerous Cargo</v>
      </c>
      <c r="I153" s="10" t="str">
        <f>IFERROR(VLOOKUP(M153,'Raw data - FRO_FRI'!$A$2:$AA$477,20,0),"")</f>
        <v>All Commodoties</v>
      </c>
      <c r="J153" s="10" t="str">
        <f>IFERROR(VLOOKUP(M153,'Raw data - FRO_FRI'!$A$2:$AA$477,22,0),"")</f>
        <v>Per Container</v>
      </c>
      <c r="K153" s="10" t="str">
        <f>IFERROR(VLOOKUP(M153,'Raw data - FRO_FRI'!$A$2:$AA$477,23,0),"")</f>
        <v>USD</v>
      </c>
      <c r="L153" s="10">
        <f>IFERROR(VLOOKUP(M153,'Raw data - FRO_FRI'!$A$2:$AA$477,24,0),"")</f>
        <v>300</v>
      </c>
      <c r="M153">
        <f t="shared" si="2"/>
        <v>149</v>
      </c>
    </row>
    <row r="154" spans="1:13" x14ac:dyDescent="0.35">
      <c r="A154" s="10" t="str">
        <f>IFERROR(VLOOKUP(M154,'Raw data - FRO_FRI'!$A$2:$AA$477,3,0),"")</f>
        <v>Free In Service</v>
      </c>
      <c r="B154" s="19">
        <f>IFERROR(VLOOKUP(M154,'Raw data - FRO_FRI'!$A$2:$AA$477,6,0),"")</f>
        <v>44866</v>
      </c>
      <c r="C154" s="10" t="str">
        <f>IFERROR(VLOOKUP(M154,'Raw data - FRO_FRI'!$A$2:$AA$477,8,0),"")</f>
        <v>Port Said West, EG</v>
      </c>
      <c r="D154" s="10" t="str">
        <f>IFERROR(VLOOKUP(M154,'Raw data - FRO_FRI'!$A$2:$AA$477,11,0),"")</f>
        <v>-</v>
      </c>
      <c r="E154" s="10" t="str">
        <f>IFERROR(VLOOKUP(M154,'Raw data - FRO_FRI'!$A$2:$AA$477,13,0),"")</f>
        <v>-</v>
      </c>
      <c r="F154" s="10" t="str">
        <f>IFERROR(VLOOKUP(M154,'Raw data - FRO_FRI'!$A$2:$AA$477,15,0),"")</f>
        <v>-</v>
      </c>
      <c r="G154" s="10" t="str">
        <f>IFERROR(VLOOKUP(M154,'Raw data - FRO_FRI'!$A$2:$AA$477,17,0),"")</f>
        <v>All 40 DRY containers</v>
      </c>
      <c r="H154" s="10" t="str">
        <f>IFERROR(VLOOKUP(M154,'Raw data - FRO_FRI'!$A$2:$AA$477,19,0),"")</f>
        <v>General cargo</v>
      </c>
      <c r="I154" s="10" t="str">
        <f>IFERROR(VLOOKUP(M154,'Raw data - FRO_FRI'!$A$2:$AA$477,20,0),"")</f>
        <v>All Commodoties</v>
      </c>
      <c r="J154" s="10" t="str">
        <f>IFERROR(VLOOKUP(M154,'Raw data - FRO_FRI'!$A$2:$AA$477,22,0),"")</f>
        <v>Per Container</v>
      </c>
      <c r="K154" s="10" t="str">
        <f>IFERROR(VLOOKUP(M154,'Raw data - FRO_FRI'!$A$2:$AA$477,23,0),"")</f>
        <v>USD</v>
      </c>
      <c r="L154" s="10">
        <f>IFERROR(VLOOKUP(M154,'Raw data - FRO_FRI'!$A$2:$AA$477,24,0),"")</f>
        <v>195</v>
      </c>
      <c r="M154">
        <f t="shared" si="2"/>
        <v>150</v>
      </c>
    </row>
    <row r="155" spans="1:13" x14ac:dyDescent="0.35">
      <c r="A155" s="10" t="str">
        <f>IFERROR(VLOOKUP(M155,'Raw data - FRO_FRI'!$A$2:$AA$477,3,0),"")</f>
        <v>Free In Service</v>
      </c>
      <c r="B155" s="19">
        <f>IFERROR(VLOOKUP(M155,'Raw data - FRO_FRI'!$A$2:$AA$477,6,0),"")</f>
        <v>44866</v>
      </c>
      <c r="C155" s="10" t="str">
        <f>IFERROR(VLOOKUP(M155,'Raw data - FRO_FRI'!$A$2:$AA$477,8,0),"")</f>
        <v>Port Said West, EG</v>
      </c>
      <c r="D155" s="10" t="str">
        <f>IFERROR(VLOOKUP(M155,'Raw data - FRO_FRI'!$A$2:$AA$477,11,0),"")</f>
        <v>-</v>
      </c>
      <c r="E155" s="10" t="str">
        <f>IFERROR(VLOOKUP(M155,'Raw data - FRO_FRI'!$A$2:$AA$477,13,0),"")</f>
        <v>-</v>
      </c>
      <c r="F155" s="10" t="str">
        <f>IFERROR(VLOOKUP(M155,'Raw data - FRO_FRI'!$A$2:$AA$477,15,0),"")</f>
        <v>-</v>
      </c>
      <c r="G155" s="10" t="str">
        <f>IFERROR(VLOOKUP(M155,'Raw data - FRO_FRI'!$A$2:$AA$477,17,0),"")</f>
        <v>All 40 Reefer</v>
      </c>
      <c r="H155" s="10" t="str">
        <f>IFERROR(VLOOKUP(M155,'Raw data - FRO_FRI'!$A$2:$AA$477,19,0),"")</f>
        <v>General cargo</v>
      </c>
      <c r="I155" s="10" t="str">
        <f>IFERROR(VLOOKUP(M155,'Raw data - FRO_FRI'!$A$2:$AA$477,20,0),"")</f>
        <v>All Commodoties</v>
      </c>
      <c r="J155" s="10" t="str">
        <f>IFERROR(VLOOKUP(M155,'Raw data - FRO_FRI'!$A$2:$AA$477,22,0),"")</f>
        <v>Per Container</v>
      </c>
      <c r="K155" s="10" t="str">
        <f>IFERROR(VLOOKUP(M155,'Raw data - FRO_FRI'!$A$2:$AA$477,23,0),"")</f>
        <v>USD</v>
      </c>
      <c r="L155" s="10">
        <f>IFERROR(VLOOKUP(M155,'Raw data - FRO_FRI'!$A$2:$AA$477,24,0),"")</f>
        <v>300</v>
      </c>
      <c r="M155">
        <f t="shared" si="2"/>
        <v>151</v>
      </c>
    </row>
    <row r="156" spans="1:13" x14ac:dyDescent="0.35">
      <c r="A156" s="10" t="str">
        <f>IFERROR(VLOOKUP(M156,'Raw data - FRO_FRI'!$A$2:$AA$477,3,0),"")</f>
        <v>Free In Service</v>
      </c>
      <c r="B156" s="19">
        <f>IFERROR(VLOOKUP(M156,'Raw data - FRO_FRI'!$A$2:$AA$477,6,0),"")</f>
        <v>44866</v>
      </c>
      <c r="C156" s="10" t="str">
        <f>IFERROR(VLOOKUP(M156,'Raw data - FRO_FRI'!$A$2:$AA$477,8,0),"")</f>
        <v>Port Said West, EG</v>
      </c>
      <c r="D156" s="10" t="str">
        <f>IFERROR(VLOOKUP(M156,'Raw data - FRO_FRI'!$A$2:$AA$477,11,0),"")</f>
        <v>-</v>
      </c>
      <c r="E156" s="10" t="str">
        <f>IFERROR(VLOOKUP(M156,'Raw data - FRO_FRI'!$A$2:$AA$477,13,0),"")</f>
        <v>-</v>
      </c>
      <c r="F156" s="10" t="str">
        <f>IFERROR(VLOOKUP(M156,'Raw data - FRO_FRI'!$A$2:$AA$477,15,0),"")</f>
        <v>-</v>
      </c>
      <c r="G156" s="10" t="str">
        <f>IFERROR(VLOOKUP(M156,'Raw data - FRO_FRI'!$A$2:$AA$477,17,0),"")</f>
        <v>40COFL</v>
      </c>
      <c r="H156" s="10" t="str">
        <f>IFERROR(VLOOKUP(M156,'Raw data - FRO_FRI'!$A$2:$AA$477,19,0),"")</f>
        <v>Special containers</v>
      </c>
      <c r="I156" s="10" t="str">
        <f>IFERROR(VLOOKUP(M156,'Raw data - FRO_FRI'!$A$2:$AA$477,20,0),"")</f>
        <v>All Commodoties</v>
      </c>
      <c r="J156" s="10" t="str">
        <f>IFERROR(VLOOKUP(M156,'Raw data - FRO_FRI'!$A$2:$AA$477,22,0),"")</f>
        <v>Per Container</v>
      </c>
      <c r="K156" s="10" t="str">
        <f>IFERROR(VLOOKUP(M156,'Raw data - FRO_FRI'!$A$2:$AA$477,23,0),"")</f>
        <v>USD</v>
      </c>
      <c r="L156" s="10">
        <f>IFERROR(VLOOKUP(M156,'Raw data - FRO_FRI'!$A$2:$AA$477,24,0),"")</f>
        <v>560</v>
      </c>
      <c r="M156">
        <f t="shared" si="2"/>
        <v>152</v>
      </c>
    </row>
    <row r="157" spans="1:13" x14ac:dyDescent="0.35">
      <c r="A157" s="10" t="str">
        <f>IFERROR(VLOOKUP(M157,'Raw data - FRO_FRI'!$A$2:$AA$477,3,0),"")</f>
        <v>Free In Service</v>
      </c>
      <c r="B157" s="19">
        <f>IFERROR(VLOOKUP(M157,'Raw data - FRO_FRI'!$A$2:$AA$477,6,0),"")</f>
        <v>44866</v>
      </c>
      <c r="C157" s="10" t="str">
        <f>IFERROR(VLOOKUP(M157,'Raw data - FRO_FRI'!$A$2:$AA$477,8,0),"")</f>
        <v>Port Said West, EG</v>
      </c>
      <c r="D157" s="10" t="str">
        <f>IFERROR(VLOOKUP(M157,'Raw data - FRO_FRI'!$A$2:$AA$477,11,0),"")</f>
        <v>-</v>
      </c>
      <c r="E157" s="10" t="str">
        <f>IFERROR(VLOOKUP(M157,'Raw data - FRO_FRI'!$A$2:$AA$477,13,0),"")</f>
        <v>-</v>
      </c>
      <c r="F157" s="10" t="str">
        <f>IFERROR(VLOOKUP(M157,'Raw data - FRO_FRI'!$A$2:$AA$477,15,0),"")</f>
        <v>-</v>
      </c>
      <c r="G157" s="10" t="str">
        <f>IFERROR(VLOOKUP(M157,'Raw data - FRO_FRI'!$A$2:$AA$477,17,0),"")</f>
        <v>40FLAT</v>
      </c>
      <c r="H157" s="10" t="str">
        <f>IFERROR(VLOOKUP(M157,'Raw data - FRO_FRI'!$A$2:$AA$477,19,0),"")</f>
        <v>Special containers</v>
      </c>
      <c r="I157" s="10" t="str">
        <f>IFERROR(VLOOKUP(M157,'Raw data - FRO_FRI'!$A$2:$AA$477,20,0),"")</f>
        <v>All Commodoties</v>
      </c>
      <c r="J157" s="10" t="str">
        <f>IFERROR(VLOOKUP(M157,'Raw data - FRO_FRI'!$A$2:$AA$477,22,0),"")</f>
        <v>Per Container</v>
      </c>
      <c r="K157" s="10" t="str">
        <f>IFERROR(VLOOKUP(M157,'Raw data - FRO_FRI'!$A$2:$AA$477,23,0),"")</f>
        <v>USD</v>
      </c>
      <c r="L157" s="10">
        <f>IFERROR(VLOOKUP(M157,'Raw data - FRO_FRI'!$A$2:$AA$477,24,0),"")</f>
        <v>560</v>
      </c>
      <c r="M157">
        <f t="shared" si="2"/>
        <v>153</v>
      </c>
    </row>
    <row r="158" spans="1:13" x14ac:dyDescent="0.35">
      <c r="A158" s="10" t="str">
        <f>IFERROR(VLOOKUP(M158,'Raw data - FRO_FRI'!$A$2:$AA$477,3,0),"")</f>
        <v>Free In Service</v>
      </c>
      <c r="B158" s="19">
        <f>IFERROR(VLOOKUP(M158,'Raw data - FRO_FRI'!$A$2:$AA$477,6,0),"")</f>
        <v>44866</v>
      </c>
      <c r="C158" s="10" t="str">
        <f>IFERROR(VLOOKUP(M158,'Raw data - FRO_FRI'!$A$2:$AA$477,8,0),"")</f>
        <v>Port Said West, EG</v>
      </c>
      <c r="D158" s="10" t="str">
        <f>IFERROR(VLOOKUP(M158,'Raw data - FRO_FRI'!$A$2:$AA$477,11,0),"")</f>
        <v>-</v>
      </c>
      <c r="E158" s="10" t="str">
        <f>IFERROR(VLOOKUP(M158,'Raw data - FRO_FRI'!$A$2:$AA$477,13,0),"")</f>
        <v>-</v>
      </c>
      <c r="F158" s="10" t="str">
        <f>IFERROR(VLOOKUP(M158,'Raw data - FRO_FRI'!$A$2:$AA$477,15,0),"")</f>
        <v>-</v>
      </c>
      <c r="G158" s="10" t="str">
        <f>IFERROR(VLOOKUP(M158,'Raw data - FRO_FRI'!$A$2:$AA$477,17,0),"")</f>
        <v>40OPEN</v>
      </c>
      <c r="H158" s="10" t="str">
        <f>IFERROR(VLOOKUP(M158,'Raw data - FRO_FRI'!$A$2:$AA$477,19,0),"")</f>
        <v>Special containers</v>
      </c>
      <c r="I158" s="10" t="str">
        <f>IFERROR(VLOOKUP(M158,'Raw data - FRO_FRI'!$A$2:$AA$477,20,0),"")</f>
        <v>All Commodoties</v>
      </c>
      <c r="J158" s="10" t="str">
        <f>IFERROR(VLOOKUP(M158,'Raw data - FRO_FRI'!$A$2:$AA$477,22,0),"")</f>
        <v>Per Container</v>
      </c>
      <c r="K158" s="10" t="str">
        <f>IFERROR(VLOOKUP(M158,'Raw data - FRO_FRI'!$A$2:$AA$477,23,0),"")</f>
        <v>USD</v>
      </c>
      <c r="L158" s="10">
        <f>IFERROR(VLOOKUP(M158,'Raw data - FRO_FRI'!$A$2:$AA$477,24,0),"")</f>
        <v>560</v>
      </c>
      <c r="M158">
        <f t="shared" si="2"/>
        <v>154</v>
      </c>
    </row>
    <row r="159" spans="1:13" x14ac:dyDescent="0.35">
      <c r="A159" s="10" t="str">
        <f>IFERROR(VLOOKUP(M159,'Raw data - FRO_FRI'!$A$2:$AA$477,3,0),"")</f>
        <v>Free In Service</v>
      </c>
      <c r="B159" s="19">
        <f>IFERROR(VLOOKUP(M159,'Raw data - FRO_FRI'!$A$2:$AA$477,6,0),"")</f>
        <v>44866</v>
      </c>
      <c r="C159" s="10" t="str">
        <f>IFERROR(VLOOKUP(M159,'Raw data - FRO_FRI'!$A$2:$AA$477,8,0),"")</f>
        <v>Port Said West, EG</v>
      </c>
      <c r="D159" s="10" t="str">
        <f>IFERROR(VLOOKUP(M159,'Raw data - FRO_FRI'!$A$2:$AA$477,11,0),"")</f>
        <v>-</v>
      </c>
      <c r="E159" s="10" t="str">
        <f>IFERROR(VLOOKUP(M159,'Raw data - FRO_FRI'!$A$2:$AA$477,13,0),"")</f>
        <v>-</v>
      </c>
      <c r="F159" s="10" t="str">
        <f>IFERROR(VLOOKUP(M159,'Raw data - FRO_FRI'!$A$2:$AA$477,15,0),"")</f>
        <v>-</v>
      </c>
      <c r="G159" s="10" t="str">
        <f>IFERROR(VLOOKUP(M159,'Raw data - FRO_FRI'!$A$2:$AA$477,17,0),"")</f>
        <v>40TWDK</v>
      </c>
      <c r="H159" s="10" t="str">
        <f>IFERROR(VLOOKUP(M159,'Raw data - FRO_FRI'!$A$2:$AA$477,19,0),"")</f>
        <v>Special containers</v>
      </c>
      <c r="I159" s="10" t="str">
        <f>IFERROR(VLOOKUP(M159,'Raw data - FRO_FRI'!$A$2:$AA$477,20,0),"")</f>
        <v>All Commodoties</v>
      </c>
      <c r="J159" s="10" t="str">
        <f>IFERROR(VLOOKUP(M159,'Raw data - FRO_FRI'!$A$2:$AA$477,22,0),"")</f>
        <v>Per Container</v>
      </c>
      <c r="K159" s="10" t="str">
        <f>IFERROR(VLOOKUP(M159,'Raw data - FRO_FRI'!$A$2:$AA$477,23,0),"")</f>
        <v>USD</v>
      </c>
      <c r="L159" s="10">
        <f>IFERROR(VLOOKUP(M159,'Raw data - FRO_FRI'!$A$2:$AA$477,24,0),"")</f>
        <v>560</v>
      </c>
      <c r="M159">
        <f t="shared" si="2"/>
        <v>155</v>
      </c>
    </row>
    <row r="160" spans="1:13" x14ac:dyDescent="0.35">
      <c r="A160" s="10" t="str">
        <f>IFERROR(VLOOKUP(M160,'Raw data - FRO_FRI'!$A$2:$AA$477,3,0),"")</f>
        <v>Free In Service</v>
      </c>
      <c r="B160" s="19">
        <f>IFERROR(VLOOKUP(M160,'Raw data - FRO_FRI'!$A$2:$AA$477,6,0),"")</f>
        <v>44866</v>
      </c>
      <c r="C160" s="10" t="str">
        <f>IFERROR(VLOOKUP(M160,'Raw data - FRO_FRI'!$A$2:$AA$477,8,0),"")</f>
        <v>Port Said West, EG</v>
      </c>
      <c r="D160" s="10" t="str">
        <f>IFERROR(VLOOKUP(M160,'Raw data - FRO_FRI'!$A$2:$AA$477,11,0),"")</f>
        <v>-</v>
      </c>
      <c r="E160" s="10" t="str">
        <f>IFERROR(VLOOKUP(M160,'Raw data - FRO_FRI'!$A$2:$AA$477,13,0),"")</f>
        <v>-</v>
      </c>
      <c r="F160" s="10" t="str">
        <f>IFERROR(VLOOKUP(M160,'Raw data - FRO_FRI'!$A$2:$AA$477,15,0),"")</f>
        <v>-</v>
      </c>
      <c r="G160" s="10" t="str">
        <f>IFERROR(VLOOKUP(M160,'Raw data - FRO_FRI'!$A$2:$AA$477,17,0),"")</f>
        <v>40COFL</v>
      </c>
      <c r="H160" s="10" t="str">
        <f>IFERROR(VLOOKUP(M160,'Raw data - FRO_FRI'!$A$2:$AA$477,19,0),"")</f>
        <v>Special containers / Dangerous Cargo</v>
      </c>
      <c r="I160" s="10" t="str">
        <f>IFERROR(VLOOKUP(M160,'Raw data - FRO_FRI'!$A$2:$AA$477,20,0),"")</f>
        <v>All Commodoties</v>
      </c>
      <c r="J160" s="10" t="str">
        <f>IFERROR(VLOOKUP(M160,'Raw data - FRO_FRI'!$A$2:$AA$477,22,0),"")</f>
        <v>Per Container</v>
      </c>
      <c r="K160" s="10" t="str">
        <f>IFERROR(VLOOKUP(M160,'Raw data - FRO_FRI'!$A$2:$AA$477,23,0),"")</f>
        <v>USD</v>
      </c>
      <c r="L160" s="10">
        <f>IFERROR(VLOOKUP(M160,'Raw data - FRO_FRI'!$A$2:$AA$477,24,0),"")</f>
        <v>300</v>
      </c>
      <c r="M160">
        <f t="shared" si="2"/>
        <v>156</v>
      </c>
    </row>
    <row r="161" spans="1:13" x14ac:dyDescent="0.35">
      <c r="A161" s="10" t="str">
        <f>IFERROR(VLOOKUP(M161,'Raw data - FRO_FRI'!$A$2:$AA$477,3,0),"")</f>
        <v>Free In Service</v>
      </c>
      <c r="B161" s="19">
        <f>IFERROR(VLOOKUP(M161,'Raw data - FRO_FRI'!$A$2:$AA$477,6,0),"")</f>
        <v>44866</v>
      </c>
      <c r="C161" s="10" t="str">
        <f>IFERROR(VLOOKUP(M161,'Raw data - FRO_FRI'!$A$2:$AA$477,8,0),"")</f>
        <v>Port Said West, EG</v>
      </c>
      <c r="D161" s="10" t="str">
        <f>IFERROR(VLOOKUP(M161,'Raw data - FRO_FRI'!$A$2:$AA$477,11,0),"")</f>
        <v>-</v>
      </c>
      <c r="E161" s="10" t="str">
        <f>IFERROR(VLOOKUP(M161,'Raw data - FRO_FRI'!$A$2:$AA$477,13,0),"")</f>
        <v>-</v>
      </c>
      <c r="F161" s="10" t="str">
        <f>IFERROR(VLOOKUP(M161,'Raw data - FRO_FRI'!$A$2:$AA$477,15,0),"")</f>
        <v>-</v>
      </c>
      <c r="G161" s="10" t="str">
        <f>IFERROR(VLOOKUP(M161,'Raw data - FRO_FRI'!$A$2:$AA$477,17,0),"")</f>
        <v>40FLAT</v>
      </c>
      <c r="H161" s="10" t="str">
        <f>IFERROR(VLOOKUP(M161,'Raw data - FRO_FRI'!$A$2:$AA$477,19,0),"")</f>
        <v>Special containers / Dangerous Cargo</v>
      </c>
      <c r="I161" s="10" t="str">
        <f>IFERROR(VLOOKUP(M161,'Raw data - FRO_FRI'!$A$2:$AA$477,20,0),"")</f>
        <v>All Commodoties</v>
      </c>
      <c r="J161" s="10" t="str">
        <f>IFERROR(VLOOKUP(M161,'Raw data - FRO_FRI'!$A$2:$AA$477,22,0),"")</f>
        <v>Per Container</v>
      </c>
      <c r="K161" s="10" t="str">
        <f>IFERROR(VLOOKUP(M161,'Raw data - FRO_FRI'!$A$2:$AA$477,23,0),"")</f>
        <v>USD</v>
      </c>
      <c r="L161" s="10">
        <f>IFERROR(VLOOKUP(M161,'Raw data - FRO_FRI'!$A$2:$AA$477,24,0),"")</f>
        <v>300</v>
      </c>
      <c r="M161">
        <f t="shared" si="2"/>
        <v>157</v>
      </c>
    </row>
    <row r="162" spans="1:13" x14ac:dyDescent="0.35">
      <c r="A162" s="10" t="str">
        <f>IFERROR(VLOOKUP(M162,'Raw data - FRO_FRI'!$A$2:$AA$477,3,0),"")</f>
        <v>Free In Service</v>
      </c>
      <c r="B162" s="19">
        <f>IFERROR(VLOOKUP(M162,'Raw data - FRO_FRI'!$A$2:$AA$477,6,0),"")</f>
        <v>44866</v>
      </c>
      <c r="C162" s="10" t="str">
        <f>IFERROR(VLOOKUP(M162,'Raw data - FRO_FRI'!$A$2:$AA$477,8,0),"")</f>
        <v>Port Said West, EG</v>
      </c>
      <c r="D162" s="10" t="str">
        <f>IFERROR(VLOOKUP(M162,'Raw data - FRO_FRI'!$A$2:$AA$477,11,0),"")</f>
        <v>-</v>
      </c>
      <c r="E162" s="10" t="str">
        <f>IFERROR(VLOOKUP(M162,'Raw data - FRO_FRI'!$A$2:$AA$477,13,0),"")</f>
        <v>-</v>
      </c>
      <c r="F162" s="10" t="str">
        <f>IFERROR(VLOOKUP(M162,'Raw data - FRO_FRI'!$A$2:$AA$477,15,0),"")</f>
        <v>-</v>
      </c>
      <c r="G162" s="10" t="str">
        <f>IFERROR(VLOOKUP(M162,'Raw data - FRO_FRI'!$A$2:$AA$477,17,0),"")</f>
        <v>40OPEN</v>
      </c>
      <c r="H162" s="10" t="str">
        <f>IFERROR(VLOOKUP(M162,'Raw data - FRO_FRI'!$A$2:$AA$477,19,0),"")</f>
        <v>Special containers / Dangerous Cargo</v>
      </c>
      <c r="I162" s="10" t="str">
        <f>IFERROR(VLOOKUP(M162,'Raw data - FRO_FRI'!$A$2:$AA$477,20,0),"")</f>
        <v>All Commodoties</v>
      </c>
      <c r="J162" s="10" t="str">
        <f>IFERROR(VLOOKUP(M162,'Raw data - FRO_FRI'!$A$2:$AA$477,22,0),"")</f>
        <v>Per Container</v>
      </c>
      <c r="K162" s="10" t="str">
        <f>IFERROR(VLOOKUP(M162,'Raw data - FRO_FRI'!$A$2:$AA$477,23,0),"")</f>
        <v>USD</v>
      </c>
      <c r="L162" s="10">
        <f>IFERROR(VLOOKUP(M162,'Raw data - FRO_FRI'!$A$2:$AA$477,24,0),"")</f>
        <v>300</v>
      </c>
      <c r="M162">
        <f t="shared" si="2"/>
        <v>158</v>
      </c>
    </row>
    <row r="163" spans="1:13" x14ac:dyDescent="0.35">
      <c r="A163" s="10" t="str">
        <f>IFERROR(VLOOKUP(M163,'Raw data - FRO_FRI'!$A$2:$AA$477,3,0),"")</f>
        <v>Free In Service</v>
      </c>
      <c r="B163" s="19">
        <f>IFERROR(VLOOKUP(M163,'Raw data - FRO_FRI'!$A$2:$AA$477,6,0),"")</f>
        <v>44866</v>
      </c>
      <c r="C163" s="10" t="str">
        <f>IFERROR(VLOOKUP(M163,'Raw data - FRO_FRI'!$A$2:$AA$477,8,0),"")</f>
        <v>Port Said West, EG</v>
      </c>
      <c r="D163" s="10" t="str">
        <f>IFERROR(VLOOKUP(M163,'Raw data - FRO_FRI'!$A$2:$AA$477,11,0),"")</f>
        <v>-</v>
      </c>
      <c r="E163" s="10" t="str">
        <f>IFERROR(VLOOKUP(M163,'Raw data - FRO_FRI'!$A$2:$AA$477,13,0),"")</f>
        <v>-</v>
      </c>
      <c r="F163" s="10" t="str">
        <f>IFERROR(VLOOKUP(M163,'Raw data - FRO_FRI'!$A$2:$AA$477,15,0),"")</f>
        <v>-</v>
      </c>
      <c r="G163" s="10" t="str">
        <f>IFERROR(VLOOKUP(M163,'Raw data - FRO_FRI'!$A$2:$AA$477,17,0),"")</f>
        <v>40TWDK</v>
      </c>
      <c r="H163" s="10" t="str">
        <f>IFERROR(VLOOKUP(M163,'Raw data - FRO_FRI'!$A$2:$AA$477,19,0),"")</f>
        <v>Special containers / Dangerous Cargo</v>
      </c>
      <c r="I163" s="10" t="str">
        <f>IFERROR(VLOOKUP(M163,'Raw data - FRO_FRI'!$A$2:$AA$477,20,0),"")</f>
        <v>All Commodoties</v>
      </c>
      <c r="J163" s="10" t="str">
        <f>IFERROR(VLOOKUP(M163,'Raw data - FRO_FRI'!$A$2:$AA$477,22,0),"")</f>
        <v>Per Container</v>
      </c>
      <c r="K163" s="10" t="str">
        <f>IFERROR(VLOOKUP(M163,'Raw data - FRO_FRI'!$A$2:$AA$477,23,0),"")</f>
        <v>USD</v>
      </c>
      <c r="L163" s="10">
        <f>IFERROR(VLOOKUP(M163,'Raw data - FRO_FRI'!$A$2:$AA$477,24,0),"")</f>
        <v>300</v>
      </c>
      <c r="M163">
        <f t="shared" si="2"/>
        <v>159</v>
      </c>
    </row>
    <row r="164" spans="1:13" x14ac:dyDescent="0.35">
      <c r="A164" s="10" t="str">
        <f>IFERROR(VLOOKUP(M164,'Raw data - FRO_FRI'!$A$2:$AA$477,3,0),"")</f>
        <v/>
      </c>
      <c r="B164" s="19" t="str">
        <f>IFERROR(VLOOKUP(M164,'Raw data - FRO_FRI'!$A$2:$AA$477,6,0),"")</f>
        <v/>
      </c>
      <c r="C164" s="10" t="str">
        <f>IFERROR(VLOOKUP(M164,'Raw data - FRO_FRI'!$A$2:$AA$477,8,0),"")</f>
        <v/>
      </c>
      <c r="D164" s="10" t="str">
        <f>IFERROR(VLOOKUP(M164,'Raw data - FRO_FRI'!$A$2:$AA$477,11,0),"")</f>
        <v/>
      </c>
      <c r="E164" s="10" t="str">
        <f>IFERROR(VLOOKUP(M164,'Raw data - FRO_FRI'!$A$2:$AA$477,13,0),"")</f>
        <v/>
      </c>
      <c r="F164" s="10" t="str">
        <f>IFERROR(VLOOKUP(M164,'Raw data - FRO_FRI'!$A$2:$AA$477,15,0),"")</f>
        <v/>
      </c>
      <c r="G164" s="10" t="str">
        <f>IFERROR(VLOOKUP(M164,'Raw data - FRO_FRI'!$A$2:$AA$477,17,0),"")</f>
        <v/>
      </c>
      <c r="H164" s="10" t="str">
        <f>IFERROR(VLOOKUP(M164,'Raw data - FRO_FRI'!$A$2:$AA$477,19,0),"")</f>
        <v/>
      </c>
      <c r="I164" s="10" t="str">
        <f>IFERROR(VLOOKUP(M164,'Raw data - FRO_FRI'!$A$2:$AA$477,20,0),"")</f>
        <v/>
      </c>
      <c r="J164" s="10" t="str">
        <f>IFERROR(VLOOKUP(M164,'Raw data - FRO_FRI'!$A$2:$AA$477,22,0),"")</f>
        <v/>
      </c>
      <c r="K164" s="10" t="str">
        <f>IFERROR(VLOOKUP(M164,'Raw data - FRO_FRI'!$A$2:$AA$477,23,0),"")</f>
        <v/>
      </c>
      <c r="L164" s="10" t="str">
        <f>IFERROR(VLOOKUP(M164,'Raw data - FRO_FRI'!$A$2:$AA$477,24,0),"")</f>
        <v/>
      </c>
      <c r="M164">
        <f t="shared" si="2"/>
        <v>160</v>
      </c>
    </row>
    <row r="165" spans="1:13" x14ac:dyDescent="0.35">
      <c r="A165" s="10" t="str">
        <f>IFERROR(VLOOKUP(M165,'Raw data - FRO_FRI'!$A$2:$AA$477,3,0),"")</f>
        <v/>
      </c>
      <c r="B165" s="19" t="str">
        <f>IFERROR(VLOOKUP(M165,'Raw data - FRO_FRI'!$A$2:$AA$477,6,0),"")</f>
        <v/>
      </c>
      <c r="C165" s="10" t="str">
        <f>IFERROR(VLOOKUP(M165,'Raw data - FRO_FRI'!$A$2:$AA$477,8,0),"")</f>
        <v/>
      </c>
      <c r="D165" s="10" t="str">
        <f>IFERROR(VLOOKUP(M165,'Raw data - FRO_FRI'!$A$2:$AA$477,11,0),"")</f>
        <v/>
      </c>
      <c r="E165" s="10" t="str">
        <f>IFERROR(VLOOKUP(M165,'Raw data - FRO_FRI'!$A$2:$AA$477,13,0),"")</f>
        <v/>
      </c>
      <c r="F165" s="10" t="str">
        <f>IFERROR(VLOOKUP(M165,'Raw data - FRO_FRI'!$A$2:$AA$477,15,0),"")</f>
        <v/>
      </c>
      <c r="G165" s="10" t="str">
        <f>IFERROR(VLOOKUP(M165,'Raw data - FRO_FRI'!$A$2:$AA$477,17,0),"")</f>
        <v/>
      </c>
      <c r="H165" s="10" t="str">
        <f>IFERROR(VLOOKUP(M165,'Raw data - FRO_FRI'!$A$2:$AA$477,19,0),"")</f>
        <v/>
      </c>
      <c r="I165" s="10" t="str">
        <f>IFERROR(VLOOKUP(M165,'Raw data - FRO_FRI'!$A$2:$AA$477,20,0),"")</f>
        <v/>
      </c>
      <c r="J165" s="10" t="str">
        <f>IFERROR(VLOOKUP(M165,'Raw data - FRO_FRI'!$A$2:$AA$477,22,0),"")</f>
        <v/>
      </c>
      <c r="K165" s="10" t="str">
        <f>IFERROR(VLOOKUP(M165,'Raw data - FRO_FRI'!$A$2:$AA$477,23,0),"")</f>
        <v/>
      </c>
      <c r="L165" s="10" t="str">
        <f>IFERROR(VLOOKUP(M165,'Raw data - FRO_FRI'!$A$2:$AA$477,24,0),"")</f>
        <v/>
      </c>
      <c r="M165">
        <f t="shared" si="2"/>
        <v>161</v>
      </c>
    </row>
  </sheetData>
  <sheetProtection algorithmName="SHA-512" hashValue="JYrGgDZEJ7+mtMjS60Y+ZXS61+ajrzlpbTcGHno4htq3ZAPGj+ihpmEtm+v28lwP///nV/rxVVCwnxxXeoGvnw==" saltValue="lEyDIFthjB0RvPNh64dtAQ==" spinCount="100000" sheet="1" objects="1" scenarios="1"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F51DCF-C106-4FD7-8EF0-8C388AB80C59}">
          <x14:formula1>
            <xm:f>'Drop-down list'!$D$4:$D$5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CF81-DD61-4ED7-9F5D-7FC1C9414553}">
  <sheetPr codeName="Sheet6"/>
  <dimension ref="A1:D226"/>
  <sheetViews>
    <sheetView topLeftCell="A37" workbookViewId="0">
      <selection activeCell="A45" sqref="A45:XFD45"/>
    </sheetView>
  </sheetViews>
  <sheetFormatPr defaultRowHeight="14.5" x14ac:dyDescent="0.35"/>
  <cols>
    <col min="1" max="1" width="32.54296875" bestFit="1" customWidth="1"/>
    <col min="2" max="2" width="6" bestFit="1" customWidth="1"/>
  </cols>
  <sheetData>
    <row r="1" spans="1:4" ht="15" thickBot="1" x14ac:dyDescent="0.4">
      <c r="A1" s="3" t="s">
        <v>741</v>
      </c>
      <c r="B1" s="4" t="s">
        <v>742</v>
      </c>
      <c r="D1" t="s">
        <v>746</v>
      </c>
    </row>
    <row r="2" spans="1:4" x14ac:dyDescent="0.35">
      <c r="A2" s="5" t="s">
        <v>93</v>
      </c>
      <c r="B2" s="6" t="s">
        <v>92</v>
      </c>
      <c r="D2" t="s">
        <v>747</v>
      </c>
    </row>
    <row r="3" spans="1:4" x14ac:dyDescent="0.35">
      <c r="A3" s="5" t="s">
        <v>289</v>
      </c>
      <c r="B3" s="6" t="s">
        <v>288</v>
      </c>
    </row>
    <row r="4" spans="1:4" x14ac:dyDescent="0.35">
      <c r="A4" s="5" t="s">
        <v>697</v>
      </c>
      <c r="B4" s="6" t="s">
        <v>676</v>
      </c>
      <c r="D4" t="s">
        <v>803</v>
      </c>
    </row>
    <row r="5" spans="1:4" x14ac:dyDescent="0.35">
      <c r="A5" s="5" t="s">
        <v>715</v>
      </c>
      <c r="B5" s="6" t="s">
        <v>683</v>
      </c>
      <c r="D5" t="s">
        <v>804</v>
      </c>
    </row>
    <row r="6" spans="1:4" x14ac:dyDescent="0.35">
      <c r="A6" s="5" t="s">
        <v>712</v>
      </c>
      <c r="B6" s="6" t="s">
        <v>182</v>
      </c>
    </row>
    <row r="7" spans="1:4" x14ac:dyDescent="0.35">
      <c r="A7" s="5" t="s">
        <v>718</v>
      </c>
      <c r="B7" s="6" t="s">
        <v>203</v>
      </c>
    </row>
    <row r="8" spans="1:4" x14ac:dyDescent="0.35">
      <c r="A8" s="5" t="s">
        <v>719</v>
      </c>
      <c r="B8" s="6" t="s">
        <v>208</v>
      </c>
    </row>
    <row r="9" spans="1:4" x14ac:dyDescent="0.35">
      <c r="A9" s="5" t="s">
        <v>112</v>
      </c>
      <c r="B9" s="6" t="s">
        <v>111</v>
      </c>
    </row>
    <row r="10" spans="1:4" x14ac:dyDescent="0.35">
      <c r="A10" s="5" t="s">
        <v>48</v>
      </c>
      <c r="B10" s="6" t="s">
        <v>47</v>
      </c>
    </row>
    <row r="11" spans="1:4" x14ac:dyDescent="0.35">
      <c r="A11" s="5" t="s">
        <v>724</v>
      </c>
      <c r="B11" s="6" t="s">
        <v>228</v>
      </c>
    </row>
    <row r="12" spans="1:4" x14ac:dyDescent="0.35">
      <c r="A12" s="5" t="s">
        <v>613</v>
      </c>
      <c r="B12" s="6" t="s">
        <v>612</v>
      </c>
    </row>
    <row r="13" spans="1:4" x14ac:dyDescent="0.35">
      <c r="A13" s="5" t="s">
        <v>701</v>
      </c>
      <c r="B13" s="6" t="s">
        <v>678</v>
      </c>
    </row>
    <row r="14" spans="1:4" x14ac:dyDescent="0.35">
      <c r="A14" s="5" t="s">
        <v>646</v>
      </c>
      <c r="B14" s="6" t="s">
        <v>186</v>
      </c>
    </row>
    <row r="15" spans="1:4" x14ac:dyDescent="0.35">
      <c r="A15" s="5" t="s">
        <v>161</v>
      </c>
      <c r="B15" s="6" t="s">
        <v>102</v>
      </c>
    </row>
    <row r="16" spans="1:4" x14ac:dyDescent="0.35">
      <c r="A16" s="5" t="s">
        <v>700</v>
      </c>
      <c r="B16" s="6" t="s">
        <v>677</v>
      </c>
    </row>
    <row r="17" spans="1:2" x14ac:dyDescent="0.35">
      <c r="A17" s="5" t="s">
        <v>709</v>
      </c>
      <c r="B17" s="6" t="s">
        <v>173</v>
      </c>
    </row>
    <row r="18" spans="1:2" x14ac:dyDescent="0.35">
      <c r="A18" s="5" t="s">
        <v>729</v>
      </c>
      <c r="B18" s="6" t="s">
        <v>264</v>
      </c>
    </row>
    <row r="19" spans="1:2" x14ac:dyDescent="0.35">
      <c r="A19" s="5" t="s">
        <v>727</v>
      </c>
      <c r="B19" s="6" t="s">
        <v>689</v>
      </c>
    </row>
    <row r="20" spans="1:2" x14ac:dyDescent="0.35">
      <c r="A20" s="5" t="s">
        <v>698</v>
      </c>
      <c r="B20" s="6" t="s">
        <v>108</v>
      </c>
    </row>
    <row r="21" spans="1:2" x14ac:dyDescent="0.35">
      <c r="A21" s="5" t="s">
        <v>699</v>
      </c>
      <c r="B21" s="6" t="s">
        <v>109</v>
      </c>
    </row>
    <row r="22" spans="1:2" x14ac:dyDescent="0.35">
      <c r="A22" s="5" t="s">
        <v>703</v>
      </c>
      <c r="B22" s="6" t="s">
        <v>142</v>
      </c>
    </row>
    <row r="23" spans="1:2" x14ac:dyDescent="0.35">
      <c r="A23" s="5" t="s">
        <v>710</v>
      </c>
      <c r="B23" s="6" t="s">
        <v>174</v>
      </c>
    </row>
    <row r="24" spans="1:2" x14ac:dyDescent="0.35">
      <c r="A24" s="5" t="s">
        <v>671</v>
      </c>
      <c r="B24" s="6" t="s">
        <v>670</v>
      </c>
    </row>
    <row r="25" spans="1:2" x14ac:dyDescent="0.35">
      <c r="A25" s="5" t="s">
        <v>717</v>
      </c>
      <c r="B25" s="6" t="s">
        <v>202</v>
      </c>
    </row>
    <row r="26" spans="1:2" x14ac:dyDescent="0.35">
      <c r="A26" s="5" t="s">
        <v>341</v>
      </c>
      <c r="B26" s="6" t="s">
        <v>340</v>
      </c>
    </row>
    <row r="27" spans="1:2" x14ac:dyDescent="0.35">
      <c r="A27" s="5" t="s">
        <v>74</v>
      </c>
      <c r="B27" s="6" t="s">
        <v>73</v>
      </c>
    </row>
    <row r="28" spans="1:2" x14ac:dyDescent="0.35">
      <c r="A28" s="5" t="s">
        <v>723</v>
      </c>
      <c r="B28" s="6" t="s">
        <v>686</v>
      </c>
    </row>
    <row r="29" spans="1:2" x14ac:dyDescent="0.35">
      <c r="A29" s="5" t="s">
        <v>721</v>
      </c>
      <c r="B29" s="6" t="s">
        <v>685</v>
      </c>
    </row>
    <row r="30" spans="1:2" x14ac:dyDescent="0.35">
      <c r="A30" s="5" t="s">
        <v>725</v>
      </c>
      <c r="B30" s="6" t="s">
        <v>687</v>
      </c>
    </row>
    <row r="31" spans="1:2" x14ac:dyDescent="0.35">
      <c r="A31" s="5" t="s">
        <v>726</v>
      </c>
      <c r="B31" s="6" t="s">
        <v>688</v>
      </c>
    </row>
    <row r="32" spans="1:2" x14ac:dyDescent="0.35">
      <c r="A32" s="5" t="s">
        <v>764</v>
      </c>
      <c r="B32" s="6" t="s">
        <v>766</v>
      </c>
    </row>
    <row r="33" spans="1:2" x14ac:dyDescent="0.35">
      <c r="A33" s="5" t="s">
        <v>711</v>
      </c>
      <c r="B33" s="6" t="s">
        <v>177</v>
      </c>
    </row>
    <row r="34" spans="1:2" x14ac:dyDescent="0.35">
      <c r="A34" s="5" t="s">
        <v>633</v>
      </c>
      <c r="B34" s="6" t="s">
        <v>115</v>
      </c>
    </row>
    <row r="35" spans="1:2" x14ac:dyDescent="0.35">
      <c r="A35" s="5" t="s">
        <v>622</v>
      </c>
      <c r="B35" s="6" t="s">
        <v>149</v>
      </c>
    </row>
    <row r="36" spans="1:2" x14ac:dyDescent="0.35">
      <c r="A36" s="5" t="s">
        <v>705</v>
      </c>
      <c r="B36" s="6" t="s">
        <v>680</v>
      </c>
    </row>
    <row r="37" spans="1:2" x14ac:dyDescent="0.35">
      <c r="A37" s="5" t="s">
        <v>122</v>
      </c>
      <c r="B37" s="6" t="s">
        <v>121</v>
      </c>
    </row>
    <row r="38" spans="1:2" x14ac:dyDescent="0.35">
      <c r="A38" s="5" t="s">
        <v>716</v>
      </c>
      <c r="B38" s="6" t="s">
        <v>201</v>
      </c>
    </row>
    <row r="39" spans="1:2" x14ac:dyDescent="0.35">
      <c r="A39" s="5" t="s">
        <v>707</v>
      </c>
      <c r="B39" s="6" t="s">
        <v>682</v>
      </c>
    </row>
    <row r="40" spans="1:2" x14ac:dyDescent="0.35">
      <c r="A40" s="5" t="s">
        <v>95</v>
      </c>
      <c r="B40" s="6" t="s">
        <v>94</v>
      </c>
    </row>
    <row r="41" spans="1:2" x14ac:dyDescent="0.35">
      <c r="A41" s="5" t="s">
        <v>218</v>
      </c>
      <c r="B41" s="6" t="s">
        <v>217</v>
      </c>
    </row>
    <row r="42" spans="1:2" x14ac:dyDescent="0.35">
      <c r="A42" s="5" t="s">
        <v>80</v>
      </c>
      <c r="B42" s="6" t="s">
        <v>79</v>
      </c>
    </row>
    <row r="43" spans="1:2" x14ac:dyDescent="0.35">
      <c r="A43" s="5" t="s">
        <v>694</v>
      </c>
      <c r="B43" s="6" t="s">
        <v>674</v>
      </c>
    </row>
    <row r="44" spans="1:2" x14ac:dyDescent="0.35">
      <c r="A44" s="5" t="s">
        <v>693</v>
      </c>
      <c r="B44" s="6" t="s">
        <v>29</v>
      </c>
    </row>
    <row r="45" spans="1:2" x14ac:dyDescent="0.35">
      <c r="A45" s="5" t="s">
        <v>730</v>
      </c>
      <c r="B45" s="6" t="s">
        <v>691</v>
      </c>
    </row>
    <row r="46" spans="1:2" x14ac:dyDescent="0.35">
      <c r="A46" s="5" t="s">
        <v>708</v>
      </c>
      <c r="B46" s="6" t="s">
        <v>172</v>
      </c>
    </row>
    <row r="47" spans="1:2" x14ac:dyDescent="0.35">
      <c r="A47" s="5" t="s">
        <v>735</v>
      </c>
      <c r="B47" s="6" t="s">
        <v>736</v>
      </c>
    </row>
    <row r="48" spans="1:2" x14ac:dyDescent="0.35">
      <c r="A48" s="5" t="s">
        <v>731</v>
      </c>
      <c r="B48" s="6" t="s">
        <v>269</v>
      </c>
    </row>
    <row r="49" spans="1:2" x14ac:dyDescent="0.35">
      <c r="A49" s="5" t="s">
        <v>704</v>
      </c>
      <c r="B49" s="6" t="s">
        <v>147</v>
      </c>
    </row>
    <row r="50" spans="1:2" x14ac:dyDescent="0.35">
      <c r="A50" s="5" t="s">
        <v>585</v>
      </c>
      <c r="B50" s="6" t="s">
        <v>148</v>
      </c>
    </row>
    <row r="51" spans="1:2" x14ac:dyDescent="0.35">
      <c r="A51" s="5" t="s">
        <v>125</v>
      </c>
      <c r="B51" s="6" t="s">
        <v>124</v>
      </c>
    </row>
    <row r="52" spans="1:2" x14ac:dyDescent="0.35">
      <c r="A52" s="5" t="s">
        <v>628</v>
      </c>
      <c r="B52" s="6" t="s">
        <v>627</v>
      </c>
    </row>
    <row r="53" spans="1:2" x14ac:dyDescent="0.35">
      <c r="A53" s="25" t="s">
        <v>763</v>
      </c>
      <c r="B53" s="6" t="s">
        <v>765</v>
      </c>
    </row>
    <row r="54" spans="1:2" x14ac:dyDescent="0.35">
      <c r="A54" s="5" t="s">
        <v>144</v>
      </c>
      <c r="B54" s="6" t="s">
        <v>143</v>
      </c>
    </row>
    <row r="55" spans="1:2" x14ac:dyDescent="0.35">
      <c r="A55" s="5" t="s">
        <v>702</v>
      </c>
      <c r="B55" s="6" t="s">
        <v>679</v>
      </c>
    </row>
    <row r="56" spans="1:2" x14ac:dyDescent="0.35">
      <c r="A56" s="5" t="s">
        <v>706</v>
      </c>
      <c r="B56" s="6" t="s">
        <v>681</v>
      </c>
    </row>
    <row r="57" spans="1:2" x14ac:dyDescent="0.35">
      <c r="A57" s="5" t="s">
        <v>626</v>
      </c>
      <c r="B57" s="6" t="s">
        <v>625</v>
      </c>
    </row>
    <row r="58" spans="1:2" x14ac:dyDescent="0.35">
      <c r="A58" s="5" t="s">
        <v>720</v>
      </c>
      <c r="B58" s="6" t="s">
        <v>684</v>
      </c>
    </row>
    <row r="59" spans="1:2" x14ac:dyDescent="0.35">
      <c r="A59" s="5" t="s">
        <v>669</v>
      </c>
      <c r="B59" s="6" t="s">
        <v>150</v>
      </c>
    </row>
    <row r="60" spans="1:2" x14ac:dyDescent="0.35">
      <c r="A60" s="5" t="s">
        <v>728</v>
      </c>
      <c r="B60" s="6" t="s">
        <v>690</v>
      </c>
    </row>
    <row r="61" spans="1:2" x14ac:dyDescent="0.35">
      <c r="A61" s="5" t="s">
        <v>696</v>
      </c>
      <c r="B61" s="6" t="s">
        <v>675</v>
      </c>
    </row>
    <row r="62" spans="1:2" x14ac:dyDescent="0.35">
      <c r="A62" s="5" t="s">
        <v>713</v>
      </c>
      <c r="B62" s="6" t="s">
        <v>183</v>
      </c>
    </row>
    <row r="63" spans="1:2" x14ac:dyDescent="0.35">
      <c r="A63" s="5" t="s">
        <v>621</v>
      </c>
      <c r="B63" s="6" t="s">
        <v>620</v>
      </c>
    </row>
    <row r="64" spans="1:2" x14ac:dyDescent="0.35">
      <c r="A64" s="5" t="s">
        <v>722</v>
      </c>
      <c r="B64" s="6" t="s">
        <v>221</v>
      </c>
    </row>
    <row r="65" spans="1:2" x14ac:dyDescent="0.35">
      <c r="A65" s="5" t="s">
        <v>72</v>
      </c>
      <c r="B65" s="6" t="s">
        <v>71</v>
      </c>
    </row>
    <row r="66" spans="1:2" x14ac:dyDescent="0.35">
      <c r="A66" s="5" t="s">
        <v>714</v>
      </c>
      <c r="B66" s="6" t="s">
        <v>193</v>
      </c>
    </row>
    <row r="67" spans="1:2" x14ac:dyDescent="0.35">
      <c r="A67" s="26" t="s">
        <v>42</v>
      </c>
      <c r="B67" s="6" t="s">
        <v>41</v>
      </c>
    </row>
    <row r="68" spans="1:2" x14ac:dyDescent="0.35">
      <c r="A68" s="5" t="s">
        <v>114</v>
      </c>
      <c r="B68" s="6" t="s">
        <v>113</v>
      </c>
    </row>
    <row r="69" spans="1:2" x14ac:dyDescent="0.35">
      <c r="A69" s="5" t="s">
        <v>114</v>
      </c>
      <c r="B69" s="6" t="s">
        <v>113</v>
      </c>
    </row>
    <row r="70" spans="1:2" x14ac:dyDescent="0.35">
      <c r="A70" s="5"/>
      <c r="B70" s="6"/>
    </row>
    <row r="71" spans="1:2" x14ac:dyDescent="0.35">
      <c r="A71" s="5"/>
      <c r="B71" s="6"/>
    </row>
    <row r="72" spans="1:2" x14ac:dyDescent="0.35">
      <c r="A72" s="5"/>
      <c r="B72" s="6"/>
    </row>
    <row r="73" spans="1:2" x14ac:dyDescent="0.35">
      <c r="A73" s="5"/>
      <c r="B73" s="6"/>
    </row>
    <row r="74" spans="1:2" x14ac:dyDescent="0.35">
      <c r="A74" s="5"/>
      <c r="B74" s="6"/>
    </row>
    <row r="75" spans="1:2" x14ac:dyDescent="0.35">
      <c r="A75" s="5"/>
      <c r="B75" s="6"/>
    </row>
    <row r="76" spans="1:2" x14ac:dyDescent="0.35">
      <c r="A76" s="5"/>
      <c r="B76" s="6"/>
    </row>
    <row r="77" spans="1:2" x14ac:dyDescent="0.35">
      <c r="A77" s="5"/>
      <c r="B77" s="6"/>
    </row>
    <row r="78" spans="1:2" x14ac:dyDescent="0.35">
      <c r="A78" s="5"/>
      <c r="B78" s="6"/>
    </row>
    <row r="79" spans="1:2" x14ac:dyDescent="0.35">
      <c r="A79" s="5"/>
      <c r="B79" s="6"/>
    </row>
    <row r="80" spans="1:2" x14ac:dyDescent="0.35">
      <c r="A80" s="5"/>
      <c r="B80" s="6"/>
    </row>
    <row r="81" spans="1:2" x14ac:dyDescent="0.35">
      <c r="A81" s="5"/>
      <c r="B81" s="6"/>
    </row>
    <row r="82" spans="1:2" x14ac:dyDescent="0.35">
      <c r="A82" s="5"/>
      <c r="B82" s="6"/>
    </row>
    <row r="83" spans="1:2" x14ac:dyDescent="0.35">
      <c r="A83" s="5"/>
      <c r="B83" s="6"/>
    </row>
    <row r="84" spans="1:2" x14ac:dyDescent="0.35">
      <c r="A84" s="5"/>
      <c r="B84" s="6"/>
    </row>
    <row r="85" spans="1:2" x14ac:dyDescent="0.35">
      <c r="A85" s="5"/>
      <c r="B85" s="6"/>
    </row>
    <row r="86" spans="1:2" x14ac:dyDescent="0.35">
      <c r="A86" s="5"/>
      <c r="B86" s="6"/>
    </row>
    <row r="87" spans="1:2" x14ac:dyDescent="0.35">
      <c r="A87" s="5"/>
      <c r="B87" s="6"/>
    </row>
    <row r="88" spans="1:2" x14ac:dyDescent="0.35">
      <c r="A88" s="5"/>
      <c r="B88" s="6"/>
    </row>
    <row r="89" spans="1:2" x14ac:dyDescent="0.35">
      <c r="A89" s="5"/>
      <c r="B89" s="6"/>
    </row>
    <row r="90" spans="1:2" x14ac:dyDescent="0.35">
      <c r="A90" s="5"/>
      <c r="B90" s="6"/>
    </row>
    <row r="91" spans="1:2" x14ac:dyDescent="0.35">
      <c r="A91" s="5"/>
      <c r="B91" s="6"/>
    </row>
    <row r="92" spans="1:2" x14ac:dyDescent="0.35">
      <c r="A92" s="5"/>
      <c r="B92" s="6"/>
    </row>
    <row r="93" spans="1:2" x14ac:dyDescent="0.35">
      <c r="A93" s="5"/>
      <c r="B93" s="6"/>
    </row>
    <row r="94" spans="1:2" x14ac:dyDescent="0.35">
      <c r="A94" s="5"/>
      <c r="B94" s="6"/>
    </row>
    <row r="95" spans="1:2" x14ac:dyDescent="0.35">
      <c r="A95" s="5"/>
      <c r="B95" s="6"/>
    </row>
    <row r="96" spans="1:2" x14ac:dyDescent="0.35">
      <c r="A96" s="5"/>
      <c r="B96" s="6"/>
    </row>
    <row r="97" spans="1:2" x14ac:dyDescent="0.35">
      <c r="A97" s="5"/>
      <c r="B97" s="6"/>
    </row>
    <row r="98" spans="1:2" x14ac:dyDescent="0.35">
      <c r="A98" s="5"/>
      <c r="B98" s="6"/>
    </row>
    <row r="99" spans="1:2" x14ac:dyDescent="0.35">
      <c r="A99" s="5"/>
      <c r="B99" s="6"/>
    </row>
    <row r="100" spans="1:2" x14ac:dyDescent="0.35">
      <c r="A100" s="5"/>
      <c r="B100" s="6"/>
    </row>
    <row r="101" spans="1:2" x14ac:dyDescent="0.35">
      <c r="A101" s="5"/>
      <c r="B101" s="6"/>
    </row>
    <row r="102" spans="1:2" x14ac:dyDescent="0.35">
      <c r="A102" s="5"/>
      <c r="B102" s="6"/>
    </row>
    <row r="103" spans="1:2" x14ac:dyDescent="0.35">
      <c r="A103" s="5"/>
      <c r="B103" s="6"/>
    </row>
    <row r="104" spans="1:2" x14ac:dyDescent="0.35">
      <c r="A104" s="5"/>
      <c r="B104" s="6"/>
    </row>
    <row r="105" spans="1:2" x14ac:dyDescent="0.35">
      <c r="A105" s="5"/>
      <c r="B105" s="6"/>
    </row>
    <row r="106" spans="1:2" x14ac:dyDescent="0.35">
      <c r="A106" s="5"/>
      <c r="B106" s="6"/>
    </row>
    <row r="107" spans="1:2" x14ac:dyDescent="0.35">
      <c r="A107" s="5"/>
      <c r="B107" s="6"/>
    </row>
    <row r="108" spans="1:2" x14ac:dyDescent="0.35">
      <c r="A108" s="5"/>
      <c r="B108" s="6"/>
    </row>
    <row r="109" spans="1:2" x14ac:dyDescent="0.35">
      <c r="A109" s="5"/>
      <c r="B109" s="6"/>
    </row>
    <row r="110" spans="1:2" x14ac:dyDescent="0.35">
      <c r="A110" s="5"/>
      <c r="B110" s="6"/>
    </row>
    <row r="111" spans="1:2" x14ac:dyDescent="0.35">
      <c r="A111" s="5"/>
      <c r="B111" s="6"/>
    </row>
    <row r="112" spans="1:2" x14ac:dyDescent="0.35">
      <c r="A112" s="5"/>
      <c r="B112" s="6"/>
    </row>
    <row r="113" spans="1:2" x14ac:dyDescent="0.35">
      <c r="A113" s="5"/>
      <c r="B113" s="6"/>
    </row>
    <row r="114" spans="1:2" x14ac:dyDescent="0.35">
      <c r="A114" s="5"/>
      <c r="B114" s="6"/>
    </row>
    <row r="115" spans="1:2" x14ac:dyDescent="0.35">
      <c r="A115" s="5"/>
      <c r="B115" s="6"/>
    </row>
    <row r="116" spans="1:2" x14ac:dyDescent="0.35">
      <c r="A116" s="5"/>
      <c r="B116" s="6"/>
    </row>
    <row r="117" spans="1:2" x14ac:dyDescent="0.35">
      <c r="A117" s="5"/>
      <c r="B117" s="6"/>
    </row>
    <row r="118" spans="1:2" x14ac:dyDescent="0.35">
      <c r="A118" s="5"/>
      <c r="B118" s="6"/>
    </row>
    <row r="119" spans="1:2" x14ac:dyDescent="0.35">
      <c r="A119" s="5"/>
      <c r="B119" s="6"/>
    </row>
    <row r="120" spans="1:2" x14ac:dyDescent="0.35">
      <c r="A120" s="5"/>
      <c r="B120" s="6"/>
    </row>
    <row r="121" spans="1:2" x14ac:dyDescent="0.35">
      <c r="A121" s="5"/>
      <c r="B121" s="6"/>
    </row>
    <row r="122" spans="1:2" x14ac:dyDescent="0.35">
      <c r="A122" s="5"/>
      <c r="B122" s="6"/>
    </row>
    <row r="123" spans="1:2" x14ac:dyDescent="0.35">
      <c r="A123" s="5"/>
      <c r="B123" s="6"/>
    </row>
    <row r="124" spans="1:2" x14ac:dyDescent="0.35">
      <c r="A124" s="5"/>
      <c r="B124" s="6"/>
    </row>
    <row r="125" spans="1:2" x14ac:dyDescent="0.35">
      <c r="A125" s="5"/>
      <c r="B125" s="6"/>
    </row>
    <row r="126" spans="1:2" x14ac:dyDescent="0.35">
      <c r="A126" s="5"/>
      <c r="B126" s="6"/>
    </row>
    <row r="127" spans="1:2" x14ac:dyDescent="0.35">
      <c r="A127" s="5"/>
      <c r="B127" s="6"/>
    </row>
    <row r="128" spans="1:2" x14ac:dyDescent="0.35">
      <c r="A128" s="5"/>
      <c r="B128" s="6"/>
    </row>
    <row r="129" spans="1:2" x14ac:dyDescent="0.35">
      <c r="A129" s="5"/>
      <c r="B129" s="6"/>
    </row>
    <row r="130" spans="1:2" x14ac:dyDescent="0.35">
      <c r="A130" s="5"/>
      <c r="B130" s="6"/>
    </row>
    <row r="131" spans="1:2" x14ac:dyDescent="0.35">
      <c r="A131" s="5"/>
      <c r="B131" s="6"/>
    </row>
    <row r="132" spans="1:2" x14ac:dyDescent="0.35">
      <c r="A132" s="5"/>
      <c r="B132" s="6"/>
    </row>
    <row r="133" spans="1:2" x14ac:dyDescent="0.35">
      <c r="A133" s="5"/>
      <c r="B133" s="6"/>
    </row>
    <row r="134" spans="1:2" x14ac:dyDescent="0.35">
      <c r="A134" s="5"/>
      <c r="B134" s="6"/>
    </row>
    <row r="135" spans="1:2" x14ac:dyDescent="0.35">
      <c r="A135" s="5"/>
      <c r="B135" s="6"/>
    </row>
    <row r="136" spans="1:2" x14ac:dyDescent="0.35">
      <c r="A136" s="5"/>
      <c r="B136" s="6"/>
    </row>
    <row r="137" spans="1:2" x14ac:dyDescent="0.35">
      <c r="A137" s="5"/>
      <c r="B137" s="6"/>
    </row>
    <row r="138" spans="1:2" x14ac:dyDescent="0.35">
      <c r="A138" s="5"/>
      <c r="B138" s="6"/>
    </row>
    <row r="139" spans="1:2" x14ac:dyDescent="0.35">
      <c r="A139" s="5"/>
      <c r="B139" s="6"/>
    </row>
    <row r="140" spans="1:2" x14ac:dyDescent="0.35">
      <c r="A140" s="5"/>
      <c r="B140" s="6"/>
    </row>
    <row r="141" spans="1:2" x14ac:dyDescent="0.35">
      <c r="A141" s="5"/>
      <c r="B141" s="6"/>
    </row>
    <row r="142" spans="1:2" x14ac:dyDescent="0.35">
      <c r="A142" s="5"/>
      <c r="B142" s="6"/>
    </row>
    <row r="143" spans="1:2" x14ac:dyDescent="0.35">
      <c r="A143" s="5"/>
      <c r="B143" s="6"/>
    </row>
    <row r="144" spans="1:2" x14ac:dyDescent="0.35">
      <c r="A144" s="5"/>
      <c r="B144" s="6"/>
    </row>
    <row r="145" spans="1:2" x14ac:dyDescent="0.35">
      <c r="A145" s="5"/>
      <c r="B145" s="6"/>
    </row>
    <row r="146" spans="1:2" x14ac:dyDescent="0.35">
      <c r="A146" s="5"/>
      <c r="B146" s="6"/>
    </row>
    <row r="147" spans="1:2" x14ac:dyDescent="0.35">
      <c r="A147" s="5"/>
      <c r="B147" s="6"/>
    </row>
    <row r="148" spans="1:2" x14ac:dyDescent="0.35">
      <c r="A148" s="5"/>
      <c r="B148" s="6"/>
    </row>
    <row r="149" spans="1:2" x14ac:dyDescent="0.35">
      <c r="A149" s="5"/>
      <c r="B149" s="6"/>
    </row>
    <row r="150" spans="1:2" x14ac:dyDescent="0.35">
      <c r="A150" s="5"/>
      <c r="B150" s="6"/>
    </row>
    <row r="151" spans="1:2" x14ac:dyDescent="0.35">
      <c r="A151" s="5"/>
      <c r="B151" s="6"/>
    </row>
    <row r="152" spans="1:2" x14ac:dyDescent="0.35">
      <c r="A152" s="5"/>
      <c r="B152" s="6"/>
    </row>
    <row r="153" spans="1:2" x14ac:dyDescent="0.35">
      <c r="A153" s="5"/>
      <c r="B153" s="6"/>
    </row>
    <row r="154" spans="1:2" x14ac:dyDescent="0.35">
      <c r="A154" s="5"/>
      <c r="B154" s="6"/>
    </row>
    <row r="155" spans="1:2" x14ac:dyDescent="0.35">
      <c r="A155" s="5"/>
      <c r="B155" s="6"/>
    </row>
    <row r="156" spans="1:2" x14ac:dyDescent="0.35">
      <c r="A156" s="5"/>
      <c r="B156" s="6"/>
    </row>
    <row r="157" spans="1:2" x14ac:dyDescent="0.35">
      <c r="A157" s="5"/>
      <c r="B157" s="6"/>
    </row>
    <row r="158" spans="1:2" x14ac:dyDescent="0.35">
      <c r="A158" s="5"/>
      <c r="B158" s="6"/>
    </row>
    <row r="159" spans="1:2" x14ac:dyDescent="0.35">
      <c r="A159" s="5"/>
      <c r="B159" s="6"/>
    </row>
    <row r="160" spans="1:2" x14ac:dyDescent="0.35">
      <c r="A160" s="5"/>
      <c r="B160" s="6"/>
    </row>
    <row r="161" spans="1:2" x14ac:dyDescent="0.35">
      <c r="A161" s="5"/>
      <c r="B161" s="6"/>
    </row>
    <row r="162" spans="1:2" x14ac:dyDescent="0.35">
      <c r="A162" s="5"/>
      <c r="B162" s="6"/>
    </row>
    <row r="163" spans="1:2" x14ac:dyDescent="0.35">
      <c r="A163" s="5"/>
      <c r="B163" s="6"/>
    </row>
    <row r="164" spans="1:2" x14ac:dyDescent="0.35">
      <c r="A164" s="5"/>
      <c r="B164" s="6"/>
    </row>
    <row r="165" spans="1:2" x14ac:dyDescent="0.35">
      <c r="A165" s="5"/>
      <c r="B165" s="6"/>
    </row>
    <row r="166" spans="1:2" x14ac:dyDescent="0.35">
      <c r="A166" s="5"/>
      <c r="B166" s="6"/>
    </row>
    <row r="167" spans="1:2" x14ac:dyDescent="0.35">
      <c r="A167" s="5"/>
      <c r="B167" s="6"/>
    </row>
    <row r="168" spans="1:2" x14ac:dyDescent="0.35">
      <c r="A168" s="5"/>
      <c r="B168" s="6"/>
    </row>
    <row r="169" spans="1:2" x14ac:dyDescent="0.35">
      <c r="A169" s="5"/>
      <c r="B169" s="6"/>
    </row>
    <row r="170" spans="1:2" x14ac:dyDescent="0.35">
      <c r="A170" s="5"/>
      <c r="B170" s="6"/>
    </row>
    <row r="171" spans="1:2" x14ac:dyDescent="0.35">
      <c r="A171" s="5"/>
      <c r="B171" s="6"/>
    </row>
    <row r="172" spans="1:2" x14ac:dyDescent="0.35">
      <c r="A172" s="5"/>
      <c r="B172" s="6"/>
    </row>
    <row r="173" spans="1:2" x14ac:dyDescent="0.35">
      <c r="A173" s="5"/>
      <c r="B173" s="6"/>
    </row>
    <row r="174" spans="1:2" x14ac:dyDescent="0.35">
      <c r="A174" s="5"/>
      <c r="B174" s="6"/>
    </row>
    <row r="175" spans="1:2" x14ac:dyDescent="0.35">
      <c r="A175" s="5"/>
      <c r="B175" s="6"/>
    </row>
    <row r="176" spans="1:2" x14ac:dyDescent="0.35">
      <c r="A176" s="5"/>
      <c r="B176" s="6"/>
    </row>
    <row r="177" spans="1:2" x14ac:dyDescent="0.35">
      <c r="A177" s="5"/>
      <c r="B177" s="6"/>
    </row>
    <row r="178" spans="1:2" x14ac:dyDescent="0.35">
      <c r="A178" s="5"/>
      <c r="B178" s="6"/>
    </row>
    <row r="179" spans="1:2" x14ac:dyDescent="0.35">
      <c r="A179" s="5"/>
      <c r="B179" s="6"/>
    </row>
    <row r="180" spans="1:2" x14ac:dyDescent="0.35">
      <c r="A180" s="5"/>
      <c r="B180" s="6"/>
    </row>
    <row r="181" spans="1:2" x14ac:dyDescent="0.35">
      <c r="A181" s="5"/>
      <c r="B181" s="6"/>
    </row>
    <row r="182" spans="1:2" x14ac:dyDescent="0.35">
      <c r="A182" s="5"/>
      <c r="B182" s="6"/>
    </row>
    <row r="183" spans="1:2" x14ac:dyDescent="0.35">
      <c r="A183" s="5"/>
      <c r="B183" s="6"/>
    </row>
    <row r="184" spans="1:2" x14ac:dyDescent="0.35">
      <c r="A184" s="5"/>
      <c r="B184" s="6"/>
    </row>
    <row r="185" spans="1:2" x14ac:dyDescent="0.35">
      <c r="A185" s="5"/>
      <c r="B185" s="6"/>
    </row>
    <row r="186" spans="1:2" x14ac:dyDescent="0.35">
      <c r="A186" s="5"/>
      <c r="B186" s="6"/>
    </row>
    <row r="187" spans="1:2" x14ac:dyDescent="0.35">
      <c r="A187" s="5"/>
      <c r="B187" s="6"/>
    </row>
    <row r="188" spans="1:2" x14ac:dyDescent="0.35">
      <c r="A188" s="5"/>
      <c r="B188" s="6"/>
    </row>
    <row r="189" spans="1:2" x14ac:dyDescent="0.35">
      <c r="A189" s="5"/>
      <c r="B189" s="6"/>
    </row>
    <row r="190" spans="1:2" x14ac:dyDescent="0.35">
      <c r="A190" s="5"/>
      <c r="B190" s="6"/>
    </row>
    <row r="191" spans="1:2" x14ac:dyDescent="0.35">
      <c r="A191" s="5"/>
      <c r="B191" s="6"/>
    </row>
    <row r="192" spans="1:2" x14ac:dyDescent="0.35">
      <c r="A192" s="5"/>
      <c r="B192" s="6"/>
    </row>
    <row r="193" spans="1:2" x14ac:dyDescent="0.35">
      <c r="A193" s="5"/>
      <c r="B193" s="6"/>
    </row>
    <row r="194" spans="1:2" x14ac:dyDescent="0.35">
      <c r="A194" s="5"/>
      <c r="B194" s="6"/>
    </row>
    <row r="195" spans="1:2" x14ac:dyDescent="0.35">
      <c r="A195" s="5"/>
      <c r="B195" s="6"/>
    </row>
    <row r="196" spans="1:2" x14ac:dyDescent="0.35">
      <c r="A196" s="5"/>
      <c r="B196" s="6"/>
    </row>
    <row r="197" spans="1:2" x14ac:dyDescent="0.35">
      <c r="A197" s="5"/>
      <c r="B197" s="6"/>
    </row>
    <row r="198" spans="1:2" x14ac:dyDescent="0.35">
      <c r="A198" s="5"/>
      <c r="B198" s="6"/>
    </row>
    <row r="199" spans="1:2" x14ac:dyDescent="0.35">
      <c r="A199" s="5"/>
      <c r="B199" s="6"/>
    </row>
    <row r="200" spans="1:2" x14ac:dyDescent="0.35">
      <c r="A200" s="5"/>
      <c r="B200" s="6"/>
    </row>
    <row r="201" spans="1:2" x14ac:dyDescent="0.35">
      <c r="A201" s="5"/>
      <c r="B201" s="6"/>
    </row>
    <row r="202" spans="1:2" x14ac:dyDescent="0.35">
      <c r="A202" s="5"/>
      <c r="B202" s="6"/>
    </row>
    <row r="203" spans="1:2" x14ac:dyDescent="0.35">
      <c r="A203" s="5"/>
      <c r="B203" s="6"/>
    </row>
    <row r="204" spans="1:2" x14ac:dyDescent="0.35">
      <c r="A204" s="5"/>
      <c r="B204" s="6"/>
    </row>
    <row r="205" spans="1:2" x14ac:dyDescent="0.35">
      <c r="A205" s="5"/>
      <c r="B205" s="6"/>
    </row>
    <row r="206" spans="1:2" x14ac:dyDescent="0.35">
      <c r="A206" s="5"/>
      <c r="B206" s="6"/>
    </row>
    <row r="207" spans="1:2" x14ac:dyDescent="0.35">
      <c r="A207" s="5"/>
      <c r="B207" s="6"/>
    </row>
    <row r="208" spans="1:2" x14ac:dyDescent="0.35">
      <c r="A208" s="5"/>
      <c r="B208" s="6"/>
    </row>
    <row r="209" spans="1:2" x14ac:dyDescent="0.35">
      <c r="A209" s="5"/>
      <c r="B209" s="6"/>
    </row>
    <row r="210" spans="1:2" x14ac:dyDescent="0.35">
      <c r="A210" s="5"/>
      <c r="B210" s="6"/>
    </row>
    <row r="211" spans="1:2" x14ac:dyDescent="0.35">
      <c r="A211" s="5"/>
      <c r="B211" s="6"/>
    </row>
    <row r="212" spans="1:2" x14ac:dyDescent="0.35">
      <c r="A212" s="5"/>
      <c r="B212" s="6"/>
    </row>
    <row r="213" spans="1:2" x14ac:dyDescent="0.35">
      <c r="A213" s="5"/>
      <c r="B213" s="6"/>
    </row>
    <row r="214" spans="1:2" x14ac:dyDescent="0.35">
      <c r="A214" s="5"/>
      <c r="B214" s="6"/>
    </row>
    <row r="215" spans="1:2" x14ac:dyDescent="0.35">
      <c r="A215" s="5"/>
      <c r="B215" s="6"/>
    </row>
    <row r="216" spans="1:2" x14ac:dyDescent="0.35">
      <c r="A216" s="5"/>
      <c r="B216" s="6"/>
    </row>
    <row r="217" spans="1:2" x14ac:dyDescent="0.35">
      <c r="A217" s="5"/>
      <c r="B217" s="6"/>
    </row>
    <row r="218" spans="1:2" x14ac:dyDescent="0.35">
      <c r="A218" s="5"/>
      <c r="B218" s="6"/>
    </row>
    <row r="219" spans="1:2" x14ac:dyDescent="0.35">
      <c r="A219" s="5"/>
      <c r="B219" s="6"/>
    </row>
    <row r="220" spans="1:2" x14ac:dyDescent="0.35">
      <c r="A220" s="5"/>
      <c r="B220" s="6"/>
    </row>
    <row r="221" spans="1:2" x14ac:dyDescent="0.35">
      <c r="A221" s="5"/>
      <c r="B221" s="6"/>
    </row>
    <row r="222" spans="1:2" x14ac:dyDescent="0.35">
      <c r="A222" s="5"/>
      <c r="B222" s="6"/>
    </row>
    <row r="223" spans="1:2" x14ac:dyDescent="0.35">
      <c r="A223" s="5"/>
      <c r="B223" s="6"/>
    </row>
    <row r="224" spans="1:2" x14ac:dyDescent="0.35">
      <c r="A224" s="5"/>
      <c r="B224" s="6"/>
    </row>
    <row r="225" spans="1:2" x14ac:dyDescent="0.35">
      <c r="A225" s="5"/>
      <c r="B225" s="6"/>
    </row>
    <row r="226" spans="1:2" x14ac:dyDescent="0.35">
      <c r="A226" s="5"/>
      <c r="B226" s="6"/>
    </row>
  </sheetData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Terminal Handling Charge</vt:lpstr>
      <vt:lpstr>Raw data - THC</vt:lpstr>
      <vt:lpstr>Raw data - FRO_FRI</vt:lpstr>
      <vt:lpstr>Free IN_OUT Service</vt:lpstr>
      <vt:lpstr>Drop-down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Divya Ravi</dc:creator>
  <cp:lastModifiedBy>Mavzuna Mukhidinova</cp:lastModifiedBy>
  <dcterms:created xsi:type="dcterms:W3CDTF">2022-01-04T16:51:38Z</dcterms:created>
  <dcterms:modified xsi:type="dcterms:W3CDTF">2022-12-06T12:19:33Z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2022-12-06T12:19:16Z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75d8f4fa-b4cd-4527-8caa-8f5250d1764d</vt:lpwstr>
  </property>
  <property fmtid="{D5CDD505-2E9C-101B-9397-08002B2CF9AE}" pid="8" name="MSIP_Label_71bba39d-4745-4e9d-97db-0c1927b54242_ContentBits">
    <vt:lpwstr>2</vt:lpwstr>
  </property>
</Properties>
</file>